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.verteletskii\Desktop\Квадро\№1 Фундамент +м.к\"/>
    </mc:Choice>
  </mc:AlternateContent>
  <xr:revisionPtr revIDLastSave="0" documentId="8_{5C96BF99-A1FE-4624-8EEC-AC77DB4887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ераса QDRO 1       " sheetId="1" r:id="rId1"/>
  </sheets>
  <definedNames>
    <definedName name="_xlnm._FilterDatabase" localSheetId="0" hidden="1">'Тераса QDRO 1       '!$A$7:$I$41</definedName>
  </definedName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 s="1"/>
  <c r="F26" i="1"/>
  <c r="F41" i="1"/>
  <c r="F40" i="1"/>
  <c r="E70" i="1"/>
  <c r="D36" i="1"/>
  <c r="E34" i="1"/>
  <c r="E33" i="1"/>
  <c r="E32" i="1"/>
  <c r="E31" i="1"/>
  <c r="E30" i="1"/>
  <c r="E35" i="1"/>
  <c r="F35" i="1" s="1"/>
  <c r="E20" i="1"/>
  <c r="F20" i="1" s="1"/>
  <c r="E19" i="1"/>
  <c r="F19" i="1" s="1"/>
  <c r="E18" i="1"/>
  <c r="F18" i="1" s="1"/>
  <c r="F27" i="1"/>
  <c r="F23" i="1"/>
  <c r="F14" i="1"/>
  <c r="E64" i="1" l="1"/>
  <c r="N32" i="1"/>
  <c r="E36" i="1"/>
  <c r="F36" i="1" s="1"/>
  <c r="F31" i="1"/>
  <c r="N33" i="1"/>
  <c r="F32" i="1"/>
  <c r="N34" i="1"/>
  <c r="F33" i="1"/>
  <c r="N35" i="1"/>
  <c r="F34" i="1"/>
  <c r="N36" i="1"/>
  <c r="F30" i="1"/>
  <c r="F29" i="1"/>
  <c r="F22" i="1"/>
</calcChain>
</file>

<file path=xl/sharedStrings.xml><?xml version="1.0" encoding="utf-8"?>
<sst xmlns="http://schemas.openxmlformats.org/spreadsheetml/2006/main" count="114" uniqueCount="88">
  <si>
    <t>Замовник:</t>
  </si>
  <si>
    <t>Підрядник:</t>
  </si>
  <si>
    <t xml:space="preserve">Договір підряду: </t>
  </si>
  <si>
    <r>
      <rPr>
        <b/>
        <sz val="12"/>
        <color rgb="FF000000"/>
        <rFont val="Times New Roman"/>
      </rPr>
      <t>Найменування робіт та об'єкту будівництва: Навіс тераси QDRO 1,</t>
    </r>
    <r>
      <rPr>
        <sz val="12"/>
        <color rgb="FF000000"/>
        <rFont val="Times New Roman"/>
      </rPr>
      <t xml:space="preserve"> що знаходиться за адресою м. Київ вул. Золоті Джерела</t>
    </r>
  </si>
  <si>
    <t>Тераса QDRO 1</t>
  </si>
  <si>
    <t>№ п/п</t>
  </si>
  <si>
    <t>Найменування робіт</t>
  </si>
  <si>
    <t>Од. вим.</t>
  </si>
  <si>
    <t>Коеф</t>
  </si>
  <si>
    <t>Без
Коеф</t>
  </si>
  <si>
    <t>К-сть</t>
  </si>
  <si>
    <t>Ціна, грн</t>
  </si>
  <si>
    <t>Вартість, грн</t>
  </si>
  <si>
    <t>Примітки</t>
  </si>
  <si>
    <t>м2</t>
  </si>
  <si>
    <t>маш/змін</t>
  </si>
  <si>
    <t>3</t>
  </si>
  <si>
    <t>Влаштування мийки колес автомобілів</t>
  </si>
  <si>
    <t>к-т</t>
  </si>
  <si>
    <t>4</t>
  </si>
  <si>
    <t>Геодезичний cупровід</t>
  </si>
  <si>
    <t>посл</t>
  </si>
  <si>
    <t>5</t>
  </si>
  <si>
    <t>Розробка котловану</t>
  </si>
  <si>
    <t>м3</t>
  </si>
  <si>
    <t>6</t>
  </si>
  <si>
    <t>екскаватор</t>
  </si>
  <si>
    <t>7</t>
  </si>
  <si>
    <t>Ущільнення грунту під фундаменти вібротрамбівкою</t>
  </si>
  <si>
    <t>8</t>
  </si>
  <si>
    <t>Влаштування підбетонки фундаментів</t>
  </si>
  <si>
    <t>9</t>
  </si>
  <si>
    <t>бетон С8/10</t>
  </si>
  <si>
    <t>10</t>
  </si>
  <si>
    <t>дошка</t>
  </si>
  <si>
    <t>11</t>
  </si>
  <si>
    <t xml:space="preserve">Влаштування стрічкового фундаменту </t>
  </si>
  <si>
    <t>12</t>
  </si>
  <si>
    <t>Влаштування фундаменту стаканного типу</t>
  </si>
  <si>
    <t>13</t>
  </si>
  <si>
    <t>арматура ø10А240С</t>
  </si>
  <si>
    <t>тн</t>
  </si>
  <si>
    <t>14</t>
  </si>
  <si>
    <t>арматура ø20А240С</t>
  </si>
  <si>
    <t>15</t>
  </si>
  <si>
    <t>арматура ø12А500С</t>
  </si>
  <si>
    <t>16</t>
  </si>
  <si>
    <t>болт 1.1 М20х600 Ст3пс2 ГОСТ 24379.1-80</t>
  </si>
  <si>
    <t>шт</t>
  </si>
  <si>
    <t>17</t>
  </si>
  <si>
    <t>дріт в'язальний ø1,2 мм</t>
  </si>
  <si>
    <t>кг</t>
  </si>
  <si>
    <t>18</t>
  </si>
  <si>
    <t>бетон С12/15</t>
  </si>
  <si>
    <t>19</t>
  </si>
  <si>
    <t>аренда опалубки</t>
  </si>
  <si>
    <t>22</t>
  </si>
  <si>
    <t>Влаштування обмазочної гідроізоляції</t>
  </si>
  <si>
    <t>23</t>
  </si>
  <si>
    <t>бітумна мастика</t>
  </si>
  <si>
    <t>24</t>
  </si>
  <si>
    <t>Зворотна засипка котловану</t>
  </si>
  <si>
    <t>25</t>
  </si>
  <si>
    <t>26</t>
  </si>
  <si>
    <t>Виготовлення та монтаж м.к. колони К1-К5, закладних і т.д.</t>
  </si>
  <si>
    <t>27</t>
  </si>
  <si>
    <t>труба 100х100х5 ГОСТ 8639-68</t>
  </si>
  <si>
    <t>28</t>
  </si>
  <si>
    <t>швелер 10 ГОСТ 8240-89</t>
  </si>
  <si>
    <t>29</t>
  </si>
  <si>
    <t>лист t=4 мм ГОСТ 109903-74</t>
  </si>
  <si>
    <t>30</t>
  </si>
  <si>
    <t>лист t=8 мм ГОСТ 109903-74</t>
  </si>
  <si>
    <t>31</t>
  </si>
  <si>
    <t>лист t=16 мм ГОСТ 109903-74</t>
  </si>
  <si>
    <t>32</t>
  </si>
  <si>
    <t>Анкер розпірний М16х160</t>
  </si>
  <si>
    <t>33</t>
  </si>
  <si>
    <t>електроди ø3 мм</t>
  </si>
  <si>
    <t>34</t>
  </si>
  <si>
    <t>гайка М20</t>
  </si>
  <si>
    <t>35</t>
  </si>
  <si>
    <t>шайба М20</t>
  </si>
  <si>
    <t>36</t>
  </si>
  <si>
    <t>Оббетонування бази колон</t>
  </si>
  <si>
    <t>37</t>
  </si>
  <si>
    <t>розчин М100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</si>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</sst>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9]#.##0\.00"/>
    <numFmt numFmtId="165" formatCode="_-* #,##0.000_-;\-* #,##0.000_-;_-* &quot;-&quot;??_-;_-@_-"/>
    <numFmt numFmtId="167" formatCode="0.000"/>
  </numFmts>
  <fonts count="22"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8"/>
      <color rgb="FF1F497D"/>
      <name val="Cambria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0" fontId="5" fillId="0" borderId="0" applyBorder="0" applyProtection="0"/>
    <xf numFmtId="0" fontId="2" fillId="0" borderId="0" applyBorder="0" applyProtection="0"/>
  </cellStyleXfs>
  <cellXfs count="75">
    <xf numFmtId="0" fontId="0" fillId="0" borderId="0" xfId="0"/>
    <xf numFmtId="43" fontId="3" fillId="0" borderId="1" xfId="1" applyFont="1" applyFill="1" applyBorder="1" applyAlignment="1" applyProtection="1">
      <alignment horizontal="center" vertical="center" wrapText="1"/>
    </xf>
    <xf numFmtId="43" fontId="7" fillId="0" borderId="0" xfId="1" applyFont="1" applyFill="1" applyAlignment="1">
      <alignment horizontal="center" vertical="center"/>
    </xf>
    <xf numFmtId="43" fontId="7" fillId="0" borderId="0" xfId="1" applyFont="1" applyFill="1" applyAlignment="1">
      <alignment horizontal="right" vertical="center"/>
    </xf>
    <xf numFmtId="43" fontId="13" fillId="0" borderId="1" xfId="1" applyFont="1" applyFill="1" applyBorder="1" applyAlignment="1">
      <alignment horizontal="right" vertical="center"/>
    </xf>
    <xf numFmtId="43" fontId="13" fillId="0" borderId="2" xfId="1" applyFont="1" applyFill="1" applyBorder="1" applyAlignment="1">
      <alignment horizontal="right" vertical="center"/>
    </xf>
    <xf numFmtId="0" fontId="6" fillId="0" borderId="0" xfId="2" applyFont="1" applyBorder="1" applyAlignment="1" applyProtection="1">
      <alignment horizontal="left"/>
    </xf>
    <xf numFmtId="0" fontId="16" fillId="0" borderId="0" xfId="2" applyFont="1" applyBorder="1" applyAlignment="1" applyProtection="1">
      <alignment horizontal="left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2" applyFont="1" applyBorder="1" applyAlignment="1" applyProtection="1">
      <alignment horizontal="left" vertical="center" wrapText="1"/>
    </xf>
    <xf numFmtId="0" fontId="16" fillId="0" borderId="0" xfId="2" applyFont="1" applyBorder="1" applyAlignment="1" applyProtection="1">
      <alignment horizontal="left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 wrapText="1"/>
    </xf>
    <xf numFmtId="49" fontId="3" fillId="0" borderId="1" xfId="4" applyNumberFormat="1" applyFont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</xf>
    <xf numFmtId="164" fontId="3" fillId="0" borderId="1" xfId="4" applyNumberFormat="1" applyFont="1" applyBorder="1" applyAlignment="1" applyProtection="1">
      <alignment horizontal="center" vertical="center" wrapText="1"/>
    </xf>
    <xf numFmtId="3" fontId="3" fillId="0" borderId="1" xfId="4" applyNumberFormat="1" applyFont="1" applyBorder="1" applyAlignment="1" applyProtection="1">
      <alignment horizontal="center" vertical="center" wrapText="1"/>
    </xf>
    <xf numFmtId="3" fontId="6" fillId="0" borderId="0" xfId="4" applyNumberFormat="1" applyFont="1" applyBorder="1" applyAlignment="1" applyProtection="1">
      <alignment horizontal="center" vertical="center" wrapText="1"/>
    </xf>
    <xf numFmtId="3" fontId="16" fillId="0" borderId="0" xfId="4" applyNumberFormat="1" applyFont="1" applyBorder="1" applyAlignment="1" applyProtection="1">
      <alignment horizontal="center" vertical="center" wrapText="1"/>
    </xf>
    <xf numFmtId="0" fontId="14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43" fontId="12" fillId="0" borderId="2" xfId="1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Alignment="1">
      <alignment horizontal="center" vertical="center"/>
    </xf>
    <xf numFmtId="0" fontId="8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165" fontId="12" fillId="0" borderId="2" xfId="1" applyNumberFormat="1" applyFont="1" applyFill="1" applyBorder="1" applyAlignment="1">
      <alignment horizontal="right" vertical="center"/>
    </xf>
    <xf numFmtId="167" fontId="13" fillId="0" borderId="1" xfId="0" applyNumberFormat="1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43" fontId="13" fillId="0" borderId="7" xfId="1" applyFont="1" applyFill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/>
    </xf>
    <xf numFmtId="43" fontId="13" fillId="0" borderId="6" xfId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3" fillId="0" borderId="0" xfId="2" applyFont="1" applyBorder="1" applyAlignment="1" applyProtection="1">
      <alignment horizontal="left"/>
    </xf>
    <xf numFmtId="0" fontId="19" fillId="0" borderId="0" xfId="2" applyFont="1" applyBorder="1" applyAlignment="1" applyProtection="1">
      <alignment horizontal="left" vertical="center" wrapText="1"/>
    </xf>
    <xf numFmtId="0" fontId="3" fillId="0" borderId="0" xfId="2" applyFont="1" applyBorder="1" applyAlignment="1" applyProtection="1">
      <alignment horizontal="left" vertical="center" wrapText="1"/>
    </xf>
    <xf numFmtId="0" fontId="6" fillId="0" borderId="0" xfId="3" applyFont="1" applyBorder="1" applyAlignment="1" applyProtection="1">
      <alignment horizontal="center" vertical="center" wrapText="1"/>
    </xf>
    <xf numFmtId="0" fontId="3" fillId="0" borderId="3" xfId="4" applyFont="1" applyBorder="1" applyAlignment="1" applyProtection="1">
      <alignment horizontal="center" vertical="center" wrapText="1"/>
    </xf>
    <xf numFmtId="0" fontId="3" fillId="0" borderId="4" xfId="4" applyFont="1" applyBorder="1" applyAlignment="1" applyProtection="1">
      <alignment horizontal="center" vertical="center" wrapText="1"/>
    </xf>
    <xf numFmtId="0" fontId="3" fillId="0" borderId="5" xfId="4" applyFont="1" applyBorder="1" applyAlignment="1" applyProtection="1">
      <alignment horizontal="center" vertical="center" wrapText="1"/>
    </xf>
  </cellXfs>
  <cellStyles count="5">
    <cellStyle name="Excel Built-in Normal" xfId="4" xr:uid="{1FBCACB7-6F11-4F39-B04B-978746664A8E}"/>
    <cellStyle name="Excel Built-in Title" xfId="3" xr:uid="{A5DFE50C-08BD-45E7-A96E-60373AEA3A63}"/>
    <cellStyle name="Обычный" xfId="0" builtinId="0"/>
    <cellStyle name="Обычный 2" xfId="2" xr:uid="{8114D088-3A64-4208-B5CE-082F7F15F39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5"/>
  <sheetViews>
    <sheetView tabSelected="1" zoomScale="70" zoomScaleNormal="70" workbookViewId="0">
      <pane ySplit="7" topLeftCell="A8" activePane="bottomLeft" state="frozen"/>
      <selection pane="bottomLeft" activeCell="I36" sqref="I36"/>
    </sheetView>
  </sheetViews>
  <sheetFormatPr defaultColWidth="9.140625" defaultRowHeight="15" customHeight="1"/>
  <cols>
    <col min="1" max="1" width="7.140625" style="58" customWidth="1"/>
    <col min="2" max="2" width="81" style="59" bestFit="1" customWidth="1"/>
    <col min="3" max="3" width="10" style="23" bestFit="1" customWidth="1"/>
    <col min="4" max="5" width="8.7109375" style="2" customWidth="1"/>
    <col min="6" max="6" width="11.7109375" style="3" bestFit="1" customWidth="1"/>
    <col min="7" max="7" width="12.140625" style="23" bestFit="1" customWidth="1"/>
    <col min="8" max="8" width="14.5703125" style="60" customWidth="1"/>
    <col min="9" max="9" width="21.140625" style="60" customWidth="1"/>
    <col min="10" max="12" width="10.28515625" style="55" customWidth="1"/>
    <col min="13" max="14" width="10.28515625" style="56" customWidth="1"/>
    <col min="15" max="17" width="10.28515625" style="55" customWidth="1"/>
    <col min="18" max="19" width="10.28515625" style="56" customWidth="1"/>
    <col min="20" max="21" width="8.5703125" style="21" customWidth="1"/>
    <col min="22" max="22" width="5.5703125" style="21" customWidth="1"/>
    <col min="23" max="34" width="8.5703125" style="21" customWidth="1"/>
    <col min="35" max="54" width="8.5703125" style="22" customWidth="1"/>
    <col min="55" max="55" width="8.5703125" style="23" hidden="1" customWidth="1"/>
    <col min="56" max="66" width="8.5703125" style="22" hidden="1" customWidth="1"/>
    <col min="67" max="1037" width="8.5703125" style="22" customWidth="1"/>
    <col min="1038" max="16384" width="9.140625" style="22"/>
  </cols>
  <sheetData>
    <row r="1" spans="1:59" s="9" customFormat="1" ht="15.75">
      <c r="A1" s="68" t="s">
        <v>0</v>
      </c>
      <c r="B1" s="68"/>
      <c r="C1" s="68"/>
      <c r="D1" s="68"/>
      <c r="E1" s="68"/>
      <c r="F1" s="68"/>
      <c r="G1" s="68"/>
      <c r="H1" s="68"/>
      <c r="I1" s="62"/>
      <c r="J1" s="6"/>
      <c r="K1" s="6"/>
      <c r="L1" s="6"/>
      <c r="M1" s="7"/>
      <c r="N1" s="7"/>
      <c r="O1" s="6"/>
      <c r="P1" s="6"/>
      <c r="Q1" s="6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BC1" s="10"/>
    </row>
    <row r="2" spans="1:59" s="9" customFormat="1" ht="15.75">
      <c r="A2" s="68" t="s">
        <v>1</v>
      </c>
      <c r="B2" s="68"/>
      <c r="C2" s="68"/>
      <c r="D2" s="68"/>
      <c r="E2" s="68"/>
      <c r="F2" s="68"/>
      <c r="G2" s="68"/>
      <c r="H2" s="68"/>
      <c r="I2" s="62"/>
      <c r="J2" s="6"/>
      <c r="K2" s="6"/>
      <c r="L2" s="6"/>
      <c r="M2" s="7"/>
      <c r="N2" s="7"/>
      <c r="O2" s="6"/>
      <c r="P2" s="6"/>
      <c r="Q2" s="6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BC2" s="10"/>
    </row>
    <row r="3" spans="1:59" s="9" customFormat="1" ht="15.75">
      <c r="A3" s="68" t="s">
        <v>2</v>
      </c>
      <c r="B3" s="68"/>
      <c r="C3" s="68"/>
      <c r="D3" s="68"/>
      <c r="E3" s="68"/>
      <c r="F3" s="68"/>
      <c r="G3" s="68"/>
      <c r="H3" s="68"/>
      <c r="I3" s="62"/>
      <c r="J3" s="6"/>
      <c r="K3" s="6"/>
      <c r="L3" s="6"/>
      <c r="M3" s="7"/>
      <c r="N3" s="7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BC3" s="10"/>
    </row>
    <row r="4" spans="1:59" s="9" customFormat="1" ht="15.75">
      <c r="A4" s="69" t="s">
        <v>3</v>
      </c>
      <c r="B4" s="70"/>
      <c r="C4" s="70"/>
      <c r="D4" s="70"/>
      <c r="E4" s="70"/>
      <c r="F4" s="70"/>
      <c r="G4" s="70"/>
      <c r="H4" s="70"/>
      <c r="I4" s="62"/>
      <c r="J4" s="11"/>
      <c r="K4" s="11"/>
      <c r="L4" s="11"/>
      <c r="M4" s="12"/>
      <c r="N4" s="12"/>
      <c r="O4" s="11"/>
      <c r="P4" s="11"/>
      <c r="Q4" s="11"/>
      <c r="R4" s="12"/>
      <c r="S4" s="12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BC4" s="10"/>
    </row>
    <row r="5" spans="1:59" s="9" customFormat="1" ht="15.75">
      <c r="A5" s="71"/>
      <c r="B5" s="71"/>
      <c r="C5" s="71"/>
      <c r="D5" s="71"/>
      <c r="E5" s="71"/>
      <c r="F5" s="71"/>
      <c r="G5" s="71"/>
      <c r="H5" s="71"/>
      <c r="I5" s="62"/>
      <c r="J5" s="13"/>
      <c r="K5" s="13"/>
      <c r="L5" s="13"/>
      <c r="M5" s="14"/>
      <c r="N5" s="14"/>
      <c r="O5" s="13"/>
      <c r="P5" s="13"/>
      <c r="Q5" s="13"/>
      <c r="R5" s="14"/>
      <c r="S5" s="14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BC5" s="10"/>
    </row>
    <row r="6" spans="1:59" s="9" customFormat="1" ht="15.75">
      <c r="A6" s="72" t="s">
        <v>4</v>
      </c>
      <c r="B6" s="73"/>
      <c r="C6" s="73"/>
      <c r="D6" s="73"/>
      <c r="E6" s="73"/>
      <c r="F6" s="73"/>
      <c r="G6" s="73"/>
      <c r="H6" s="73"/>
      <c r="I6" s="74"/>
      <c r="J6" s="13"/>
      <c r="K6" s="13"/>
      <c r="L6" s="13"/>
      <c r="M6" s="14"/>
      <c r="N6" s="14"/>
      <c r="O6" s="13"/>
      <c r="P6" s="13"/>
      <c r="Q6" s="13"/>
      <c r="R6" s="14"/>
      <c r="S6" s="14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BC6" s="10"/>
    </row>
    <row r="7" spans="1:59" ht="31.5">
      <c r="A7" s="15" t="s">
        <v>5</v>
      </c>
      <c r="B7" s="16" t="s">
        <v>6</v>
      </c>
      <c r="C7" s="17" t="s">
        <v>7</v>
      </c>
      <c r="D7" s="1" t="s">
        <v>8</v>
      </c>
      <c r="E7" s="1" t="s">
        <v>9</v>
      </c>
      <c r="F7" s="1" t="s">
        <v>10</v>
      </c>
      <c r="G7" s="16" t="s">
        <v>11</v>
      </c>
      <c r="H7" s="18" t="s">
        <v>12</v>
      </c>
      <c r="I7" s="18" t="s">
        <v>13</v>
      </c>
      <c r="J7" s="19"/>
      <c r="K7" s="19"/>
      <c r="L7" s="19"/>
      <c r="M7" s="20"/>
      <c r="N7" s="20"/>
      <c r="O7" s="19"/>
      <c r="P7" s="19"/>
      <c r="Q7" s="19"/>
      <c r="R7" s="20"/>
      <c r="S7" s="20"/>
    </row>
    <row r="8" spans="1:59" ht="15.75">
      <c r="A8" s="24" t="s">
        <v>16</v>
      </c>
      <c r="B8" s="25" t="s">
        <v>17</v>
      </c>
      <c r="C8" s="26" t="s">
        <v>18</v>
      </c>
      <c r="D8" s="26"/>
      <c r="E8" s="26"/>
      <c r="F8" s="27">
        <v>1</v>
      </c>
      <c r="G8" s="28"/>
      <c r="H8" s="28"/>
      <c r="I8" s="63"/>
      <c r="J8" s="19"/>
      <c r="K8" s="19"/>
      <c r="L8" s="19"/>
      <c r="M8" s="20"/>
      <c r="N8" s="20"/>
      <c r="O8" s="19"/>
      <c r="P8" s="19"/>
      <c r="Q8" s="19"/>
      <c r="R8" s="20"/>
      <c r="S8" s="20"/>
    </row>
    <row r="9" spans="1:59" ht="15.75">
      <c r="A9" s="66" t="s">
        <v>19</v>
      </c>
      <c r="B9" s="25" t="s">
        <v>20</v>
      </c>
      <c r="C9" s="26" t="s">
        <v>21</v>
      </c>
      <c r="D9" s="26"/>
      <c r="E9" s="26"/>
      <c r="F9" s="27">
        <v>1</v>
      </c>
      <c r="G9" s="28"/>
      <c r="H9" s="28"/>
      <c r="I9" s="63"/>
      <c r="J9" s="19"/>
      <c r="K9" s="19"/>
      <c r="L9" s="19"/>
      <c r="M9" s="20"/>
      <c r="N9" s="20"/>
      <c r="O9" s="19"/>
      <c r="P9" s="19"/>
      <c r="Q9" s="19"/>
      <c r="R9" s="20"/>
      <c r="S9" s="20"/>
    </row>
    <row r="10" spans="1:59" s="34" customFormat="1" ht="15.75">
      <c r="A10" s="24" t="s">
        <v>22</v>
      </c>
      <c r="B10" s="25" t="s">
        <v>23</v>
      </c>
      <c r="C10" s="26" t="s">
        <v>24</v>
      </c>
      <c r="D10" s="26"/>
      <c r="E10" s="26"/>
      <c r="F10" s="27">
        <v>48</v>
      </c>
      <c r="G10" s="28"/>
      <c r="H10" s="28"/>
      <c r="I10" s="63"/>
      <c r="J10" s="29"/>
      <c r="K10" s="29"/>
      <c r="L10" s="29"/>
      <c r="M10" s="30"/>
      <c r="N10" s="30"/>
      <c r="O10" s="29"/>
      <c r="P10" s="29"/>
      <c r="Q10" s="29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3"/>
      <c r="BD10" s="32"/>
      <c r="BE10" s="32"/>
      <c r="BF10" s="32"/>
      <c r="BG10" s="32"/>
    </row>
    <row r="11" spans="1:59" s="34" customFormat="1" ht="15.75">
      <c r="A11" s="35" t="s">
        <v>25</v>
      </c>
      <c r="B11" s="36"/>
      <c r="C11" s="37"/>
      <c r="D11" s="38"/>
      <c r="E11" s="38"/>
      <c r="F11" s="4"/>
      <c r="G11" s="39"/>
      <c r="H11" s="39"/>
      <c r="I11" s="64"/>
      <c r="J11" s="29"/>
      <c r="K11" s="29"/>
      <c r="L11" s="29"/>
      <c r="M11" s="30"/>
      <c r="N11" s="30"/>
      <c r="O11" s="29"/>
      <c r="P11" s="29"/>
      <c r="Q11" s="29"/>
      <c r="R11" s="30"/>
      <c r="S11" s="3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3"/>
      <c r="BD11" s="32"/>
      <c r="BE11" s="32"/>
      <c r="BF11" s="32"/>
      <c r="BG11" s="32"/>
    </row>
    <row r="12" spans="1:59" s="34" customFormat="1" ht="15.75">
      <c r="A12" s="24" t="s">
        <v>27</v>
      </c>
      <c r="B12" s="25" t="s">
        <v>28</v>
      </c>
      <c r="C12" s="26" t="s">
        <v>15</v>
      </c>
      <c r="D12" s="26"/>
      <c r="E12" s="26"/>
      <c r="F12" s="27">
        <v>1</v>
      </c>
      <c r="G12" s="28"/>
      <c r="H12" s="28"/>
      <c r="I12" s="63"/>
      <c r="J12" s="29"/>
      <c r="K12" s="29"/>
      <c r="L12" s="29"/>
      <c r="M12" s="30"/>
      <c r="N12" s="30"/>
      <c r="O12" s="29"/>
      <c r="P12" s="29"/>
      <c r="Q12" s="29"/>
      <c r="R12" s="30"/>
      <c r="S12" s="3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3"/>
      <c r="BD12" s="32"/>
      <c r="BE12" s="32"/>
      <c r="BF12" s="32"/>
      <c r="BG12" s="32"/>
    </row>
    <row r="13" spans="1:59" s="34" customFormat="1" ht="15.75">
      <c r="A13" s="66" t="s">
        <v>29</v>
      </c>
      <c r="B13" s="25" t="s">
        <v>30</v>
      </c>
      <c r="C13" s="26" t="s">
        <v>24</v>
      </c>
      <c r="D13" s="26"/>
      <c r="E13" s="26"/>
      <c r="F13" s="27">
        <v>3.47</v>
      </c>
      <c r="G13" s="28"/>
      <c r="H13" s="28"/>
      <c r="I13" s="63"/>
      <c r="J13" s="29"/>
      <c r="K13" s="29"/>
      <c r="L13" s="29"/>
      <c r="M13" s="30"/>
      <c r="N13" s="30"/>
      <c r="O13" s="29"/>
      <c r="P13" s="29"/>
      <c r="Q13" s="29"/>
      <c r="R13" s="30"/>
      <c r="S13" s="30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3"/>
      <c r="BD13" s="32"/>
      <c r="BE13" s="32"/>
      <c r="BF13" s="32"/>
      <c r="BG13" s="32"/>
    </row>
    <row r="14" spans="1:59" s="34" customFormat="1" ht="15.75">
      <c r="A14" s="67" t="s">
        <v>31</v>
      </c>
      <c r="B14" s="36" t="s">
        <v>32</v>
      </c>
      <c r="C14" s="37" t="s">
        <v>24</v>
      </c>
      <c r="D14" s="38">
        <v>1.02</v>
      </c>
      <c r="E14" s="38"/>
      <c r="F14" s="4">
        <f>F13*D14</f>
        <v>3.5394000000000001</v>
      </c>
      <c r="G14" s="39"/>
      <c r="H14" s="39"/>
      <c r="I14" s="64"/>
      <c r="J14" s="29"/>
      <c r="K14" s="29"/>
      <c r="L14" s="29"/>
      <c r="M14" s="30"/>
      <c r="N14" s="30"/>
      <c r="O14" s="29"/>
      <c r="P14" s="29"/>
      <c r="Q14" s="29"/>
      <c r="R14" s="30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3"/>
      <c r="BD14" s="32"/>
      <c r="BE14" s="32"/>
      <c r="BF14" s="32"/>
      <c r="BG14" s="32"/>
    </row>
    <row r="15" spans="1:59" s="34" customFormat="1" ht="15.75">
      <c r="A15" s="35" t="s">
        <v>33</v>
      </c>
      <c r="B15" s="36" t="s">
        <v>34</v>
      </c>
      <c r="C15" s="37" t="s">
        <v>24</v>
      </c>
      <c r="D15" s="38"/>
      <c r="E15" s="38"/>
      <c r="F15" s="4">
        <v>0.3</v>
      </c>
      <c r="G15" s="39"/>
      <c r="H15" s="39"/>
      <c r="I15" s="64"/>
      <c r="J15" s="29"/>
      <c r="K15" s="29"/>
      <c r="L15" s="29"/>
      <c r="M15" s="30"/>
      <c r="N15" s="30"/>
      <c r="O15" s="29"/>
      <c r="P15" s="29"/>
      <c r="Q15" s="29"/>
      <c r="R15" s="30"/>
      <c r="S15" s="30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3"/>
      <c r="BD15" s="32"/>
      <c r="BE15" s="32"/>
      <c r="BF15" s="32"/>
      <c r="BG15" s="32"/>
    </row>
    <row r="16" spans="1:59" s="34" customFormat="1" ht="15.75">
      <c r="A16" s="24" t="s">
        <v>35</v>
      </c>
      <c r="B16" s="25" t="s">
        <v>36</v>
      </c>
      <c r="C16" s="26" t="s">
        <v>24</v>
      </c>
      <c r="D16" s="26"/>
      <c r="E16" s="26"/>
      <c r="F16" s="27">
        <f>11.61-F17</f>
        <v>9.9359999999999999</v>
      </c>
      <c r="G16" s="28"/>
      <c r="H16" s="28"/>
      <c r="I16" s="63"/>
      <c r="J16" s="29"/>
      <c r="K16" s="29"/>
      <c r="L16" s="29"/>
      <c r="M16" s="30"/>
      <c r="N16" s="30"/>
      <c r="O16" s="29"/>
      <c r="P16" s="29"/>
      <c r="Q16" s="29"/>
      <c r="R16" s="30"/>
      <c r="S16" s="30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3"/>
      <c r="BD16" s="32"/>
      <c r="BE16" s="32"/>
      <c r="BF16" s="32"/>
      <c r="BG16" s="32"/>
    </row>
    <row r="17" spans="1:59" s="34" customFormat="1" ht="15.75">
      <c r="A17" s="66" t="s">
        <v>37</v>
      </c>
      <c r="B17" s="25" t="s">
        <v>38</v>
      </c>
      <c r="C17" s="26" t="s">
        <v>24</v>
      </c>
      <c r="D17" s="26"/>
      <c r="E17" s="26"/>
      <c r="F17" s="27">
        <f>0.279*6</f>
        <v>1.6740000000000002</v>
      </c>
      <c r="G17" s="28"/>
      <c r="H17" s="28"/>
      <c r="I17" s="63"/>
      <c r="J17" s="29"/>
      <c r="K17" s="29"/>
      <c r="L17" s="29"/>
      <c r="M17" s="30"/>
      <c r="N17" s="30"/>
      <c r="O17" s="29"/>
      <c r="P17" s="29"/>
      <c r="Q17" s="29"/>
      <c r="R17" s="30"/>
      <c r="S17" s="3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3"/>
      <c r="BD17" s="32"/>
      <c r="BE17" s="32"/>
      <c r="BF17" s="32"/>
      <c r="BG17" s="32"/>
    </row>
    <row r="18" spans="1:59" s="34" customFormat="1" ht="15.75">
      <c r="A18" s="67" t="s">
        <v>39</v>
      </c>
      <c r="B18" s="36" t="s">
        <v>40</v>
      </c>
      <c r="C18" s="37" t="s">
        <v>41</v>
      </c>
      <c r="D18" s="38">
        <v>1.04</v>
      </c>
      <c r="E18" s="38">
        <f>(0.9*3*4+1.46*28+0.82*56+8*1.61)/1000</f>
        <v>0.11047999999999999</v>
      </c>
      <c r="F18" s="4">
        <f>E18*D18</f>
        <v>0.11489919999999999</v>
      </c>
      <c r="G18" s="39"/>
      <c r="H18" s="39"/>
      <c r="I18" s="64"/>
      <c r="J18" s="29"/>
      <c r="K18" s="29"/>
      <c r="L18" s="29"/>
      <c r="M18" s="30"/>
      <c r="N18" s="30"/>
      <c r="O18" s="29"/>
      <c r="P18" s="29"/>
      <c r="Q18" s="29"/>
      <c r="R18" s="30"/>
      <c r="S18" s="30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3"/>
      <c r="BD18" s="32"/>
      <c r="BE18" s="32"/>
      <c r="BF18" s="32"/>
      <c r="BG18" s="32"/>
    </row>
    <row r="19" spans="1:59" s="34" customFormat="1" ht="15.75">
      <c r="A19" s="35" t="s">
        <v>42</v>
      </c>
      <c r="B19" s="36" t="s">
        <v>43</v>
      </c>
      <c r="C19" s="37" t="s">
        <v>41</v>
      </c>
      <c r="D19" s="38">
        <v>1.004</v>
      </c>
      <c r="E19" s="38">
        <f>12.09*6/1000</f>
        <v>7.2539999999999993E-2</v>
      </c>
      <c r="F19" s="4">
        <f t="shared" ref="F19:F23" si="0">E19*D19</f>
        <v>7.2830159999999991E-2</v>
      </c>
      <c r="G19" s="39"/>
      <c r="H19" s="39"/>
      <c r="I19" s="64"/>
      <c r="J19" s="29"/>
      <c r="K19" s="29"/>
      <c r="L19" s="29"/>
      <c r="M19" s="30"/>
      <c r="N19" s="30"/>
      <c r="O19" s="29"/>
      <c r="P19" s="29"/>
      <c r="Q19" s="29"/>
      <c r="R19" s="30"/>
      <c r="S19" s="30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3"/>
      <c r="BD19" s="32"/>
      <c r="BE19" s="32"/>
      <c r="BF19" s="32"/>
      <c r="BG19" s="32"/>
    </row>
    <row r="20" spans="1:59" s="34" customFormat="1" ht="15.75">
      <c r="A20" s="67" t="s">
        <v>44</v>
      </c>
      <c r="B20" s="36" t="s">
        <v>45</v>
      </c>
      <c r="C20" s="37" t="s">
        <v>41</v>
      </c>
      <c r="D20" s="38">
        <v>1.04</v>
      </c>
      <c r="E20" s="38">
        <f>(0.75*8*4+0.77*14*4+0.39*350)/1000</f>
        <v>0.20362</v>
      </c>
      <c r="F20" s="4">
        <f t="shared" si="0"/>
        <v>0.2117648</v>
      </c>
      <c r="G20" s="39"/>
      <c r="H20" s="39"/>
      <c r="I20" s="64"/>
      <c r="J20" s="29"/>
      <c r="K20" s="29"/>
      <c r="L20" s="29"/>
      <c r="M20" s="30"/>
      <c r="N20" s="30"/>
      <c r="O20" s="29"/>
      <c r="P20" s="29"/>
      <c r="Q20" s="29"/>
      <c r="R20" s="30"/>
      <c r="S20" s="30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3"/>
      <c r="BD20" s="32"/>
      <c r="BE20" s="32"/>
      <c r="BF20" s="32"/>
      <c r="BG20" s="32"/>
    </row>
    <row r="21" spans="1:59" s="34" customFormat="1" ht="15.75">
      <c r="A21" s="35" t="s">
        <v>46</v>
      </c>
      <c r="B21" s="36" t="s">
        <v>47</v>
      </c>
      <c r="C21" s="37" t="s">
        <v>48</v>
      </c>
      <c r="D21" s="38">
        <v>1</v>
      </c>
      <c r="E21" s="38"/>
      <c r="F21" s="4">
        <v>16</v>
      </c>
      <c r="G21" s="39"/>
      <c r="H21" s="39"/>
      <c r="I21" s="64"/>
      <c r="J21" s="29"/>
      <c r="K21" s="29"/>
      <c r="L21" s="29"/>
      <c r="M21" s="30"/>
      <c r="N21" s="30"/>
      <c r="O21" s="29"/>
      <c r="P21" s="29"/>
      <c r="Q21" s="29"/>
      <c r="R21" s="30"/>
      <c r="S21" s="30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3"/>
      <c r="BD21" s="32"/>
      <c r="BE21" s="32"/>
      <c r="BF21" s="32"/>
      <c r="BG21" s="32"/>
    </row>
    <row r="22" spans="1:59" s="34" customFormat="1" ht="15.75">
      <c r="A22" s="67" t="s">
        <v>49</v>
      </c>
      <c r="B22" s="36" t="s">
        <v>50</v>
      </c>
      <c r="C22" s="37" t="s">
        <v>51</v>
      </c>
      <c r="D22" s="38">
        <v>8</v>
      </c>
      <c r="E22" s="38"/>
      <c r="F22" s="4">
        <f>($E$18+$E$19+$E$20)*D22</f>
        <v>3.0931199999999999</v>
      </c>
      <c r="G22" s="39"/>
      <c r="H22" s="39"/>
      <c r="I22" s="64"/>
      <c r="J22" s="29"/>
      <c r="K22" s="29"/>
      <c r="L22" s="29"/>
      <c r="M22" s="30"/>
      <c r="N22" s="30"/>
      <c r="O22" s="29"/>
      <c r="P22" s="29"/>
      <c r="Q22" s="29"/>
      <c r="R22" s="30"/>
      <c r="S22" s="30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3"/>
      <c r="BD22" s="32"/>
      <c r="BE22" s="32"/>
      <c r="BF22" s="32"/>
      <c r="BG22" s="32"/>
    </row>
    <row r="23" spans="1:59" s="34" customFormat="1" ht="15.75">
      <c r="A23" s="35" t="s">
        <v>52</v>
      </c>
      <c r="B23" s="36" t="s">
        <v>53</v>
      </c>
      <c r="C23" s="37" t="s">
        <v>24</v>
      </c>
      <c r="D23" s="38">
        <v>1.02</v>
      </c>
      <c r="E23" s="38">
        <v>11.61</v>
      </c>
      <c r="F23" s="4">
        <f t="shared" si="0"/>
        <v>11.8422</v>
      </c>
      <c r="G23" s="39"/>
      <c r="H23" s="39"/>
      <c r="I23" s="64"/>
      <c r="J23" s="29"/>
      <c r="K23" s="29"/>
      <c r="L23" s="29"/>
      <c r="M23" s="30"/>
      <c r="N23" s="30"/>
      <c r="O23" s="29"/>
      <c r="P23" s="29"/>
      <c r="Q23" s="29"/>
      <c r="R23" s="30"/>
      <c r="S23" s="30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3"/>
      <c r="BD23" s="32"/>
      <c r="BE23" s="32"/>
      <c r="BF23" s="32"/>
      <c r="BG23" s="32"/>
    </row>
    <row r="24" spans="1:59" s="34" customFormat="1" ht="15.75">
      <c r="A24" s="67" t="s">
        <v>54</v>
      </c>
      <c r="B24" s="36" t="s">
        <v>55</v>
      </c>
      <c r="C24" s="37" t="s">
        <v>21</v>
      </c>
      <c r="D24" s="38"/>
      <c r="E24" s="38"/>
      <c r="F24" s="4">
        <v>1</v>
      </c>
      <c r="G24" s="39"/>
      <c r="H24" s="39"/>
      <c r="I24" s="64"/>
      <c r="J24" s="29"/>
      <c r="K24" s="29"/>
      <c r="L24" s="29"/>
      <c r="M24" s="30"/>
      <c r="N24" s="30"/>
      <c r="O24" s="29"/>
      <c r="P24" s="29"/>
      <c r="Q24" s="29"/>
      <c r="R24" s="30"/>
      <c r="S24" s="30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3"/>
      <c r="BD24" s="32"/>
      <c r="BE24" s="32"/>
      <c r="BF24" s="32"/>
      <c r="BG24" s="32"/>
    </row>
    <row r="25" spans="1:59" s="34" customFormat="1" ht="15.75">
      <c r="A25" s="66" t="s">
        <v>56</v>
      </c>
      <c r="B25" s="25" t="s">
        <v>57</v>
      </c>
      <c r="C25" s="26" t="s">
        <v>14</v>
      </c>
      <c r="D25" s="26"/>
      <c r="E25" s="26"/>
      <c r="F25" s="27">
        <v>90.7</v>
      </c>
      <c r="G25" s="28"/>
      <c r="H25" s="28"/>
      <c r="I25" s="63"/>
      <c r="J25" s="29"/>
      <c r="K25" s="29"/>
      <c r="L25" s="29"/>
      <c r="M25" s="30"/>
      <c r="N25" s="30"/>
      <c r="O25" s="29"/>
      <c r="P25" s="29"/>
      <c r="Q25" s="29"/>
      <c r="R25" s="30"/>
      <c r="S25" s="30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3"/>
      <c r="BD25" s="32"/>
      <c r="BE25" s="32"/>
      <c r="BF25" s="32"/>
      <c r="BG25" s="32"/>
    </row>
    <row r="26" spans="1:59" s="34" customFormat="1" ht="15.75">
      <c r="A26" s="67" t="s">
        <v>58</v>
      </c>
      <c r="B26" s="36" t="s">
        <v>59</v>
      </c>
      <c r="C26" s="37" t="s">
        <v>51</v>
      </c>
      <c r="D26" s="38">
        <v>1.25</v>
      </c>
      <c r="E26" s="38"/>
      <c r="F26" s="4">
        <f>F25*D26</f>
        <v>113.375</v>
      </c>
      <c r="G26" s="39"/>
      <c r="H26" s="39"/>
      <c r="I26" s="64"/>
      <c r="J26" s="29"/>
      <c r="K26" s="29"/>
      <c r="L26" s="29"/>
      <c r="M26" s="30"/>
      <c r="N26" s="30"/>
      <c r="O26" s="29"/>
      <c r="P26" s="29"/>
      <c r="Q26" s="29"/>
      <c r="R26" s="30"/>
      <c r="S26" s="30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3"/>
      <c r="BD26" s="32"/>
      <c r="BE26" s="32"/>
      <c r="BF26" s="32"/>
      <c r="BG26" s="32"/>
    </row>
    <row r="27" spans="1:59" s="34" customFormat="1" ht="15.75">
      <c r="A27" s="66" t="s">
        <v>60</v>
      </c>
      <c r="B27" s="25" t="s">
        <v>61</v>
      </c>
      <c r="C27" s="26" t="s">
        <v>24</v>
      </c>
      <c r="D27" s="26"/>
      <c r="E27" s="26"/>
      <c r="F27" s="27">
        <f>F10/2</f>
        <v>24</v>
      </c>
      <c r="G27" s="28"/>
      <c r="H27" s="28"/>
      <c r="I27" s="63"/>
      <c r="J27" s="29"/>
      <c r="K27" s="29"/>
      <c r="L27" s="29"/>
      <c r="M27" s="30"/>
      <c r="N27" s="30"/>
      <c r="O27" s="29"/>
      <c r="P27" s="29"/>
      <c r="Q27" s="29"/>
      <c r="R27" s="30"/>
      <c r="S27" s="30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3"/>
      <c r="BD27" s="32"/>
      <c r="BE27" s="32"/>
      <c r="BF27" s="32"/>
      <c r="BG27" s="32"/>
    </row>
    <row r="28" spans="1:59" s="34" customFormat="1" ht="15.75">
      <c r="A28" s="67" t="s">
        <v>62</v>
      </c>
      <c r="B28" s="36" t="s">
        <v>26</v>
      </c>
      <c r="C28" s="37" t="s">
        <v>15</v>
      </c>
      <c r="D28" s="38"/>
      <c r="E28" s="38"/>
      <c r="F28" s="4">
        <v>1</v>
      </c>
      <c r="G28" s="39"/>
      <c r="H28" s="39"/>
      <c r="I28" s="64"/>
      <c r="J28" s="29"/>
      <c r="K28" s="29"/>
      <c r="L28" s="29"/>
      <c r="M28" s="30"/>
      <c r="N28" s="30"/>
      <c r="O28" s="29"/>
      <c r="P28" s="29"/>
      <c r="Q28" s="29"/>
      <c r="R28" s="30"/>
      <c r="S28" s="3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3"/>
      <c r="BD28" s="32"/>
      <c r="BE28" s="32"/>
      <c r="BF28" s="32"/>
      <c r="BG28" s="32"/>
    </row>
    <row r="29" spans="1:59" s="34" customFormat="1" ht="15.75">
      <c r="A29" s="66" t="s">
        <v>63</v>
      </c>
      <c r="B29" s="25" t="s">
        <v>64</v>
      </c>
      <c r="C29" s="26" t="s">
        <v>41</v>
      </c>
      <c r="D29" s="26"/>
      <c r="E29" s="26"/>
      <c r="F29" s="40">
        <f>SUM(E30:E34)</f>
        <v>0.71506000000000003</v>
      </c>
      <c r="G29" s="28"/>
      <c r="H29" s="28"/>
      <c r="I29" s="63"/>
      <c r="J29" s="29"/>
      <c r="K29" s="29"/>
      <c r="L29" s="29"/>
      <c r="M29" s="30"/>
      <c r="N29" s="30"/>
      <c r="O29" s="29"/>
      <c r="P29" s="29"/>
      <c r="Q29" s="29"/>
      <c r="R29" s="30"/>
      <c r="S29" s="30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3"/>
      <c r="BD29" s="32"/>
      <c r="BE29" s="32"/>
      <c r="BF29" s="32"/>
      <c r="BG29" s="32"/>
    </row>
    <row r="30" spans="1:59" s="34" customFormat="1" ht="15.75">
      <c r="A30" s="67" t="s">
        <v>65</v>
      </c>
      <c r="B30" s="36" t="s">
        <v>66</v>
      </c>
      <c r="C30" s="37" t="s">
        <v>41</v>
      </c>
      <c r="D30" s="38">
        <v>1.04</v>
      </c>
      <c r="E30" s="41">
        <f>(1*46.2*2+1*44.6*4+1*46.2*2)/1000</f>
        <v>0.36320000000000002</v>
      </c>
      <c r="F30" s="42">
        <f>D30*E30</f>
        <v>0.37772800000000006</v>
      </c>
      <c r="G30" s="39"/>
      <c r="H30" s="39"/>
      <c r="I30" s="64"/>
      <c r="J30" s="29"/>
      <c r="K30" s="29"/>
      <c r="L30" s="29"/>
      <c r="M30" s="30"/>
      <c r="N30" s="30"/>
      <c r="O30" s="29"/>
      <c r="P30" s="29"/>
      <c r="Q30" s="29"/>
      <c r="R30" s="30"/>
      <c r="S30" s="30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3"/>
      <c r="BD30" s="32"/>
      <c r="BE30" s="32"/>
      <c r="BF30" s="32"/>
      <c r="BG30" s="32"/>
    </row>
    <row r="31" spans="1:59" s="34" customFormat="1" ht="15.75">
      <c r="A31" s="35" t="s">
        <v>67</v>
      </c>
      <c r="B31" s="36" t="s">
        <v>68</v>
      </c>
      <c r="C31" s="37" t="s">
        <v>41</v>
      </c>
      <c r="D31" s="38">
        <v>1.04</v>
      </c>
      <c r="E31" s="41">
        <f>(2*28.2*2+2*25.3*2)/1000</f>
        <v>0.214</v>
      </c>
      <c r="F31" s="42">
        <f t="shared" ref="F31:F35" si="1">D31*E31</f>
        <v>0.22256000000000001</v>
      </c>
      <c r="G31" s="28"/>
      <c r="H31" s="28"/>
      <c r="I31" s="63"/>
      <c r="J31" s="29"/>
      <c r="K31" s="29"/>
      <c r="L31" s="29"/>
      <c r="M31" s="30"/>
      <c r="N31" s="30"/>
      <c r="O31" s="29"/>
      <c r="P31" s="29"/>
      <c r="Q31" s="29"/>
      <c r="R31" s="30"/>
      <c r="S31" s="30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3"/>
      <c r="BD31" s="32"/>
      <c r="BE31" s="32"/>
      <c r="BF31" s="32"/>
      <c r="BG31" s="32"/>
    </row>
    <row r="32" spans="1:59" s="34" customFormat="1" ht="15.75">
      <c r="A32" s="67" t="s">
        <v>69</v>
      </c>
      <c r="B32" s="36" t="s">
        <v>70</v>
      </c>
      <c r="C32" s="37" t="s">
        <v>41</v>
      </c>
      <c r="D32" s="38">
        <v>1.04</v>
      </c>
      <c r="E32" s="41">
        <f>(6*0.34*2+6*0.34*2)/1000</f>
        <v>8.1600000000000006E-3</v>
      </c>
      <c r="F32" s="42">
        <f t="shared" si="1"/>
        <v>8.4864000000000016E-3</v>
      </c>
      <c r="G32" s="39"/>
      <c r="H32" s="39"/>
      <c r="I32" s="64"/>
      <c r="J32" s="29"/>
      <c r="K32" s="29"/>
      <c r="L32" s="29"/>
      <c r="M32" s="30">
        <v>26.5</v>
      </c>
      <c r="N32" s="30">
        <f>M32*E30</f>
        <v>9.6248000000000005</v>
      </c>
      <c r="O32" s="29"/>
      <c r="P32" s="29"/>
      <c r="Q32" s="29"/>
      <c r="R32" s="30"/>
      <c r="S32" s="30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3"/>
      <c r="BD32" s="32"/>
      <c r="BE32" s="32"/>
      <c r="BF32" s="32"/>
      <c r="BG32" s="32"/>
    </row>
    <row r="33" spans="1:59" s="34" customFormat="1" ht="15.75">
      <c r="A33" s="35" t="s">
        <v>71</v>
      </c>
      <c r="B33" s="36" t="s">
        <v>72</v>
      </c>
      <c r="C33" s="37" t="s">
        <v>41</v>
      </c>
      <c r="D33" s="38">
        <v>1.04</v>
      </c>
      <c r="E33" s="41">
        <f>(1*0.63*2+2*2.26*2+2*0.75*2+1*1.26*2+2*2.26*2+2*0.75*2+1*0.9*4+1*0.63*4+1*1.26*2+2*2.26*2+2*0.75*2+2*0.82*2+4*1.26*2)/1000</f>
        <v>6.1900000000000004E-2</v>
      </c>
      <c r="F33" s="42">
        <f t="shared" si="1"/>
        <v>6.4376000000000003E-2</v>
      </c>
      <c r="G33" s="39"/>
      <c r="I33" s="64"/>
      <c r="J33" s="29"/>
      <c r="K33" s="29"/>
      <c r="L33" s="29"/>
      <c r="M33" s="30">
        <v>44.7</v>
      </c>
      <c r="N33" s="30">
        <f>M33*E31</f>
        <v>9.5658000000000012</v>
      </c>
      <c r="O33" s="29"/>
      <c r="P33" s="29"/>
      <c r="Q33" s="29"/>
      <c r="R33" s="30"/>
      <c r="S33" s="30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3"/>
      <c r="BD33" s="32"/>
      <c r="BE33" s="32"/>
      <c r="BF33" s="32"/>
      <c r="BG33" s="32"/>
    </row>
    <row r="34" spans="1:59" s="34" customFormat="1" ht="15.75">
      <c r="A34" s="67" t="s">
        <v>73</v>
      </c>
      <c r="B34" s="36" t="s">
        <v>74</v>
      </c>
      <c r="C34" s="37" t="s">
        <v>41</v>
      </c>
      <c r="D34" s="38">
        <v>1.04</v>
      </c>
      <c r="E34" s="41">
        <f>(1*11.3*2+1*11.3*2+1*11.3*2)/1000</f>
        <v>6.7800000000000013E-2</v>
      </c>
      <c r="F34" s="42">
        <f t="shared" si="1"/>
        <v>7.0512000000000019E-2</v>
      </c>
      <c r="G34" s="39"/>
      <c r="H34" s="39"/>
      <c r="I34" s="64"/>
      <c r="J34" s="29"/>
      <c r="K34" s="29"/>
      <c r="L34" s="29"/>
      <c r="M34" s="30">
        <v>63.9</v>
      </c>
      <c r="N34" s="30">
        <f>M34*E32</f>
        <v>0.521424</v>
      </c>
      <c r="O34" s="29"/>
      <c r="P34" s="29"/>
      <c r="Q34" s="29"/>
      <c r="R34" s="30"/>
      <c r="S34" s="30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3"/>
      <c r="BD34" s="32"/>
      <c r="BE34" s="32"/>
      <c r="BF34" s="32"/>
      <c r="BG34" s="32"/>
    </row>
    <row r="35" spans="1:59" s="34" customFormat="1" ht="15.75">
      <c r="A35" s="35" t="s">
        <v>75</v>
      </c>
      <c r="B35" s="36" t="s">
        <v>76</v>
      </c>
      <c r="C35" s="37" t="s">
        <v>48</v>
      </c>
      <c r="D35" s="38">
        <v>1</v>
      </c>
      <c r="E35" s="38">
        <f>4+4</f>
        <v>8</v>
      </c>
      <c r="F35" s="4">
        <f t="shared" si="1"/>
        <v>8</v>
      </c>
      <c r="G35" s="39"/>
      <c r="H35" s="39"/>
      <c r="I35" s="64"/>
      <c r="J35" s="29"/>
      <c r="K35" s="29"/>
      <c r="L35" s="29"/>
      <c r="M35" s="30">
        <v>32.1</v>
      </c>
      <c r="N35" s="30">
        <f>M35*E33</f>
        <v>1.9869900000000003</v>
      </c>
      <c r="O35" s="29"/>
      <c r="P35" s="29"/>
      <c r="Q35" s="29"/>
      <c r="R35" s="30"/>
      <c r="S35" s="30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3"/>
      <c r="BD35" s="32"/>
      <c r="BE35" s="32"/>
      <c r="BF35" s="32"/>
      <c r="BG35" s="32"/>
    </row>
    <row r="36" spans="1:59" s="34" customFormat="1" ht="15.75">
      <c r="A36" s="67" t="s">
        <v>77</v>
      </c>
      <c r="B36" s="43" t="s">
        <v>78</v>
      </c>
      <c r="C36" s="44" t="s">
        <v>51</v>
      </c>
      <c r="D36" s="45">
        <f>0.4+21.5</f>
        <v>21.9</v>
      </c>
      <c r="E36" s="45">
        <f>SUM(E30:E34)</f>
        <v>0.71506000000000003</v>
      </c>
      <c r="F36" s="46">
        <f>D36*E36</f>
        <v>15.659813999999999</v>
      </c>
      <c r="G36" s="39"/>
      <c r="H36" s="39"/>
      <c r="I36" s="64"/>
      <c r="J36" s="29"/>
      <c r="K36" s="29"/>
      <c r="L36" s="29"/>
      <c r="M36" s="30">
        <v>16.2</v>
      </c>
      <c r="N36" s="30">
        <f>M36*E34</f>
        <v>1.0983600000000002</v>
      </c>
      <c r="O36" s="29"/>
      <c r="P36" s="29"/>
      <c r="Q36" s="29"/>
      <c r="R36" s="30"/>
      <c r="S36" s="30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3"/>
      <c r="BD36" s="32"/>
      <c r="BE36" s="32"/>
      <c r="BF36" s="32"/>
      <c r="BG36" s="32"/>
    </row>
    <row r="37" spans="1:59" s="34" customFormat="1" ht="15.75">
      <c r="A37" s="35" t="s">
        <v>79</v>
      </c>
      <c r="B37" s="43" t="s">
        <v>80</v>
      </c>
      <c r="C37" s="44" t="s">
        <v>48</v>
      </c>
      <c r="D37" s="45"/>
      <c r="E37" s="45"/>
      <c r="F37" s="46">
        <v>52</v>
      </c>
      <c r="G37" s="39"/>
      <c r="H37" s="39"/>
      <c r="I37" s="64"/>
      <c r="J37" s="29"/>
      <c r="K37" s="29"/>
      <c r="L37" s="29"/>
      <c r="M37" s="30"/>
      <c r="N37" s="30"/>
      <c r="O37" s="29"/>
      <c r="P37" s="29"/>
      <c r="Q37" s="29"/>
      <c r="R37" s="30"/>
      <c r="S37" s="30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3"/>
      <c r="BD37" s="32"/>
      <c r="BE37" s="32"/>
      <c r="BF37" s="32"/>
      <c r="BG37" s="32"/>
    </row>
    <row r="38" spans="1:59" s="34" customFormat="1" ht="15.75">
      <c r="A38" s="67" t="s">
        <v>81</v>
      </c>
      <c r="B38" s="48" t="s">
        <v>82</v>
      </c>
      <c r="C38" s="49" t="s">
        <v>48</v>
      </c>
      <c r="D38" s="50"/>
      <c r="E38" s="50"/>
      <c r="F38" s="5">
        <v>52</v>
      </c>
      <c r="G38" s="47"/>
      <c r="H38" s="47"/>
      <c r="I38" s="65"/>
      <c r="J38" s="29"/>
      <c r="K38" s="29"/>
      <c r="L38" s="29"/>
      <c r="M38" s="30"/>
      <c r="N38" s="30"/>
      <c r="O38" s="29"/>
      <c r="P38" s="29"/>
      <c r="Q38" s="29"/>
      <c r="R38" s="30"/>
      <c r="S38" s="30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3"/>
      <c r="BD38" s="32"/>
      <c r="BE38" s="32"/>
      <c r="BF38" s="32"/>
      <c r="BG38" s="32"/>
    </row>
    <row r="39" spans="1:59" s="34" customFormat="1" ht="15.75">
      <c r="A39" s="66" t="s">
        <v>83</v>
      </c>
      <c r="B39" s="25" t="s">
        <v>84</v>
      </c>
      <c r="C39" s="26" t="s">
        <v>48</v>
      </c>
      <c r="D39" s="26"/>
      <c r="E39" s="26"/>
      <c r="F39" s="27">
        <v>6</v>
      </c>
      <c r="G39" s="47"/>
      <c r="H39" s="47"/>
      <c r="I39" s="65"/>
      <c r="J39" s="29"/>
      <c r="K39" s="29"/>
      <c r="L39" s="29"/>
      <c r="M39" s="30"/>
      <c r="N39" s="30"/>
      <c r="O39" s="29"/>
      <c r="P39" s="29"/>
      <c r="Q39" s="29"/>
      <c r="R39" s="30"/>
      <c r="S39" s="30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3"/>
      <c r="BD39" s="32"/>
      <c r="BE39" s="32"/>
      <c r="BF39" s="32"/>
      <c r="BG39" s="32"/>
    </row>
    <row r="40" spans="1:59" s="34" customFormat="1" ht="15.75">
      <c r="A40" s="67" t="s">
        <v>85</v>
      </c>
      <c r="B40" s="51" t="s">
        <v>86</v>
      </c>
      <c r="C40" s="52" t="s">
        <v>24</v>
      </c>
      <c r="D40" s="53">
        <v>1.02</v>
      </c>
      <c r="E40" s="53">
        <v>0.1</v>
      </c>
      <c r="F40" s="54">
        <f>E40*D40</f>
        <v>0.10200000000000001</v>
      </c>
      <c r="G40" s="28"/>
      <c r="H40" s="28"/>
      <c r="I40" s="63"/>
      <c r="J40" s="29"/>
      <c r="K40" s="29"/>
      <c r="L40" s="29"/>
      <c r="M40" s="30"/>
      <c r="N40" s="30"/>
      <c r="O40" s="29"/>
      <c r="P40" s="29"/>
      <c r="Q40" s="29"/>
      <c r="R40" s="30"/>
      <c r="S40" s="30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3"/>
      <c r="BD40" s="32"/>
      <c r="BE40" s="32"/>
      <c r="BF40" s="32"/>
      <c r="BG40" s="32"/>
    </row>
    <row r="41" spans="1:59" s="34" customFormat="1" ht="15.75">
      <c r="A41" s="35" t="s">
        <v>87</v>
      </c>
      <c r="B41" s="36" t="s">
        <v>32</v>
      </c>
      <c r="C41" s="37" t="s">
        <v>24</v>
      </c>
      <c r="D41" s="38">
        <v>1.02</v>
      </c>
      <c r="E41" s="38">
        <v>0.2</v>
      </c>
      <c r="F41" s="4">
        <f>E41*D41</f>
        <v>0.20400000000000001</v>
      </c>
      <c r="G41" s="28"/>
      <c r="H41" s="28"/>
      <c r="I41" s="63"/>
      <c r="J41" s="29"/>
      <c r="K41" s="29"/>
      <c r="L41" s="29"/>
      <c r="M41" s="30"/>
      <c r="N41" s="30"/>
      <c r="O41" s="29"/>
      <c r="P41" s="29"/>
      <c r="Q41" s="29"/>
      <c r="R41" s="30"/>
      <c r="S41" s="30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3"/>
      <c r="BD41" s="32"/>
      <c r="BE41" s="32"/>
      <c r="BF41" s="32"/>
      <c r="BG41" s="32"/>
    </row>
    <row r="42" spans="1:59" s="34" customFormat="1" ht="15.75">
      <c r="A42" s="29"/>
      <c r="B42" s="29"/>
      <c r="C42" s="29"/>
      <c r="D42" s="30"/>
      <c r="E42" s="30"/>
      <c r="F42" s="29"/>
      <c r="G42" s="29"/>
      <c r="H42" s="29"/>
      <c r="I42" s="30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32"/>
      <c r="AV42" s="32"/>
      <c r="AW42" s="32"/>
      <c r="AX42" s="32"/>
    </row>
    <row r="43" spans="1:59" s="34" customFormat="1" ht="15.75">
      <c r="A43" s="29"/>
      <c r="B43" s="29"/>
      <c r="C43" s="29"/>
      <c r="D43" s="30"/>
      <c r="E43" s="30"/>
      <c r="F43" s="29"/>
      <c r="G43" s="29"/>
      <c r="H43" s="29"/>
      <c r="I43" s="30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32"/>
      <c r="AV43" s="32"/>
      <c r="AW43" s="32"/>
      <c r="AX43" s="32"/>
    </row>
    <row r="44" spans="1:59" s="34" customFormat="1" ht="15.75">
      <c r="A44" s="29"/>
      <c r="B44" s="29"/>
      <c r="C44" s="29"/>
      <c r="D44" s="30"/>
      <c r="E44" s="30"/>
      <c r="F44" s="29"/>
      <c r="G44" s="29"/>
      <c r="H44" s="29"/>
      <c r="I44" s="30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3"/>
      <c r="AU44" s="32"/>
      <c r="AV44" s="32"/>
      <c r="AW44" s="32"/>
      <c r="AX44" s="32"/>
    </row>
    <row r="45" spans="1:59" s="34" customFormat="1" ht="15.75">
      <c r="A45" s="29"/>
      <c r="B45" s="29"/>
      <c r="C45" s="29"/>
      <c r="D45" s="30"/>
      <c r="E45" s="30"/>
      <c r="F45" s="29"/>
      <c r="G45" s="29"/>
      <c r="H45" s="29"/>
      <c r="I45" s="30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32"/>
      <c r="AV45" s="32"/>
      <c r="AW45" s="32"/>
      <c r="AX45" s="32"/>
    </row>
    <row r="46" spans="1:59" s="34" customFormat="1" ht="15.75">
      <c r="A46" s="29"/>
      <c r="B46" s="29"/>
      <c r="C46" s="29"/>
      <c r="D46" s="30"/>
      <c r="E46" s="30"/>
      <c r="F46" s="29"/>
      <c r="G46" s="29"/>
      <c r="H46" s="29"/>
      <c r="I46" s="30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32"/>
      <c r="AV46" s="32"/>
      <c r="AW46" s="32"/>
      <c r="AX46" s="32"/>
    </row>
    <row r="47" spans="1:59" s="34" customFormat="1" ht="15.75">
      <c r="A47" s="29"/>
      <c r="B47" s="29"/>
      <c r="C47" s="29"/>
      <c r="D47" s="30"/>
      <c r="E47" s="30"/>
      <c r="F47" s="29"/>
      <c r="G47" s="29"/>
      <c r="H47" s="29"/>
      <c r="I47" s="30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32"/>
      <c r="AV47" s="32"/>
      <c r="AW47" s="32"/>
      <c r="AX47" s="32"/>
    </row>
    <row r="48" spans="1:59" s="34" customFormat="1" ht="15.75">
      <c r="A48" s="29"/>
      <c r="B48" s="29"/>
      <c r="C48" s="29"/>
      <c r="D48" s="30"/>
      <c r="E48" s="30"/>
      <c r="F48" s="29"/>
      <c r="G48" s="29"/>
      <c r="H48" s="29"/>
      <c r="I48" s="30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32"/>
      <c r="AV48" s="32"/>
      <c r="AW48" s="32"/>
      <c r="AX48" s="32"/>
    </row>
    <row r="49" spans="1:50" s="34" customFormat="1" ht="15.75">
      <c r="A49" s="29"/>
      <c r="B49" s="29"/>
      <c r="C49" s="29"/>
      <c r="D49" s="30"/>
      <c r="E49" s="30"/>
      <c r="F49" s="29"/>
      <c r="G49" s="29"/>
      <c r="H49" s="29"/>
      <c r="I49" s="30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32"/>
      <c r="AV49" s="32"/>
      <c r="AW49" s="32"/>
      <c r="AX49" s="32"/>
    </row>
    <row r="50" spans="1:50" s="34" customFormat="1" ht="15.75">
      <c r="A50" s="29"/>
      <c r="B50" s="29"/>
      <c r="C50" s="29"/>
      <c r="D50" s="30"/>
      <c r="E50" s="30"/>
      <c r="F50" s="29"/>
      <c r="G50" s="29"/>
      <c r="H50" s="29"/>
      <c r="I50" s="30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3"/>
      <c r="AU50" s="32"/>
      <c r="AV50" s="32"/>
      <c r="AW50" s="32"/>
      <c r="AX50" s="32"/>
    </row>
    <row r="51" spans="1:50" s="34" customFormat="1" ht="15.75">
      <c r="A51" s="29"/>
      <c r="B51" s="29"/>
      <c r="C51" s="29"/>
      <c r="D51" s="30"/>
      <c r="E51" s="30"/>
      <c r="F51" s="29"/>
      <c r="G51" s="29"/>
      <c r="H51" s="29"/>
      <c r="I51" s="30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32"/>
      <c r="AV51" s="32"/>
      <c r="AW51" s="32"/>
      <c r="AX51" s="32"/>
    </row>
    <row r="52" spans="1:50" s="34" customFormat="1" ht="15.75">
      <c r="A52" s="29"/>
      <c r="B52" s="29"/>
      <c r="C52" s="29"/>
      <c r="D52" s="30"/>
      <c r="E52" s="30"/>
      <c r="F52" s="29"/>
      <c r="G52" s="29"/>
      <c r="H52" s="29"/>
      <c r="I52" s="30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32"/>
      <c r="AV52" s="32"/>
      <c r="AW52" s="32"/>
      <c r="AX52" s="32"/>
    </row>
    <row r="53" spans="1:50" s="34" customFormat="1" ht="15.75">
      <c r="A53" s="29"/>
      <c r="B53" s="29"/>
      <c r="C53" s="29"/>
      <c r="D53" s="30"/>
      <c r="E53" s="30"/>
      <c r="F53" s="29"/>
      <c r="G53" s="29"/>
      <c r="H53" s="29"/>
      <c r="I53" s="30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3"/>
      <c r="AU53" s="32"/>
      <c r="AV53" s="32"/>
      <c r="AW53" s="32"/>
      <c r="AX53" s="32"/>
    </row>
    <row r="54" spans="1:50" s="34" customFormat="1" ht="15.75">
      <c r="A54" s="29"/>
      <c r="B54" s="29"/>
      <c r="C54" s="29"/>
      <c r="D54" s="30"/>
      <c r="E54" s="30"/>
      <c r="F54" s="29"/>
      <c r="G54" s="29"/>
      <c r="H54" s="29"/>
      <c r="I54" s="30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32"/>
      <c r="AV54" s="32"/>
      <c r="AW54" s="32"/>
      <c r="AX54" s="32"/>
    </row>
    <row r="55" spans="1:50" s="34" customFormat="1" ht="15.75">
      <c r="A55" s="29"/>
      <c r="B55" s="29"/>
      <c r="C55" s="29"/>
      <c r="D55" s="30"/>
      <c r="E55" s="30"/>
      <c r="F55" s="29"/>
      <c r="G55" s="29"/>
      <c r="H55" s="29"/>
      <c r="I55" s="30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32"/>
      <c r="AV55" s="32"/>
      <c r="AW55" s="32"/>
      <c r="AX55" s="32"/>
    </row>
    <row r="56" spans="1:50" s="34" customFormat="1" ht="15.75">
      <c r="A56" s="29"/>
      <c r="B56" s="29"/>
      <c r="C56" s="29"/>
      <c r="D56" s="30"/>
      <c r="E56" s="30"/>
      <c r="F56" s="29"/>
      <c r="G56" s="29"/>
      <c r="H56" s="29"/>
      <c r="I56" s="30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32"/>
      <c r="AV56" s="32"/>
      <c r="AW56" s="32"/>
      <c r="AX56" s="32"/>
    </row>
    <row r="57" spans="1:50" s="34" customFormat="1" ht="15.75">
      <c r="A57" s="29"/>
      <c r="B57" s="29"/>
      <c r="C57" s="29"/>
      <c r="D57" s="30"/>
      <c r="E57" s="30"/>
      <c r="F57" s="29"/>
      <c r="G57" s="29"/>
      <c r="H57" s="29"/>
      <c r="I57" s="30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32"/>
      <c r="AV57" s="32"/>
      <c r="AW57" s="32"/>
      <c r="AX57" s="32"/>
    </row>
    <row r="58" spans="1:50" s="34" customFormat="1" ht="15.75">
      <c r="A58" s="29"/>
      <c r="B58" s="29"/>
      <c r="C58" s="29"/>
      <c r="D58" s="30"/>
      <c r="E58" s="30"/>
      <c r="F58" s="29"/>
      <c r="G58" s="29"/>
      <c r="H58" s="29"/>
      <c r="I58" s="30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2"/>
      <c r="AV58" s="32"/>
      <c r="AW58" s="32"/>
      <c r="AX58" s="32"/>
    </row>
    <row r="59" spans="1:50" s="34" customFormat="1" ht="15.75">
      <c r="A59" s="29"/>
      <c r="B59" s="29"/>
      <c r="C59" s="29"/>
      <c r="D59" s="30"/>
      <c r="E59" s="30"/>
      <c r="F59" s="29"/>
      <c r="G59" s="29"/>
      <c r="H59" s="29"/>
      <c r="I59" s="30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32"/>
      <c r="AV59" s="32"/>
      <c r="AW59" s="32"/>
      <c r="AX59" s="32"/>
    </row>
    <row r="60" spans="1:50" s="34" customFormat="1" ht="15.75">
      <c r="A60" s="29"/>
      <c r="B60" s="29"/>
      <c r="C60" s="29"/>
      <c r="D60" s="30"/>
      <c r="E60" s="30"/>
      <c r="F60" s="29"/>
      <c r="G60" s="29"/>
      <c r="H60" s="29"/>
      <c r="I60" s="30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32"/>
      <c r="AV60" s="32"/>
      <c r="AW60" s="32"/>
      <c r="AX60" s="32"/>
    </row>
    <row r="61" spans="1:50" s="34" customFormat="1" ht="15.75">
      <c r="A61" s="29"/>
      <c r="B61" s="29"/>
      <c r="C61" s="29"/>
      <c r="D61" s="30"/>
      <c r="E61" s="30"/>
      <c r="F61" s="29"/>
      <c r="G61" s="29"/>
      <c r="H61" s="29"/>
      <c r="I61" s="30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3"/>
      <c r="AU61" s="32"/>
      <c r="AV61" s="32"/>
      <c r="AW61" s="32"/>
      <c r="AX61" s="32"/>
    </row>
    <row r="62" spans="1:50" s="34" customFormat="1" ht="15.75">
      <c r="A62" s="29"/>
      <c r="B62" s="29"/>
      <c r="C62" s="29"/>
      <c r="D62" s="30"/>
      <c r="E62" s="30"/>
      <c r="F62" s="29"/>
      <c r="G62" s="29"/>
      <c r="H62" s="29"/>
      <c r="I62" s="30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32"/>
      <c r="AV62" s="32"/>
      <c r="AW62" s="32"/>
      <c r="AX62" s="32"/>
    </row>
    <row r="63" spans="1:50" s="34" customFormat="1" ht="15.75">
      <c r="A63" s="29"/>
      <c r="B63" s="29"/>
      <c r="C63" s="29"/>
      <c r="D63" s="30"/>
      <c r="E63" s="30"/>
      <c r="F63" s="29"/>
      <c r="G63" s="29"/>
      <c r="H63" s="29"/>
      <c r="I63" s="30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32"/>
      <c r="AV63" s="32"/>
      <c r="AW63" s="32"/>
      <c r="AX63" s="32"/>
    </row>
    <row r="64" spans="1:50" s="34" customFormat="1" ht="15.75">
      <c r="A64" s="29"/>
      <c r="B64" s="29"/>
      <c r="C64" s="29"/>
      <c r="D64" s="30">
        <v>65</v>
      </c>
      <c r="E64" s="30" t="e">
        <f>D64*#REF!</f>
        <v>#REF!</v>
      </c>
      <c r="F64" s="29"/>
      <c r="G64" s="29"/>
      <c r="H64" s="29"/>
      <c r="I64" s="30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3"/>
      <c r="AU64" s="32"/>
      <c r="AV64" s="32"/>
      <c r="AW64" s="32"/>
      <c r="AX64" s="32"/>
    </row>
    <row r="65" spans="1:50" s="34" customFormat="1" ht="15.75">
      <c r="A65" s="29"/>
      <c r="B65" s="29"/>
      <c r="C65" s="29"/>
      <c r="D65" s="30"/>
      <c r="E65" s="30"/>
      <c r="F65" s="29"/>
      <c r="G65" s="29"/>
      <c r="H65" s="29"/>
      <c r="I65" s="30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32"/>
      <c r="AV65" s="32"/>
      <c r="AW65" s="32"/>
      <c r="AX65" s="32"/>
    </row>
    <row r="66" spans="1:50" s="34" customFormat="1" ht="15.75">
      <c r="A66" s="29"/>
      <c r="B66" s="29"/>
      <c r="C66" s="29"/>
      <c r="D66" s="30"/>
      <c r="E66" s="30"/>
      <c r="F66" s="29"/>
      <c r="G66" s="29"/>
      <c r="H66" s="29"/>
      <c r="I66" s="30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32"/>
      <c r="AV66" s="32"/>
      <c r="AW66" s="32"/>
      <c r="AX66" s="32"/>
    </row>
    <row r="67" spans="1:50" s="34" customFormat="1" ht="15.75">
      <c r="A67" s="29"/>
      <c r="B67" s="29"/>
      <c r="C67" s="29"/>
      <c r="D67" s="30"/>
      <c r="E67" s="30"/>
      <c r="F67" s="29"/>
      <c r="G67" s="29"/>
      <c r="H67" s="29"/>
      <c r="I67" s="30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3"/>
      <c r="AU67" s="32"/>
      <c r="AV67" s="32"/>
      <c r="AW67" s="32"/>
      <c r="AX67" s="32"/>
    </row>
    <row r="68" spans="1:50" s="34" customFormat="1" ht="15.75">
      <c r="A68" s="29"/>
      <c r="B68" s="29"/>
      <c r="C68" s="29"/>
      <c r="D68" s="30"/>
      <c r="E68" s="30"/>
      <c r="F68" s="29"/>
      <c r="G68" s="29"/>
      <c r="H68" s="29"/>
      <c r="I68" s="30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32"/>
      <c r="AV68" s="32"/>
      <c r="AW68" s="32"/>
      <c r="AX68" s="32"/>
    </row>
    <row r="69" spans="1:50" s="34" customFormat="1" ht="15.75">
      <c r="A69" s="29"/>
      <c r="B69" s="29"/>
      <c r="C69" s="29"/>
      <c r="D69" s="30"/>
      <c r="E69" s="30"/>
      <c r="F69" s="29"/>
      <c r="G69" s="29"/>
      <c r="H69" s="29"/>
      <c r="I69" s="30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32"/>
      <c r="AV69" s="32"/>
      <c r="AW69" s="32"/>
      <c r="AX69" s="32"/>
    </row>
    <row r="70" spans="1:50" s="34" customFormat="1" ht="15.75">
      <c r="A70" s="29"/>
      <c r="B70" s="29"/>
      <c r="C70" s="29"/>
      <c r="D70" s="30">
        <v>33</v>
      </c>
      <c r="E70" s="30" t="e">
        <f>D70*#REF!</f>
        <v>#REF!</v>
      </c>
      <c r="F70" s="29"/>
      <c r="G70" s="29"/>
      <c r="H70" s="29"/>
      <c r="I70" s="30"/>
      <c r="J70" s="30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32"/>
      <c r="AV70" s="32"/>
      <c r="AW70" s="32"/>
      <c r="AX70" s="32"/>
    </row>
    <row r="71" spans="1:50" s="34" customFormat="1" ht="15.75">
      <c r="A71" s="29"/>
      <c r="B71" s="29"/>
      <c r="C71" s="29"/>
      <c r="D71" s="30"/>
      <c r="E71" s="30"/>
      <c r="F71" s="29"/>
      <c r="G71" s="29"/>
      <c r="H71" s="29"/>
      <c r="I71" s="30"/>
      <c r="J71" s="30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  <c r="AU71" s="32"/>
      <c r="AV71" s="32"/>
      <c r="AW71" s="32"/>
      <c r="AX71" s="32"/>
    </row>
    <row r="72" spans="1:50" s="34" customFormat="1" ht="15.75">
      <c r="A72" s="29"/>
      <c r="B72" s="29"/>
      <c r="C72" s="29"/>
      <c r="D72" s="30"/>
      <c r="E72" s="30"/>
      <c r="F72" s="29"/>
      <c r="G72" s="29"/>
      <c r="H72" s="29"/>
      <c r="I72" s="30"/>
      <c r="J72" s="30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32"/>
      <c r="AV72" s="32"/>
      <c r="AW72" s="32"/>
      <c r="AX72" s="32"/>
    </row>
    <row r="73" spans="1:50" s="34" customFormat="1" ht="15.75">
      <c r="A73" s="29"/>
      <c r="B73" s="29"/>
      <c r="C73" s="29"/>
      <c r="D73" s="30"/>
      <c r="E73" s="30"/>
      <c r="F73" s="29"/>
      <c r="G73" s="29"/>
      <c r="H73" s="29"/>
      <c r="I73" s="30"/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3"/>
      <c r="AU73" s="32"/>
      <c r="AV73" s="32"/>
      <c r="AW73" s="32"/>
      <c r="AX73" s="32"/>
    </row>
    <row r="74" spans="1:50" s="34" customFormat="1" ht="15.75">
      <c r="A74" s="29"/>
      <c r="B74" s="29"/>
      <c r="C74" s="29"/>
      <c r="D74" s="30"/>
      <c r="E74" s="30"/>
      <c r="F74" s="29"/>
      <c r="G74" s="29"/>
      <c r="H74" s="29"/>
      <c r="I74" s="30"/>
      <c r="J74" s="30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32"/>
      <c r="AV74" s="32"/>
      <c r="AW74" s="32"/>
      <c r="AX74" s="32"/>
    </row>
    <row r="75" spans="1:50" s="34" customFormat="1" ht="15.75">
      <c r="A75" s="29"/>
      <c r="B75" s="29"/>
      <c r="C75" s="29"/>
      <c r="D75" s="30"/>
      <c r="E75" s="30"/>
      <c r="F75" s="29"/>
      <c r="G75" s="29"/>
      <c r="H75" s="29"/>
      <c r="I75" s="30"/>
      <c r="J75" s="30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3"/>
      <c r="AU75" s="32"/>
      <c r="AV75" s="32"/>
      <c r="AW75" s="32"/>
      <c r="AX75" s="32"/>
    </row>
    <row r="76" spans="1:50" s="34" customFormat="1" ht="15.75">
      <c r="A76" s="29"/>
      <c r="B76" s="29"/>
      <c r="C76" s="29"/>
      <c r="D76" s="30"/>
      <c r="E76" s="30"/>
      <c r="F76" s="29"/>
      <c r="G76" s="29"/>
      <c r="H76" s="29"/>
      <c r="I76" s="30"/>
      <c r="J76" s="30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32"/>
      <c r="AV76" s="32"/>
      <c r="AW76" s="32"/>
      <c r="AX76" s="32"/>
    </row>
    <row r="77" spans="1:50" s="34" customFormat="1" ht="15.75">
      <c r="A77" s="29"/>
      <c r="B77" s="29"/>
      <c r="C77" s="29"/>
      <c r="D77" s="30"/>
      <c r="E77" s="30"/>
      <c r="F77" s="29"/>
      <c r="G77" s="29"/>
      <c r="H77" s="29"/>
      <c r="I77" s="30"/>
      <c r="J77" s="30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32"/>
      <c r="AV77" s="32"/>
      <c r="AW77" s="32"/>
      <c r="AX77" s="32"/>
    </row>
    <row r="78" spans="1:50" s="34" customFormat="1" ht="15.75">
      <c r="A78" s="29"/>
      <c r="B78" s="29"/>
      <c r="C78" s="29"/>
      <c r="D78" s="30"/>
      <c r="E78" s="30"/>
      <c r="F78" s="29"/>
      <c r="G78" s="29"/>
      <c r="H78" s="29"/>
      <c r="I78" s="30"/>
      <c r="J78" s="30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32"/>
      <c r="AV78" s="32"/>
      <c r="AW78" s="32"/>
      <c r="AX78" s="32"/>
    </row>
    <row r="79" spans="1:50" s="34" customFormat="1" ht="15.75">
      <c r="A79" s="29"/>
      <c r="B79" s="29"/>
      <c r="C79" s="29"/>
      <c r="D79" s="30"/>
      <c r="E79" s="30"/>
      <c r="F79" s="29"/>
      <c r="G79" s="29"/>
      <c r="H79" s="29"/>
      <c r="I79" s="30"/>
      <c r="J79" s="30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3"/>
      <c r="AU79" s="32"/>
      <c r="AV79" s="32"/>
      <c r="AW79" s="32"/>
      <c r="AX79" s="32"/>
    </row>
    <row r="80" spans="1:50" s="34" customFormat="1" ht="15.75">
      <c r="A80" s="29"/>
      <c r="B80" s="29"/>
      <c r="C80" s="29"/>
      <c r="D80" s="30"/>
      <c r="E80" s="30"/>
      <c r="F80" s="29"/>
      <c r="G80" s="29"/>
      <c r="H80" s="29"/>
      <c r="I80" s="30"/>
      <c r="J80" s="30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32"/>
      <c r="AV80" s="32"/>
      <c r="AW80" s="32"/>
      <c r="AX80" s="32"/>
    </row>
    <row r="81" spans="1:50" s="34" customFormat="1" ht="15.75">
      <c r="A81" s="29"/>
      <c r="B81" s="29"/>
      <c r="C81" s="29"/>
      <c r="D81" s="30"/>
      <c r="E81" s="30"/>
      <c r="F81" s="29"/>
      <c r="G81" s="29"/>
      <c r="H81" s="29"/>
      <c r="I81" s="30"/>
      <c r="J81" s="30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32"/>
      <c r="AV81" s="32"/>
      <c r="AW81" s="32"/>
      <c r="AX81" s="32"/>
    </row>
    <row r="82" spans="1:50" s="34" customFormat="1" ht="15.75">
      <c r="A82" s="29"/>
      <c r="B82" s="29"/>
      <c r="C82" s="29"/>
      <c r="D82" s="30"/>
      <c r="E82" s="30"/>
      <c r="F82" s="29"/>
      <c r="G82" s="29"/>
      <c r="H82" s="29"/>
      <c r="I82" s="30"/>
      <c r="J82" s="30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3"/>
      <c r="AU82" s="32"/>
      <c r="AV82" s="32"/>
      <c r="AW82" s="32"/>
      <c r="AX82" s="32"/>
    </row>
    <row r="83" spans="1:50" s="34" customFormat="1" ht="15.75">
      <c r="A83" s="29"/>
      <c r="B83" s="29"/>
      <c r="C83" s="29"/>
      <c r="D83" s="30"/>
      <c r="E83" s="30"/>
      <c r="F83" s="29"/>
      <c r="G83" s="29"/>
      <c r="H83" s="29"/>
      <c r="I83" s="30"/>
      <c r="J83" s="30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32"/>
      <c r="AV83" s="32"/>
      <c r="AW83" s="32"/>
      <c r="AX83" s="32"/>
    </row>
    <row r="84" spans="1:50" s="34" customFormat="1" ht="15.75">
      <c r="A84" s="29"/>
      <c r="B84" s="29"/>
      <c r="C84" s="29"/>
      <c r="D84" s="30"/>
      <c r="E84" s="30"/>
      <c r="F84" s="29"/>
      <c r="G84" s="29"/>
      <c r="H84" s="29"/>
      <c r="I84" s="30"/>
      <c r="J84" s="30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3"/>
      <c r="AU84" s="32"/>
      <c r="AV84" s="32"/>
      <c r="AW84" s="32"/>
      <c r="AX84" s="32"/>
    </row>
    <row r="85" spans="1:50" s="34" customFormat="1" ht="15.75">
      <c r="A85" s="29"/>
      <c r="B85" s="29"/>
      <c r="C85" s="29"/>
      <c r="D85" s="30"/>
      <c r="E85" s="30"/>
      <c r="F85" s="29"/>
      <c r="G85" s="29"/>
      <c r="H85" s="29"/>
      <c r="I85" s="30"/>
      <c r="J85" s="30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32"/>
      <c r="AV85" s="32"/>
      <c r="AW85" s="32"/>
      <c r="AX85" s="32"/>
    </row>
    <row r="86" spans="1:50" s="34" customFormat="1" ht="15.75">
      <c r="A86" s="29"/>
      <c r="B86" s="29"/>
      <c r="C86" s="29"/>
      <c r="D86" s="30"/>
      <c r="E86" s="30"/>
      <c r="F86" s="29"/>
      <c r="G86" s="29"/>
      <c r="H86" s="29"/>
      <c r="I86" s="30"/>
      <c r="J86" s="30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3"/>
      <c r="AU86" s="32"/>
      <c r="AV86" s="32"/>
      <c r="AW86" s="32"/>
      <c r="AX86" s="32"/>
    </row>
    <row r="87" spans="1:50" s="34" customFormat="1" ht="15.75">
      <c r="A87" s="29"/>
      <c r="B87" s="29"/>
      <c r="C87" s="29"/>
      <c r="D87" s="30"/>
      <c r="E87" s="30"/>
      <c r="F87" s="29"/>
      <c r="G87" s="29"/>
      <c r="H87" s="29"/>
      <c r="I87" s="30"/>
      <c r="J87" s="30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32"/>
      <c r="AV87" s="32"/>
      <c r="AW87" s="32"/>
      <c r="AX87" s="32"/>
    </row>
    <row r="88" spans="1:50" s="34" customFormat="1" ht="15.75">
      <c r="A88" s="29"/>
      <c r="B88" s="29"/>
      <c r="C88" s="29"/>
      <c r="D88" s="30"/>
      <c r="E88" s="30"/>
      <c r="F88" s="29"/>
      <c r="G88" s="29"/>
      <c r="H88" s="29"/>
      <c r="I88" s="30"/>
      <c r="J88" s="30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32"/>
      <c r="AV88" s="32"/>
      <c r="AW88" s="32"/>
      <c r="AX88" s="32"/>
    </row>
    <row r="89" spans="1:50" s="34" customFormat="1" ht="15.75">
      <c r="A89" s="29"/>
      <c r="B89" s="29"/>
      <c r="C89" s="29"/>
      <c r="D89" s="30"/>
      <c r="E89" s="30"/>
      <c r="F89" s="29"/>
      <c r="G89" s="29"/>
      <c r="H89" s="29"/>
      <c r="I89" s="30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32"/>
      <c r="AV89" s="32"/>
      <c r="AW89" s="32"/>
      <c r="AX89" s="32"/>
    </row>
    <row r="90" spans="1:50" s="34" customFormat="1" ht="15.75">
      <c r="A90" s="29"/>
      <c r="B90" s="29"/>
      <c r="C90" s="29"/>
      <c r="D90" s="30"/>
      <c r="E90" s="30"/>
      <c r="F90" s="29"/>
      <c r="G90" s="29"/>
      <c r="H90" s="29"/>
      <c r="I90" s="30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32"/>
      <c r="AV90" s="32"/>
      <c r="AW90" s="32"/>
      <c r="AX90" s="32"/>
    </row>
    <row r="91" spans="1:50" s="34" customFormat="1" ht="15.75">
      <c r="A91" s="29"/>
      <c r="B91" s="29"/>
      <c r="C91" s="29"/>
      <c r="D91" s="30"/>
      <c r="E91" s="30"/>
      <c r="F91" s="29"/>
      <c r="G91" s="29"/>
      <c r="H91" s="29"/>
      <c r="I91" s="30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3"/>
      <c r="AU91" s="32"/>
      <c r="AV91" s="32"/>
      <c r="AW91" s="32"/>
      <c r="AX91" s="32"/>
    </row>
    <row r="92" spans="1:50" s="34" customFormat="1" ht="15.75">
      <c r="A92" s="29"/>
      <c r="B92" s="29"/>
      <c r="C92" s="29"/>
      <c r="D92" s="30"/>
      <c r="E92" s="30"/>
      <c r="F92" s="29"/>
      <c r="G92" s="29"/>
      <c r="H92" s="29"/>
      <c r="I92" s="30"/>
      <c r="J92" s="30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32"/>
      <c r="AV92" s="32"/>
      <c r="AW92" s="32"/>
      <c r="AX92" s="32"/>
    </row>
    <row r="93" spans="1:50" s="34" customFormat="1" ht="15.75">
      <c r="A93" s="29"/>
      <c r="B93" s="29"/>
      <c r="C93" s="29"/>
      <c r="D93" s="30"/>
      <c r="E93" s="30"/>
      <c r="F93" s="29"/>
      <c r="G93" s="29"/>
      <c r="H93" s="29"/>
      <c r="I93" s="30"/>
      <c r="J93" s="30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32"/>
      <c r="AV93" s="32"/>
      <c r="AW93" s="32"/>
      <c r="AX93" s="32"/>
    </row>
    <row r="94" spans="1:50" s="34" customFormat="1" ht="15.75">
      <c r="A94" s="29"/>
      <c r="B94" s="29"/>
      <c r="C94" s="29"/>
      <c r="D94" s="30"/>
      <c r="E94" s="30"/>
      <c r="F94" s="29"/>
      <c r="G94" s="29"/>
      <c r="H94" s="29"/>
      <c r="I94" s="30"/>
      <c r="J94" s="30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3"/>
      <c r="AU94" s="32"/>
      <c r="AV94" s="32"/>
      <c r="AW94" s="32"/>
      <c r="AX94" s="32"/>
    </row>
    <row r="95" spans="1:50" s="34" customFormat="1" ht="15.75">
      <c r="A95" s="29"/>
      <c r="B95" s="29"/>
      <c r="C95" s="29"/>
      <c r="D95" s="30"/>
      <c r="E95" s="30"/>
      <c r="F95" s="29"/>
      <c r="G95" s="29"/>
      <c r="H95" s="29"/>
      <c r="I95" s="30"/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3"/>
      <c r="AU95" s="32"/>
      <c r="AV95" s="32"/>
      <c r="AW95" s="32"/>
      <c r="AX95" s="32"/>
    </row>
    <row r="96" spans="1:50" s="34" customFormat="1" ht="15.75">
      <c r="A96" s="29"/>
      <c r="B96" s="29"/>
      <c r="C96" s="29"/>
      <c r="D96" s="30"/>
      <c r="E96" s="30"/>
      <c r="F96" s="29"/>
      <c r="G96" s="29"/>
      <c r="H96" s="29"/>
      <c r="I96" s="30"/>
      <c r="J96" s="30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3"/>
      <c r="AU96" s="32"/>
      <c r="AV96" s="32"/>
      <c r="AW96" s="32"/>
      <c r="AX96" s="32"/>
    </row>
    <row r="97" spans="1:55" s="34" customFormat="1" ht="15.75">
      <c r="A97" s="29"/>
      <c r="B97" s="29"/>
      <c r="C97" s="29"/>
      <c r="D97" s="30"/>
      <c r="E97" s="30"/>
      <c r="F97" s="29"/>
      <c r="G97" s="29"/>
      <c r="H97" s="29"/>
      <c r="I97" s="30"/>
      <c r="J97" s="30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3"/>
      <c r="AU97" s="32"/>
      <c r="AV97" s="32"/>
      <c r="AW97" s="32"/>
      <c r="AX97" s="32"/>
    </row>
    <row r="98" spans="1:55" s="34" customFormat="1" ht="15.75">
      <c r="A98" s="29"/>
      <c r="B98" s="29"/>
      <c r="C98" s="29"/>
      <c r="D98" s="30"/>
      <c r="E98" s="30"/>
      <c r="F98" s="29"/>
      <c r="G98" s="29"/>
      <c r="H98" s="29"/>
      <c r="I98" s="30"/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3"/>
      <c r="AU98" s="32"/>
      <c r="AV98" s="32"/>
      <c r="AW98" s="32"/>
      <c r="AX98" s="32"/>
    </row>
    <row r="99" spans="1:55" ht="15.75">
      <c r="A99" s="19"/>
      <c r="B99" s="19"/>
      <c r="C99" s="19"/>
      <c r="D99" s="20"/>
      <c r="E99" s="20"/>
      <c r="F99" s="19"/>
      <c r="G99" s="19"/>
      <c r="H99" s="19"/>
      <c r="I99" s="20"/>
      <c r="J99" s="20"/>
      <c r="K99" s="21"/>
      <c r="L99" s="21"/>
      <c r="M99" s="21"/>
      <c r="N99" s="21"/>
      <c r="O99" s="21"/>
      <c r="P99" s="21"/>
      <c r="Q99" s="21"/>
      <c r="R99" s="21"/>
      <c r="S99" s="21"/>
      <c r="Z99" s="22"/>
      <c r="AA99" s="22"/>
      <c r="AB99" s="22"/>
      <c r="AC99" s="22"/>
      <c r="AD99" s="22"/>
      <c r="AE99" s="22"/>
      <c r="AF99" s="22"/>
      <c r="AG99" s="22"/>
      <c r="AH99" s="22"/>
      <c r="AT99" s="23"/>
      <c r="BC99" s="22"/>
    </row>
    <row r="100" spans="1:55" s="34" customFormat="1" ht="15.75">
      <c r="A100" s="29"/>
      <c r="B100" s="29"/>
      <c r="C100" s="29"/>
      <c r="D100" s="30"/>
      <c r="E100" s="30"/>
      <c r="F100" s="29"/>
      <c r="G100" s="29"/>
      <c r="H100" s="29"/>
      <c r="I100" s="30"/>
      <c r="J100" s="30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3"/>
      <c r="AU100" s="32"/>
      <c r="AV100" s="32"/>
      <c r="AW100" s="32"/>
      <c r="AX100" s="32"/>
    </row>
    <row r="101" spans="1:55" ht="15.75" customHeight="1">
      <c r="A101" s="55"/>
      <c r="B101" s="55"/>
      <c r="C101" s="55"/>
      <c r="D101" s="56"/>
      <c r="E101" s="57"/>
      <c r="F101" s="55"/>
      <c r="G101" s="55"/>
      <c r="H101" s="55"/>
      <c r="I101" s="56"/>
      <c r="J101" s="56"/>
      <c r="K101" s="21"/>
      <c r="L101" s="21"/>
      <c r="M101" s="21"/>
      <c r="N101" s="21"/>
      <c r="O101" s="21"/>
      <c r="P101" s="21"/>
      <c r="Q101" s="21"/>
      <c r="R101" s="21"/>
      <c r="S101" s="21"/>
      <c r="Z101" s="22"/>
      <c r="AA101" s="22"/>
      <c r="AB101" s="22"/>
      <c r="AC101" s="22"/>
      <c r="AD101" s="22"/>
      <c r="AE101" s="22"/>
      <c r="AF101" s="22"/>
      <c r="AG101" s="22"/>
      <c r="AH101" s="22"/>
      <c r="AT101" s="23"/>
      <c r="BC101" s="22"/>
    </row>
    <row r="102" spans="1:55" ht="15" customHeight="1">
      <c r="A102" s="55"/>
      <c r="B102" s="55"/>
      <c r="C102" s="55"/>
      <c r="D102" s="56"/>
      <c r="E102" s="56"/>
      <c r="F102" s="55"/>
      <c r="G102" s="55"/>
      <c r="H102" s="55"/>
      <c r="I102" s="56"/>
      <c r="J102" s="56"/>
      <c r="K102" s="21"/>
      <c r="L102" s="21"/>
      <c r="M102" s="21"/>
      <c r="N102" s="21"/>
      <c r="O102" s="21"/>
      <c r="P102" s="21"/>
      <c r="Q102" s="21"/>
      <c r="R102" s="21"/>
      <c r="S102" s="21"/>
      <c r="Z102" s="22"/>
      <c r="AA102" s="22"/>
      <c r="AB102" s="22"/>
      <c r="AC102" s="22"/>
      <c r="AD102" s="22"/>
      <c r="AE102" s="22"/>
      <c r="AF102" s="22"/>
      <c r="AG102" s="22"/>
      <c r="AH102" s="22"/>
      <c r="AT102" s="23"/>
      <c r="BC102" s="22"/>
    </row>
    <row r="103" spans="1:55" ht="16.5" customHeight="1">
      <c r="A103" s="55"/>
      <c r="B103" s="55"/>
      <c r="C103" s="55"/>
      <c r="D103" s="56"/>
      <c r="E103" s="56"/>
      <c r="F103" s="55"/>
      <c r="G103" s="55"/>
      <c r="H103" s="55"/>
      <c r="I103" s="56"/>
      <c r="J103" s="56"/>
      <c r="K103" s="21"/>
      <c r="L103" s="21"/>
      <c r="M103" s="21"/>
      <c r="N103" s="21"/>
      <c r="O103" s="21"/>
      <c r="P103" s="21"/>
      <c r="Q103" s="21"/>
      <c r="R103" s="21"/>
      <c r="S103" s="21"/>
      <c r="Z103" s="22"/>
      <c r="AA103" s="22"/>
      <c r="AB103" s="22"/>
      <c r="AC103" s="22"/>
      <c r="AD103" s="22"/>
      <c r="AE103" s="22"/>
      <c r="AF103" s="22"/>
      <c r="AG103" s="22"/>
      <c r="AH103" s="22"/>
      <c r="AT103" s="23"/>
      <c r="BC103" s="22"/>
    </row>
    <row r="105" spans="1:55">
      <c r="G105" s="61"/>
    </row>
  </sheetData>
  <mergeCells count="6">
    <mergeCell ref="A1:H1"/>
    <mergeCell ref="A2:H2"/>
    <mergeCell ref="A3:H3"/>
    <mergeCell ref="A4:H4"/>
    <mergeCell ref="A5:H5"/>
    <mergeCell ref="A6:I6"/>
  </mergeCells>
  <phoneticPr fontId="11" type="noConversion"/>
  <pageMargins left="0.43307086614173229" right="0.23622047244094491" top="0.55118110236220474" bottom="0.35433070866141736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Тераса QDRO 1     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Косач Олександр</dc:creator>
  <cp:keywords/>
  <dc:description/>
  <cp:lastModifiedBy>Вертелецький Богдан</cp:lastModifiedBy>
  <cp:revision>1</cp:revision>
  <dcterms:created xsi:type="dcterms:W3CDTF">2015-06-05T18:19:34Z</dcterms:created>
  <dcterms:modified xsi:type="dcterms:W3CDTF">2024-01-08T07:49:33Z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0x0101009DF2AE7281DBE64EB70F115D49197EB3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SIP_Label_538ecdae-d880-46ab-8175-c264fa240fdf_Enabled">
    <vt:lpwstr>true</vt:lpwstr>
  </property>
  <property fmtid="{D5CDD505-2E9C-101B-9397-08002B2CF9AE}" pid="10" name="MSIP_Label_538ecdae-d880-46ab-8175-c264fa240fdf_SetDate">
    <vt:lpwstr>2023-11-13T09:54:52Z</vt:lpwstr>
  </property>
  <property fmtid="{D5CDD505-2E9C-101B-9397-08002B2CF9AE}" pid="11" name="MSIP_Label_538ecdae-d880-46ab-8175-c264fa240fdf_Method">
    <vt:lpwstr>Privileged</vt:lpwstr>
  </property>
  <property fmtid="{D5CDD505-2E9C-101B-9397-08002B2CF9AE}" pid="12" name="MSIP_Label_538ecdae-d880-46ab-8175-c264fa240fdf_Name">
    <vt:lpwstr>Внутрішня Інформація</vt:lpwstr>
  </property>
  <property fmtid="{D5CDD505-2E9C-101B-9397-08002B2CF9AE}" pid="13" name="MSIP_Label_538ecdae-d880-46ab-8175-c264fa240fdf_SiteId">
    <vt:lpwstr>f24027c1-5235-4aa9-b099-caac07d159c0</vt:lpwstr>
  </property>
  <property fmtid="{D5CDD505-2E9C-101B-9397-08002B2CF9AE}" pid="14" name="MSIP_Label_538ecdae-d880-46ab-8175-c264fa240fdf_ActionId">
    <vt:lpwstr>969433ab-fc42-44fc-9ca7-25b0476b06c2</vt:lpwstr>
  </property>
  <property fmtid="{D5CDD505-2E9C-101B-9397-08002B2CF9AE}" pid="15" name="MSIP_Label_538ecdae-d880-46ab-8175-c264fa240fdf_ContentBits">
    <vt:lpwstr>0</vt:lpwstr>
  </property>
</Properties>
</file>