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720" tabRatio="1000" activeTab="2"/>
  </bookViews>
  <sheets>
    <sheet name="АУПГ Житловий будинок" sheetId="12" r:id="rId1"/>
    <sheet name="АУПГ Пакрінг" sheetId="11" r:id="rId2"/>
    <sheet name="АУПГ Насосна " sheetId="15" r:id="rId3"/>
  </sheets>
  <externalReferences>
    <externalReference r:id="rId4"/>
  </externalReferences>
  <definedNames>
    <definedName name="_xlnm._FilterDatabase" localSheetId="0" hidden="1">'АУПГ Житловий будинок'!$A$5:$I$62</definedName>
    <definedName name="_xlnm._FilterDatabase" localSheetId="2" hidden="1">'АУПГ Насосна '!$A$5:$G$65</definedName>
    <definedName name="_xlnm._FilterDatabase" localSheetId="1" hidden="1">'АУПГ Пакрінг'!$A$5:$G$53</definedName>
    <definedName name="матеріали">'[1]матер-ли'!$B$6:$B$244</definedName>
    <definedName name="_xlnm.Print_Area" localSheetId="0">'АУПГ Житловий будинок'!$A$1:$I$76</definedName>
    <definedName name="_xlnm.Print_Area" localSheetId="2">'АУПГ Насосна '!$A$1:$G$70</definedName>
    <definedName name="_xlnm.Print_Area" localSheetId="1">'АУПГ Пакрінг'!$A$1:$G$57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9" i="12" l="1"/>
  <c r="I73" i="12" s="1"/>
  <c r="I67" i="12"/>
  <c r="I63" i="12"/>
  <c r="G8" i="12"/>
  <c r="F70" i="12"/>
  <c r="G69" i="12" s="1"/>
  <c r="F68" i="12"/>
  <c r="F63" i="12"/>
  <c r="G63" i="12" s="1"/>
  <c r="F62" i="12"/>
  <c r="F61" i="12"/>
  <c r="F59" i="12"/>
  <c r="F58" i="12"/>
  <c r="F56" i="12"/>
  <c r="F55" i="12"/>
  <c r="F53" i="12"/>
  <c r="F51" i="12"/>
  <c r="F49" i="12"/>
  <c r="F48" i="12"/>
  <c r="F47" i="12"/>
  <c r="F45" i="12"/>
  <c r="F44" i="12"/>
  <c r="F42" i="12"/>
  <c r="F40" i="12"/>
  <c r="F41" i="12" s="1"/>
  <c r="F39" i="12"/>
  <c r="F38" i="12"/>
  <c r="F37" i="12"/>
  <c r="F36" i="12"/>
  <c r="F35" i="12"/>
  <c r="G35" i="12" s="1"/>
  <c r="F33" i="12"/>
  <c r="F32" i="12"/>
  <c r="F30" i="12"/>
  <c r="F24" i="12"/>
  <c r="F1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2" i="12"/>
  <c r="G23" i="12"/>
  <c r="G25" i="12"/>
  <c r="G26" i="12"/>
  <c r="G27" i="12"/>
  <c r="G28" i="12"/>
  <c r="G29" i="12"/>
  <c r="G31" i="12"/>
  <c r="G34" i="12"/>
  <c r="G43" i="12"/>
  <c r="G44" i="12"/>
  <c r="G50" i="12"/>
  <c r="G54" i="12"/>
  <c r="G57" i="12"/>
  <c r="G60" i="12"/>
  <c r="G64" i="12"/>
  <c r="G65" i="12"/>
  <c r="G66" i="12"/>
  <c r="G67" i="12"/>
  <c r="G68" i="12"/>
  <c r="F8" i="12"/>
  <c r="E70" i="12"/>
  <c r="G70" i="12" s="1"/>
  <c r="E68" i="12"/>
  <c r="E63" i="12"/>
  <c r="E62" i="12"/>
  <c r="E61" i="12"/>
  <c r="E59" i="12"/>
  <c r="E58" i="12"/>
  <c r="E56" i="12"/>
  <c r="E55" i="12"/>
  <c r="E53" i="12"/>
  <c r="E51" i="12"/>
  <c r="E49" i="12"/>
  <c r="E48" i="12"/>
  <c r="E52" i="12" s="1"/>
  <c r="E47" i="12"/>
  <c r="E46" i="12"/>
  <c r="G46" i="12" s="1"/>
  <c r="E45" i="12"/>
  <c r="E44" i="12"/>
  <c r="E42" i="12"/>
  <c r="G42" i="12" s="1"/>
  <c r="E40" i="12"/>
  <c r="E41" i="12" s="1"/>
  <c r="E39" i="12"/>
  <c r="E38" i="12"/>
  <c r="E37" i="12"/>
  <c r="E36" i="12"/>
  <c r="E35" i="12"/>
  <c r="E33" i="12"/>
  <c r="E32" i="12"/>
  <c r="E30" i="12"/>
  <c r="G33" i="12" l="1"/>
  <c r="F52" i="12"/>
  <c r="E8" i="15"/>
  <c r="G8" i="15" s="1"/>
  <c r="E10" i="15"/>
  <c r="G10" i="15" s="1"/>
  <c r="E12" i="15"/>
  <c r="G12" i="15" s="1"/>
  <c r="E14" i="15"/>
  <c r="G14" i="15" s="1"/>
  <c r="E19" i="15"/>
  <c r="G19" i="15" s="1"/>
  <c r="E23" i="15"/>
  <c r="G23" i="15" s="1"/>
  <c r="E25" i="15"/>
  <c r="E26" i="15"/>
  <c r="G26" i="15" s="1"/>
  <c r="E31" i="15"/>
  <c r="G31" i="15" s="1"/>
  <c r="E35" i="15"/>
  <c r="G35" i="15" s="1"/>
  <c r="E45" i="15"/>
  <c r="G45" i="15" s="1"/>
  <c r="E49" i="15"/>
  <c r="G49" i="15" s="1"/>
  <c r="E53" i="15"/>
  <c r="G53" i="15" s="1"/>
  <c r="E56" i="15"/>
  <c r="G56" i="15" s="1"/>
  <c r="E59" i="15"/>
  <c r="G60" i="15"/>
  <c r="E61" i="15"/>
  <c r="G62" i="15"/>
  <c r="E63" i="15"/>
  <c r="E64" i="15"/>
  <c r="G64" i="15" s="1"/>
  <c r="E29" i="15" l="1"/>
  <c r="E30" i="15"/>
  <c r="G67" i="15"/>
  <c r="G68" i="15" l="1"/>
  <c r="G69" i="15" s="1"/>
  <c r="D8" i="12" l="1"/>
  <c r="D18" i="12"/>
  <c r="D24" i="12"/>
  <c r="I29" i="12"/>
  <c r="D30" i="12"/>
  <c r="G30" i="12" s="1"/>
  <c r="I31" i="12"/>
  <c r="D32" i="12"/>
  <c r="G32" i="12" s="1"/>
  <c r="I33" i="12"/>
  <c r="D36" i="12"/>
  <c r="G36" i="12" s="1"/>
  <c r="D37" i="12"/>
  <c r="G37" i="12" s="1"/>
  <c r="D38" i="12"/>
  <c r="G38" i="12" s="1"/>
  <c r="D39" i="12"/>
  <c r="G39" i="12" s="1"/>
  <c r="D40" i="12"/>
  <c r="I42" i="12"/>
  <c r="D45" i="12"/>
  <c r="G45" i="12" s="1"/>
  <c r="D47" i="12"/>
  <c r="G47" i="12" s="1"/>
  <c r="D48" i="12"/>
  <c r="G48" i="12" s="1"/>
  <c r="D49" i="12"/>
  <c r="G49" i="12" s="1"/>
  <c r="D51" i="12"/>
  <c r="G51" i="12" s="1"/>
  <c r="D53" i="12"/>
  <c r="G53" i="12" s="1"/>
  <c r="I53" i="12"/>
  <c r="D55" i="12"/>
  <c r="G55" i="12" s="1"/>
  <c r="D56" i="12"/>
  <c r="D58" i="12"/>
  <c r="G58" i="12" s="1"/>
  <c r="D59" i="12"/>
  <c r="D61" i="12"/>
  <c r="G61" i="12" s="1"/>
  <c r="D62" i="12"/>
  <c r="G62" i="12" s="1"/>
  <c r="I18" i="12" l="1"/>
  <c r="G18" i="12"/>
  <c r="I8" i="12"/>
  <c r="D41" i="12"/>
  <c r="G41" i="12" s="1"/>
  <c r="G40" i="12"/>
  <c r="I24" i="12"/>
  <c r="G24" i="12"/>
  <c r="I59" i="12"/>
  <c r="G59" i="12"/>
  <c r="I56" i="12"/>
  <c r="G56" i="12"/>
  <c r="D52" i="12"/>
  <c r="G52" i="12" s="1"/>
  <c r="E8" i="11"/>
  <c r="E15" i="11"/>
  <c r="G15" i="11" s="1"/>
  <c r="E24" i="11"/>
  <c r="G24" i="11" s="1"/>
  <c r="G29" i="11"/>
  <c r="E30" i="11"/>
  <c r="G31" i="11"/>
  <c r="E32" i="11"/>
  <c r="E33" i="11"/>
  <c r="G33" i="11" s="1"/>
  <c r="E35" i="11"/>
  <c r="E36" i="11"/>
  <c r="E38" i="11"/>
  <c r="E39" i="11"/>
  <c r="E40" i="11"/>
  <c r="E42" i="11"/>
  <c r="E44" i="11"/>
  <c r="G44" i="11" s="1"/>
  <c r="E46" i="11"/>
  <c r="E47" i="11"/>
  <c r="G47" i="11" s="1"/>
  <c r="E49" i="11"/>
  <c r="E50" i="11"/>
  <c r="G50" i="11" s="1"/>
  <c r="E53" i="11"/>
  <c r="E7" i="11" l="1"/>
  <c r="E6" i="11" s="1"/>
  <c r="I74" i="12"/>
  <c r="I75" i="12" s="1"/>
  <c r="E43" i="11"/>
  <c r="G8" i="11"/>
  <c r="G55" i="11" s="1"/>
  <c r="G56" i="11" l="1"/>
  <c r="G57" i="11" s="1"/>
</calcChain>
</file>

<file path=xl/sharedStrings.xml><?xml version="1.0" encoding="utf-8"?>
<sst xmlns="http://schemas.openxmlformats.org/spreadsheetml/2006/main" count="552" uniqueCount="246">
  <si>
    <t>№ п/п</t>
  </si>
  <si>
    <t>Од. вим.</t>
  </si>
  <si>
    <t>Норма витрат</t>
  </si>
  <si>
    <t>РОБОТИ</t>
  </si>
  <si>
    <t>1</t>
  </si>
  <si>
    <t>1.1</t>
  </si>
  <si>
    <t>1.1.1</t>
  </si>
  <si>
    <t>1.2</t>
  </si>
  <si>
    <t>1.2.1</t>
  </si>
  <si>
    <t>1.3</t>
  </si>
  <si>
    <t>1.3.1</t>
  </si>
  <si>
    <t>1.4</t>
  </si>
  <si>
    <t>1.4.1</t>
  </si>
  <si>
    <t>1.5</t>
  </si>
  <si>
    <t>1.5.1</t>
  </si>
  <si>
    <t>1.6</t>
  </si>
  <si>
    <t>м</t>
  </si>
  <si>
    <t>1.6.1</t>
  </si>
  <si>
    <t>1.7</t>
  </si>
  <si>
    <t>1.7.1</t>
  </si>
  <si>
    <t>1.8</t>
  </si>
  <si>
    <t>1.8.1</t>
  </si>
  <si>
    <t>1.9</t>
  </si>
  <si>
    <t>1.9.1</t>
  </si>
  <si>
    <t>1.9.2</t>
  </si>
  <si>
    <t>1.10</t>
  </si>
  <si>
    <t>1.10.1</t>
  </si>
  <si>
    <t>1.11</t>
  </si>
  <si>
    <t>компл.</t>
  </si>
  <si>
    <t>шт</t>
  </si>
  <si>
    <t>1.7.2</t>
  </si>
  <si>
    <t>1.1.2</t>
  </si>
  <si>
    <t>1.2.2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</si>
  <si>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</si>
  <si>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</si>
  <si>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</si>
  <si>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</si>
  <si>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</si>
  <si>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</si>
  <si>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</si>
  <si>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</si>
  <si>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</si>
  <si>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1.8.2</t>
  </si>
  <si>
    <t>1.15</t>
  </si>
  <si>
    <t>1.14.1</t>
  </si>
  <si>
    <t>1.14</t>
  </si>
  <si>
    <t>1.13.1</t>
  </si>
  <si>
    <t>1.13</t>
  </si>
  <si>
    <t>1.12.1</t>
  </si>
  <si>
    <t>1.12</t>
  </si>
  <si>
    <t>1.11.1</t>
  </si>
  <si>
    <t>1.10.3</t>
  </si>
  <si>
    <t>1.10.2</t>
  </si>
  <si>
    <t>1.9.3</t>
  </si>
  <si>
    <t>1.7.5</t>
  </si>
  <si>
    <t>1.7.4</t>
  </si>
  <si>
    <t>1.7.3</t>
  </si>
  <si>
    <t>1.4.2</t>
  </si>
  <si>
    <t>1.3.2</t>
  </si>
  <si>
    <t>1.16.1</t>
  </si>
  <si>
    <t>1.16</t>
  </si>
  <si>
    <t>1.15.1</t>
  </si>
  <si>
    <t>1.12.2</t>
  </si>
  <si>
    <t>1.11.3</t>
  </si>
  <si>
    <t>1.11.2</t>
  </si>
  <si>
    <t>1.9.5</t>
  </si>
  <si>
    <t>1.9.4</t>
  </si>
  <si>
    <t>1.5.2</t>
  </si>
  <si>
    <t>1.2.6</t>
  </si>
  <si>
    <t>1.2.5</t>
  </si>
  <si>
    <t>1.2.4</t>
  </si>
  <si>
    <t>1.2.3</t>
  </si>
  <si>
    <t>1.9.6</t>
  </si>
  <si>
    <t>1.8.6</t>
  </si>
  <si>
    <t>1.5.3</t>
  </si>
  <si>
    <t>1.3.4</t>
  </si>
  <si>
    <t>1.3.3</t>
  </si>
  <si>
    <t>1.13.2</t>
  </si>
  <si>
    <t>1.4.4</t>
  </si>
  <si>
    <t>1.4.3</t>
  </si>
  <si>
    <t>Разом з ПДВ, грн:</t>
  </si>
  <si>
    <t>ПДВ 20%, грн:</t>
  </si>
  <si>
    <t>Разом без ПДВ, грн:</t>
  </si>
  <si>
    <t>шт.</t>
  </si>
  <si>
    <t>Муфта  спринклерна фрезована, різба трубна 1/2’’, L=20/40 мм,  Ду15</t>
  </si>
  <si>
    <r>
      <t>Зрощувач водяний спринклерний K-80, температура спрацювання 68</t>
    </r>
    <r>
      <rPr>
        <sz val="10"/>
        <color theme="1"/>
        <rFont val="Arial"/>
        <family val="2"/>
        <charset val="204"/>
      </rPr>
      <t xml:space="preserve">°С(резерв) </t>
    </r>
  </si>
  <si>
    <r>
      <t>Зрощувач водяний спринклерний K-80, температура спрацювання 68</t>
    </r>
    <r>
      <rPr>
        <sz val="10"/>
        <color theme="1"/>
        <rFont val="Arial"/>
        <family val="2"/>
        <charset val="204"/>
      </rPr>
      <t xml:space="preserve">°С </t>
    </r>
  </si>
  <si>
    <t>Встановлення зрошувачів</t>
  </si>
  <si>
    <t>Різьба сталева оцинкована ∅15мм</t>
  </si>
  <si>
    <t>Кульовий кран dn15 ЗВ</t>
  </si>
  <si>
    <t>Встановлення запірної арматури діаметром до 25 мм</t>
  </si>
  <si>
    <t>Різьба сталева ∅50мм</t>
  </si>
  <si>
    <t>Кульовий кран dn50 ЗВ з американкою</t>
  </si>
  <si>
    <t>Встановлення запірної арматури діаметром до 50 мм</t>
  </si>
  <si>
    <t>Різьба сталева ∅15мм</t>
  </si>
  <si>
    <t>Трійник сталевий,  Ду 15</t>
  </si>
  <si>
    <t>Кульовий кран для спуска води Ду15</t>
  </si>
  <si>
    <t>Кран  манометрический Ду15</t>
  </si>
  <si>
    <t xml:space="preserve">Манометр ДМ 05-МП-ЗУ  </t>
  </si>
  <si>
    <t>м.</t>
  </si>
  <si>
    <t>Труби сталеві електрозварні ∅57х3,0мм</t>
  </si>
  <si>
    <t>Головка-заглушка ГЗН-50, Ду50</t>
  </si>
  <si>
    <t>Головка з’єднувальна для пожежного обладнання ГМН-50, Ду50</t>
  </si>
  <si>
    <t>Кульовий муфтовий  кран, Ду50</t>
  </si>
  <si>
    <t>вузол</t>
  </si>
  <si>
    <t>Встановлення вузла для промивання та тестування</t>
  </si>
  <si>
    <t>кг</t>
  </si>
  <si>
    <t>Фарба БТ-177</t>
  </si>
  <si>
    <t>м2</t>
  </si>
  <si>
    <t>Фарбування трубопроводів за 2 рази</t>
  </si>
  <si>
    <t>Грунт ГФ-021</t>
  </si>
  <si>
    <t>Грунтування трубопроводів</t>
  </si>
  <si>
    <t>Деталь кріплення трубопроводів ∅25мм(хомут спринклерний-1шт; шпилька М10-0,5м; анкер з контролюючим розклинюванням-1 шт)</t>
  </si>
  <si>
    <t>Заглушка, ∅25мм</t>
  </si>
  <si>
    <t>Відвід сталевий  з кутом 90°, ∅25мм</t>
  </si>
  <si>
    <t>Труби сталеві водогазопровідні оцинковані ∅25мм</t>
  </si>
  <si>
    <t>Прокладання сталевих трубопроводів діаметром до 25 мм</t>
  </si>
  <si>
    <t>Деталь кріплення трубопроводів Ду 32(хомут спринклерний-1шт; шпилька М10-0,5м; анкер з контролюючим розклинюванням-1 шт)</t>
  </si>
  <si>
    <t>1.2.8</t>
  </si>
  <si>
    <t>Деталь кріплення трубопроводів Ду 50(хомут спринклерний-1шт; шпилька М10-0,5м; анкер з контролюючим розклинюванням-1 шт)</t>
  </si>
  <si>
    <t>1.2.7</t>
  </si>
  <si>
    <t>Заглушка, Ду32</t>
  </si>
  <si>
    <t>Заглушка, Ду50</t>
  </si>
  <si>
    <t>Відвід сталевий з кутом 90°, Ду32</t>
  </si>
  <si>
    <t>Відвід сталевий з кутом 90°, Ду50</t>
  </si>
  <si>
    <t>Труби сталеві водогазопровідна Ду32</t>
  </si>
  <si>
    <t>Прокладання сталевих трубопроводів діаметром до 50 мм</t>
  </si>
  <si>
    <t>Деталь кріплення трубопроводів ∅80мм(хомут спринклерний-1шт; шпилька М10-0,5м; анкер з контролюючим розклинюванням-1 шт)</t>
  </si>
  <si>
    <t>1.1.6</t>
  </si>
  <si>
    <t>Заглушка, Ду80мм</t>
  </si>
  <si>
    <t>1.1.5</t>
  </si>
  <si>
    <t>Перехід концентричний сталевий, ∅80х50мм</t>
  </si>
  <si>
    <t>1.1.4</t>
  </si>
  <si>
    <t>Трійник сталевий,Ду80мм</t>
  </si>
  <si>
    <t>1.1.3</t>
  </si>
  <si>
    <t>Відвід сталевий з кутом 90°, Ду80мм</t>
  </si>
  <si>
    <t>Труби сталеві електрозварні ∅80х3,0мм</t>
  </si>
  <si>
    <t>Прокладання сталевих трубопроводів діаметром до 100 мм</t>
  </si>
  <si>
    <t>мп</t>
  </si>
  <si>
    <t>Автоматична система водяного спринклерного пожежогасіння</t>
  </si>
  <si>
    <t>Внутрішні інженерні мережі АУПС</t>
  </si>
  <si>
    <t>Разом без ПДВ, грн</t>
  </si>
  <si>
    <t>Ціна од. без ПДВ, грн</t>
  </si>
  <si>
    <t>Кількість</t>
  </si>
  <si>
    <t>Найменування робіт</t>
  </si>
  <si>
    <t xml:space="preserve">Зрощувач водяний спринклерний K-80, температура спрацювання 68°С(резерв 10%) </t>
  </si>
  <si>
    <r>
      <t>Зрощувач водяний спринклерний K-80, температура спрацювання 68</t>
    </r>
    <r>
      <rPr>
        <sz val="11"/>
        <color theme="1"/>
        <rFont val="Calibri"/>
        <family val="2"/>
        <scheme val="minor"/>
      </rPr>
      <t>°С</t>
    </r>
  </si>
  <si>
    <t>Різьба сталева ∅40мм</t>
  </si>
  <si>
    <t>Кульовий кран dn40 ЗВ з американкою</t>
  </si>
  <si>
    <t>1.7.10</t>
  </si>
  <si>
    <t>1.7.9</t>
  </si>
  <si>
    <t>1.7.8</t>
  </si>
  <si>
    <t>1.7.7</t>
  </si>
  <si>
    <t>1.7.6</t>
  </si>
  <si>
    <t>Болт з гайкою М16</t>
  </si>
  <si>
    <t>Фланец плаский Ду80</t>
  </si>
  <si>
    <t>Трійник сталевий,  Ду 80</t>
  </si>
  <si>
    <t>Відвід сталевий з кутом 90°,Ду80</t>
  </si>
  <si>
    <t>Клапан зворотній міжфланцевий, Ду80</t>
  </si>
  <si>
    <t>Засувка з моіторингом Bundor, Ду80</t>
  </si>
  <si>
    <t>Реле протоку рідини WFS, Ду80</t>
  </si>
  <si>
    <t>Встановлення вузла керування</t>
  </si>
  <si>
    <t xml:space="preserve">Грунтування трубопроводів </t>
  </si>
  <si>
    <t>Деталь кріплення трубопроводів Ду25(хомут спринклерний-1шт; шпилька М10-0,5м; анкер з контролюючим розклинюванням-1 шт)</t>
  </si>
  <si>
    <t>Заглушка, Ду25</t>
  </si>
  <si>
    <t>Відвід сталевий з кутом 90°, Ду25</t>
  </si>
  <si>
    <t>Труби сталеві водогазопровідні Ду25</t>
  </si>
  <si>
    <t>Деталь кріплення трубопроводів Ду 32 (хомут спринклерний-1шт; шпилька М10-0,5м; анкер з контролюючим розклинюванням-1 шт)</t>
  </si>
  <si>
    <t>Трійник сталевий, Ду32</t>
  </si>
  <si>
    <t>Відвід сталевий з кутом 90°, Ду32мм</t>
  </si>
  <si>
    <t>1.1.9</t>
  </si>
  <si>
    <t>Деталь кріплення трубопроводів ∅100мм(хомут спринклерний-1шт; шпилька М10-0,5м; анкер з контролюючим розклинюванням-1 шт)</t>
  </si>
  <si>
    <t>1.1.8</t>
  </si>
  <si>
    <t>Заглушка, Ду80</t>
  </si>
  <si>
    <t>1.1.7</t>
  </si>
  <si>
    <t>Перехід концентричний сталевий, ∅100х80мм</t>
  </si>
  <si>
    <t>Трійник сталевий,Ду80</t>
  </si>
  <si>
    <t>Відвід сталевий з кутом 90°, Ду80</t>
  </si>
  <si>
    <t>Відвід сталевий з кутом 90°,Ду100</t>
  </si>
  <si>
    <t>Труби сталеві електрозварні ∅89х3,0мм</t>
  </si>
  <si>
    <t>Труби сталеві електрозварні ∅108х3,5мм</t>
  </si>
  <si>
    <t>Деталь кріплення трубопроводів Ду100(хомут спринклерний-1шт; шпилька М10-0,5м; анкер з контролюючим розклинюванням-1 шт)</t>
  </si>
  <si>
    <t>Відвід сталевий з кутом 90°, Ду100</t>
  </si>
  <si>
    <t>Труби сталеві електрозварні ∅108х4,0мм</t>
  </si>
  <si>
    <t>Прокладання сталевих трубопроводів діаметром до 100 мм (транзитні трубопроводи від приміщення насосної)</t>
  </si>
  <si>
    <t xml:space="preserve">Метал для нетипового кріплення </t>
  </si>
  <si>
    <t>Виготовлення та монтаж кронштейнів, підставок, хомутів</t>
  </si>
  <si>
    <t>Болт з гайкою та шайбою М-16</t>
  </si>
  <si>
    <t>1.13.3</t>
  </si>
  <si>
    <t>Прокладка фланцева ∅100мм</t>
  </si>
  <si>
    <t>Фланець сталевий приварний, Р=1,6МПа ∅100мм</t>
  </si>
  <si>
    <t>Приварювання фланців діаметром до 100 мм</t>
  </si>
  <si>
    <t>Головка-заглушка ГЗ-80</t>
  </si>
  <si>
    <t>Гайка муфтова ГМ-80</t>
  </si>
  <si>
    <t>Монтаж пожежних патрубків діаметром до 80мм</t>
  </si>
  <si>
    <t>Деталь кріплення трубопроводів ∅25мм(хомут спринклерний-1шт; шпилька М10-1,0м; анкер з контролюючим розклинюванням-1 шт)</t>
  </si>
  <si>
    <t>Відвід сталевий з кутом 90°, ∅25мм</t>
  </si>
  <si>
    <t>Труби сталеві водогазопровідні  ∅25мм</t>
  </si>
  <si>
    <t>Деталь кріплення трубопроводів ∅50мм(хомут спринклерний-1шт; шпилька М10-1,0м; анкер з контролюючим розклинюванням-1 шт)</t>
  </si>
  <si>
    <t>Відвід сталевий з кутом 90°, ∅50мм</t>
  </si>
  <si>
    <t>Деталь кріплення трубопроводів ∅80мм(хомут спринклерний-1шт; шпилька М10-1,0м; анкер з контролюючим розклинюванням-1 шт)</t>
  </si>
  <si>
    <t>1.9.9</t>
  </si>
  <si>
    <t>Деталь кріплення трубопроводів ∅100мм(хомут спринклерний-1шт; шпилька М10-1,0м; анкер з контролюючим розклинюванням-1 шт)</t>
  </si>
  <si>
    <t>1.9.8</t>
  </si>
  <si>
    <t>Відвід сталевий з кутом 90°, ∅80мм</t>
  </si>
  <si>
    <t>1.9.7</t>
  </si>
  <si>
    <t>Відвід сталевий з кутом 90°, ∅100мм</t>
  </si>
  <si>
    <t>Трійник сталевий, ∅80х57мм</t>
  </si>
  <si>
    <t>Трійник сталевий, ∅100мм</t>
  </si>
  <si>
    <t>Деталь кріплення трубопроводів ∅150мм(хомут спринклерний-1шт; шпилька М12-1,0м; анкер з контролюючим розклинюванням-1 шт)</t>
  </si>
  <si>
    <t>1.8.8</t>
  </si>
  <si>
    <t>Відвід сталевий з кутом 90°, ∅150мм</t>
  </si>
  <si>
    <t>Труби сталеві електрозварні ∅159х3,5мм</t>
  </si>
  <si>
    <t>Прокладання сталевих трубопроводів діаметром до 150 мм</t>
  </si>
  <si>
    <t>Відвід сталевий оцинкований з різьбою Ø15мм</t>
  </si>
  <si>
    <t>Кран триходовий натяжний муфтовий для манометра Ø15, Ру 16 кгс/см²</t>
  </si>
  <si>
    <t>Манометр показуючий радіальний 0…1,6 Мпа</t>
  </si>
  <si>
    <t>Манометр показуючий електроконтактний радіальний 0…1,6 МПа</t>
  </si>
  <si>
    <t>Встановлення манометрів з трьохходовим краном</t>
  </si>
  <si>
    <t>Різьба сталева оцинкована Ду15</t>
  </si>
  <si>
    <t>Кран кульовий, ∅15мм ВВ</t>
  </si>
  <si>
    <t>Встановлення запірно-регулюючої арматури діаметром до 50 мм</t>
  </si>
  <si>
    <t>Клапан зворотній фланцевий, Bundor Р=1,6МПа ∅100мм</t>
  </si>
  <si>
    <t>Засувка клинова, Weflo, ∅100мм</t>
  </si>
  <si>
    <t>Засувка з моніторінгом, Bundor Р=1,6МПа, ∅100мм</t>
  </si>
  <si>
    <t>Встановлення запірно-регулюючої арматури діаметром до 100 мм</t>
  </si>
  <si>
    <t>Клапан зворотній фланцевий, Bundor Р=1,6МПа ∅150мм</t>
  </si>
  <si>
    <t>Фільтр сітчастий фланцевий  Ø150мм</t>
  </si>
  <si>
    <t>Засувка з моніторінгом, Bundor Р=1,6МПа, ∅150мм</t>
  </si>
  <si>
    <t>Регулятор тиску "після себе" Bermad, ∅150мм</t>
  </si>
  <si>
    <t>Встановлення запірно-регулюючої арматури діаметром до 150 мм</t>
  </si>
  <si>
    <t>Діафрагмовим витратомір MECON FO Turbo-Lux 2,Ду80</t>
  </si>
  <si>
    <t>Встановлення витратомірів</t>
  </si>
  <si>
    <t>Вузал керування водозаповненою спринклерною секцією Ду100 з обв’язкою, уповільнюючою камерою, сигналізатором тиску та гідравличним гонгом, F 1511 Weflo</t>
  </si>
  <si>
    <t xml:space="preserve">Монтаж вузла керування </t>
  </si>
  <si>
    <t>Насосна установка подачі води для пожежогасіння Pumps 21 3D 65-160/11 + COMPACT A/8 FPCC (1раб.+1рез+жокей) H=32м; Q=75,6м3/ч; N=3,0кВт (380В) + шафа автомати</t>
  </si>
  <si>
    <t>Монтаж насосних станцій блочних</t>
  </si>
  <si>
    <t>Насосна станція системи автоматичної водяної спринклерного пожежогасіння.</t>
  </si>
  <si>
    <t>Внутрішні інженерні мережі - АПГ.НС
(технологічна частина)</t>
  </si>
  <si>
    <t>С1</t>
  </si>
  <si>
    <t>С2</t>
  </si>
  <si>
    <t>С3</t>
  </si>
  <si>
    <t>Влаштування системи пожежогасіння АУПС. Насосна станція</t>
  </si>
  <si>
    <t>Всього:</t>
  </si>
  <si>
    <t>Влаштування системи пожежогасіння АУПС.
Житловий будинок</t>
  </si>
  <si>
    <t>Влаштування системи пожежогасіння АУПС.
Паркінг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</si>
</sst>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6" fillId="0" borderId="0"/>
    <xf numFmtId="0" fontId="8" fillId="0" borderId="0"/>
    <xf numFmtId="164" fontId="6" fillId="0" borderId="0" applyFont="0" applyFill="0" applyBorder="0" applyAlignment="0" applyProtection="0"/>
    <xf numFmtId="0" fontId="9" fillId="0" borderId="0"/>
    <xf numFmtId="0" fontId="8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3" fillId="0" borderId="0"/>
  </cellStyleXfs>
  <cellXfs count="168">
    <xf numFmtId="0" fontId="0" fillId="0" borderId="0" xfId="0"/>
    <xf numFmtId="49" fontId="9" fillId="0" borderId="0" xfId="4" applyNumberFormat="1" applyAlignment="1">
      <alignment horizontal="center" vertical="center"/>
    </xf>
    <xf numFmtId="0" fontId="9" fillId="0" borderId="0" xfId="4" applyAlignment="1">
      <alignment horizontal="center" vertical="center"/>
    </xf>
    <xf numFmtId="49" fontId="9" fillId="0" borderId="0" xfId="4" applyNumberFormat="1" applyAlignment="1">
      <alignment vertical="center"/>
    </xf>
    <xf numFmtId="0" fontId="9" fillId="0" borderId="0" xfId="4" applyAlignment="1">
      <alignment vertical="center"/>
    </xf>
    <xf numFmtId="2" fontId="9" fillId="0" borderId="0" xfId="4" applyNumberFormat="1" applyAlignment="1">
      <alignment horizontal="left" vertical="center" indent="1"/>
    </xf>
    <xf numFmtId="0" fontId="9" fillId="0" borderId="0" xfId="4" applyAlignment="1">
      <alignment horizontal="left" vertical="center" indent="1"/>
    </xf>
    <xf numFmtId="2" fontId="9" fillId="0" borderId="0" xfId="4" applyNumberFormat="1" applyAlignment="1">
      <alignment vertical="center"/>
    </xf>
    <xf numFmtId="49" fontId="9" fillId="0" borderId="0" xfId="4" applyNumberFormat="1"/>
    <xf numFmtId="0" fontId="9" fillId="0" borderId="0" xfId="4"/>
    <xf numFmtId="2" fontId="9" fillId="0" borderId="0" xfId="4" applyNumberFormat="1"/>
    <xf numFmtId="0" fontId="0" fillId="0" borderId="0" xfId="4" applyFont="1"/>
    <xf numFmtId="0" fontId="14" fillId="0" borderId="0" xfId="2" applyFont="1" applyAlignment="1">
      <alignment vertical="center"/>
    </xf>
    <xf numFmtId="4" fontId="7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4" fontId="16" fillId="0" borderId="0" xfId="2" applyNumberFormat="1" applyFont="1" applyAlignment="1">
      <alignment vertical="center"/>
    </xf>
    <xf numFmtId="0" fontId="17" fillId="0" borderId="0" xfId="13" applyFont="1"/>
    <xf numFmtId="0" fontId="1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4" applyFont="1" applyAlignment="1">
      <alignment vertical="top"/>
    </xf>
    <xf numFmtId="0" fontId="9" fillId="0" borderId="0" xfId="13" applyFont="1" applyAlignment="1">
      <alignment vertical="center"/>
    </xf>
    <xf numFmtId="0" fontId="9" fillId="0" borderId="0" xfId="13" applyFont="1"/>
    <xf numFmtId="0" fontId="9" fillId="0" borderId="0" xfId="13" applyFont="1" applyAlignment="1">
      <alignment horizontal="left" vertical="center"/>
    </xf>
    <xf numFmtId="0" fontId="9" fillId="0" borderId="0" xfId="13" applyFont="1" applyAlignment="1">
      <alignment horizontal="right"/>
    </xf>
    <xf numFmtId="0" fontId="9" fillId="0" borderId="0" xfId="13" applyFont="1" applyAlignment="1">
      <alignment horizontal="center" vertical="center"/>
    </xf>
    <xf numFmtId="0" fontId="7" fillId="0" borderId="0" xfId="13" applyFont="1" applyAlignment="1">
      <alignment horizontal="center" vertical="center"/>
    </xf>
    <xf numFmtId="49" fontId="7" fillId="0" borderId="0" xfId="13" applyNumberFormat="1" applyFont="1" applyAlignment="1">
      <alignment horizontal="center" vertical="center"/>
    </xf>
    <xf numFmtId="0" fontId="12" fillId="0" borderId="0" xfId="13" applyFont="1" applyAlignment="1">
      <alignment horizontal="left" vertical="center" wrapText="1"/>
    </xf>
    <xf numFmtId="0" fontId="12" fillId="0" borderId="0" xfId="13" applyFont="1" applyAlignment="1">
      <alignment horizontal="center" vertical="center"/>
    </xf>
    <xf numFmtId="0" fontId="12" fillId="0" borderId="0" xfId="13" applyFont="1" applyAlignment="1">
      <alignment horizontal="left" vertical="top"/>
    </xf>
    <xf numFmtId="0" fontId="12" fillId="0" borderId="0" xfId="13" applyFont="1" applyAlignment="1">
      <alignment horizontal="center" vertical="top" wrapText="1"/>
    </xf>
    <xf numFmtId="0" fontId="12" fillId="0" borderId="0" xfId="13" applyFont="1" applyAlignment="1">
      <alignment horizontal="left" vertical="center"/>
    </xf>
    <xf numFmtId="0" fontId="12" fillId="0" borderId="0" xfId="13" applyFont="1" applyAlignment="1">
      <alignment vertical="top"/>
    </xf>
    <xf numFmtId="0" fontId="10" fillId="0" borderId="0" xfId="13" applyFont="1" applyAlignment="1">
      <alignment horizontal="center" vertical="top" wrapText="1"/>
    </xf>
    <xf numFmtId="0" fontId="18" fillId="0" borderId="0" xfId="4" applyFont="1"/>
    <xf numFmtId="0" fontId="11" fillId="0" borderId="0" xfId="13" applyFont="1" applyAlignment="1">
      <alignment horizontal="left" vertical="top" wrapText="1"/>
    </xf>
    <xf numFmtId="0" fontId="7" fillId="0" borderId="0" xfId="4" applyFont="1" applyAlignment="1">
      <alignment horizontal="left" vertical="center" wrapText="1"/>
    </xf>
    <xf numFmtId="4" fontId="7" fillId="0" borderId="0" xfId="4" applyNumberFormat="1" applyFont="1" applyAlignment="1">
      <alignment horizontal="left" vertical="center" wrapText="1"/>
    </xf>
    <xf numFmtId="49" fontId="7" fillId="0" borderId="0" xfId="2" applyNumberFormat="1" applyFont="1" applyAlignment="1">
      <alignment horizontal="center" vertical="center"/>
    </xf>
    <xf numFmtId="4" fontId="7" fillId="0" borderId="1" xfId="4" applyNumberFormat="1" applyFont="1" applyBorder="1" applyAlignment="1">
      <alignment horizontal="right" vertical="center" wrapText="1"/>
    </xf>
    <xf numFmtId="0" fontId="7" fillId="0" borderId="1" xfId="4" applyFont="1" applyBorder="1" applyAlignment="1">
      <alignment horizontal="right" vertical="center" wrapText="1"/>
    </xf>
    <xf numFmtId="4" fontId="7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49" fontId="7" fillId="0" borderId="1" xfId="4" applyNumberFormat="1" applyFont="1" applyBorder="1" applyAlignment="1">
      <alignment horizontal="center" vertical="center" wrapText="1"/>
    </xf>
    <xf numFmtId="4" fontId="9" fillId="0" borderId="1" xfId="4" applyNumberFormat="1" applyBorder="1" applyAlignment="1">
      <alignment horizontal="right" vertical="center" wrapText="1"/>
    </xf>
    <xf numFmtId="0" fontId="9" fillId="0" borderId="1" xfId="4" applyBorder="1" applyAlignment="1">
      <alignment horizontal="right" vertical="center" wrapText="1"/>
    </xf>
    <xf numFmtId="4" fontId="9" fillId="0" borderId="1" xfId="4" applyNumberFormat="1" applyBorder="1" applyAlignment="1">
      <alignment horizontal="center" vertical="center" wrapText="1"/>
    </xf>
    <xf numFmtId="0" fontId="9" fillId="0" borderId="1" xfId="4" applyBorder="1" applyAlignment="1">
      <alignment horizontal="center" vertical="center" wrapText="1"/>
    </xf>
    <xf numFmtId="0" fontId="9" fillId="0" borderId="1" xfId="4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Border="1" applyAlignment="1">
      <alignment vertical="center" wrapText="1"/>
    </xf>
    <xf numFmtId="4" fontId="7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/>
    </xf>
    <xf numFmtId="0" fontId="9" fillId="0" borderId="1" xfId="4" applyBorder="1" applyAlignment="1">
      <alignment horizontal="center" vertical="center"/>
    </xf>
    <xf numFmtId="0" fontId="9" fillId="0" borderId="1" xfId="4" applyBorder="1" applyAlignment="1">
      <alignment horizontal="right" vertical="top" wrapText="1"/>
    </xf>
    <xf numFmtId="0" fontId="14" fillId="0" borderId="1" xfId="4" applyFont="1" applyBorder="1" applyAlignment="1">
      <alignment horizontal="center" vertical="center" wrapText="1"/>
    </xf>
    <xf numFmtId="0" fontId="9" fillId="0" borderId="1" xfId="4" applyBorder="1" applyAlignment="1">
      <alignment horizontal="right" vertical="center"/>
    </xf>
    <xf numFmtId="4" fontId="13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0" fontId="13" fillId="0" borderId="0" xfId="2" applyFont="1" applyAlignment="1">
      <alignment vertical="center"/>
    </xf>
    <xf numFmtId="2" fontId="9" fillId="0" borderId="1" xfId="2" applyNumberFormat="1" applyFont="1" applyBorder="1" applyAlignment="1">
      <alignment vertical="center" wrapText="1"/>
    </xf>
    <xf numFmtId="0" fontId="13" fillId="0" borderId="0" xfId="14" applyFont="1" applyAlignment="1">
      <alignment wrapText="1"/>
    </xf>
    <xf numFmtId="0" fontId="13" fillId="0" borderId="0" xfId="4" applyFont="1" applyAlignment="1">
      <alignment wrapText="1"/>
    </xf>
    <xf numFmtId="0" fontId="9" fillId="0" borderId="1" xfId="14" applyFont="1" applyBorder="1" applyAlignment="1">
      <alignment horizontal="right" vertical="center" wrapText="1"/>
    </xf>
    <xf numFmtId="2" fontId="7" fillId="0" borderId="1" xfId="14" applyNumberFormat="1" applyFont="1" applyBorder="1" applyAlignment="1">
      <alignment horizontal="center" vertical="center" wrapText="1"/>
    </xf>
    <xf numFmtId="0" fontId="7" fillId="0" borderId="1" xfId="14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3" fillId="0" borderId="0" xfId="14" applyFont="1"/>
    <xf numFmtId="0" fontId="13" fillId="0" borderId="0" xfId="4" applyFont="1"/>
    <xf numFmtId="0" fontId="13" fillId="0" borderId="1" xfId="14" applyFont="1" applyBorder="1" applyAlignment="1">
      <alignment horizontal="center" vertical="center" wrapText="1"/>
    </xf>
    <xf numFmtId="0" fontId="13" fillId="0" borderId="1" xfId="14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0" fillId="0" borderId="0" xfId="2" applyFont="1" applyAlignment="1">
      <alignment vertical="center"/>
    </xf>
    <xf numFmtId="0" fontId="21" fillId="0" borderId="0" xfId="16" applyFont="1"/>
    <xf numFmtId="0" fontId="0" fillId="0" borderId="0" xfId="4" applyFont="1" applyAlignment="1">
      <alignment vertical="top"/>
    </xf>
    <xf numFmtId="0" fontId="9" fillId="0" borderId="0" xfId="16" applyAlignment="1">
      <alignment vertical="center"/>
    </xf>
    <xf numFmtId="0" fontId="9" fillId="0" borderId="0" xfId="16"/>
    <xf numFmtId="2" fontId="0" fillId="0" borderId="0" xfId="4" applyNumberFormat="1" applyFont="1"/>
    <xf numFmtId="0" fontId="9" fillId="0" borderId="0" xfId="16" applyAlignment="1">
      <alignment horizontal="left" vertical="center"/>
    </xf>
    <xf numFmtId="49" fontId="0" fillId="0" borderId="0" xfId="4" applyNumberFormat="1" applyFont="1"/>
    <xf numFmtId="0" fontId="0" fillId="0" borderId="0" xfId="4" applyFont="1" applyAlignment="1">
      <alignment vertical="center"/>
    </xf>
    <xf numFmtId="2" fontId="0" fillId="0" borderId="0" xfId="4" applyNumberFormat="1" applyFont="1" applyAlignment="1">
      <alignment vertical="center"/>
    </xf>
    <xf numFmtId="0" fontId="9" fillId="0" borderId="0" xfId="16" applyAlignment="1">
      <alignment horizontal="right"/>
    </xf>
    <xf numFmtId="49" fontId="0" fillId="0" borderId="0" xfId="4" applyNumberFormat="1" applyFont="1" applyAlignment="1">
      <alignment vertical="center"/>
    </xf>
    <xf numFmtId="0" fontId="9" fillId="0" borderId="0" xfId="16" applyAlignment="1">
      <alignment horizontal="center" vertical="center"/>
    </xf>
    <xf numFmtId="0" fontId="7" fillId="0" borderId="0" xfId="16" applyFont="1" applyAlignment="1">
      <alignment horizontal="center" vertical="center"/>
    </xf>
    <xf numFmtId="0" fontId="0" fillId="0" borderId="0" xfId="4" applyFont="1" applyAlignment="1">
      <alignment horizontal="center" vertical="center"/>
    </xf>
    <xf numFmtId="49" fontId="7" fillId="0" borderId="0" xfId="16" applyNumberFormat="1" applyFont="1" applyAlignment="1">
      <alignment horizontal="center" vertical="center"/>
    </xf>
    <xf numFmtId="49" fontId="0" fillId="0" borderId="0" xfId="4" applyNumberFormat="1" applyFont="1" applyAlignment="1">
      <alignment horizontal="center" vertical="center"/>
    </xf>
    <xf numFmtId="0" fontId="12" fillId="0" borderId="0" xfId="16" applyFont="1" applyAlignment="1">
      <alignment horizontal="left" vertical="center" wrapText="1"/>
    </xf>
    <xf numFmtId="0" fontId="12" fillId="0" borderId="0" xfId="16" applyFont="1" applyAlignment="1">
      <alignment horizontal="center" vertical="center"/>
    </xf>
    <xf numFmtId="0" fontId="12" fillId="0" borderId="0" xfId="16" applyFont="1" applyAlignment="1">
      <alignment horizontal="left" vertical="top"/>
    </xf>
    <xf numFmtId="0" fontId="12" fillId="0" borderId="0" xfId="16" applyFont="1" applyAlignment="1">
      <alignment horizontal="center" vertical="top" wrapText="1"/>
    </xf>
    <xf numFmtId="0" fontId="12" fillId="0" borderId="0" xfId="16" applyFont="1" applyAlignment="1">
      <alignment horizontal="left" vertical="center"/>
    </xf>
    <xf numFmtId="0" fontId="12" fillId="0" borderId="0" xfId="16" applyFont="1" applyAlignment="1">
      <alignment vertical="top"/>
    </xf>
    <xf numFmtId="0" fontId="10" fillId="0" borderId="0" xfId="16" applyFont="1" applyAlignment="1">
      <alignment horizontal="center" vertical="top" wrapText="1"/>
    </xf>
    <xf numFmtId="0" fontId="11" fillId="0" borderId="0" xfId="16" applyFont="1" applyAlignment="1">
      <alignment horizontal="left" vertical="top" wrapText="1"/>
    </xf>
    <xf numFmtId="4" fontId="7" fillId="0" borderId="0" xfId="16" applyNumberFormat="1" applyFont="1" applyAlignment="1">
      <alignment horizontal="center" vertical="center" wrapText="1"/>
    </xf>
    <xf numFmtId="0" fontId="7" fillId="0" borderId="0" xfId="16" applyFont="1" applyAlignment="1">
      <alignment horizontal="left" vertical="center" wrapText="1"/>
    </xf>
    <xf numFmtId="4" fontId="7" fillId="0" borderId="1" xfId="16" applyNumberFormat="1" applyFont="1" applyBorder="1" applyAlignment="1">
      <alignment horizontal="right" vertical="center" wrapText="1"/>
    </xf>
    <xf numFmtId="0" fontId="7" fillId="0" borderId="1" xfId="16" applyFont="1" applyBorder="1" applyAlignment="1">
      <alignment horizontal="right" vertical="center" wrapText="1"/>
    </xf>
    <xf numFmtId="4" fontId="7" fillId="0" borderId="1" xfId="16" applyNumberFormat="1" applyFont="1" applyBorder="1" applyAlignment="1">
      <alignment horizontal="center" vertical="center" wrapText="1"/>
    </xf>
    <xf numFmtId="0" fontId="7" fillId="0" borderId="1" xfId="16" applyFont="1" applyBorder="1" applyAlignment="1">
      <alignment horizontal="center" vertical="center" wrapText="1"/>
    </xf>
    <xf numFmtId="0" fontId="7" fillId="0" borderId="1" xfId="16" applyFont="1" applyBorder="1" applyAlignment="1">
      <alignment horizontal="left" vertical="center" wrapText="1"/>
    </xf>
    <xf numFmtId="49" fontId="7" fillId="0" borderId="1" xfId="16" applyNumberFormat="1" applyFont="1" applyBorder="1" applyAlignment="1">
      <alignment horizontal="center" vertical="center" wrapText="1"/>
    </xf>
    <xf numFmtId="4" fontId="9" fillId="0" borderId="1" xfId="16" applyNumberFormat="1" applyBorder="1" applyAlignment="1">
      <alignment horizontal="right" vertical="center" wrapText="1"/>
    </xf>
    <xf numFmtId="0" fontId="9" fillId="0" borderId="1" xfId="16" applyBorder="1" applyAlignment="1">
      <alignment horizontal="right" vertical="center" wrapText="1"/>
    </xf>
    <xf numFmtId="4" fontId="9" fillId="0" borderId="1" xfId="16" applyNumberFormat="1" applyBorder="1" applyAlignment="1">
      <alignment horizontal="center" vertical="center" wrapText="1"/>
    </xf>
    <xf numFmtId="0" fontId="9" fillId="0" borderId="1" xfId="16" applyBorder="1" applyAlignment="1">
      <alignment horizontal="center" vertical="center" wrapText="1"/>
    </xf>
    <xf numFmtId="0" fontId="9" fillId="0" borderId="1" xfId="16" applyBorder="1" applyAlignment="1">
      <alignment horizontal="left" vertical="center" wrapText="1"/>
    </xf>
    <xf numFmtId="4" fontId="0" fillId="0" borderId="1" xfId="2" applyNumberFormat="1" applyFont="1" applyBorder="1" applyAlignment="1">
      <alignment vertical="center" wrapText="1"/>
    </xf>
    <xf numFmtId="4" fontId="0" fillId="0" borderId="1" xfId="2" applyNumberFormat="1" applyFont="1" applyBorder="1" applyAlignment="1">
      <alignment horizontal="center" vertical="center" wrapText="1"/>
    </xf>
    <xf numFmtId="49" fontId="0" fillId="0" borderId="1" xfId="2" applyNumberFormat="1" applyFont="1" applyBorder="1" applyAlignment="1">
      <alignment horizontal="center" vertical="center"/>
    </xf>
    <xf numFmtId="0" fontId="14" fillId="0" borderId="1" xfId="16" applyFont="1" applyBorder="1" applyAlignment="1">
      <alignment horizontal="center" vertical="center" wrapText="1"/>
    </xf>
    <xf numFmtId="0" fontId="9" fillId="0" borderId="1" xfId="16" applyBorder="1" applyAlignment="1">
      <alignment horizontal="right" vertical="top" wrapText="1"/>
    </xf>
    <xf numFmtId="0" fontId="9" fillId="0" borderId="1" xfId="16" applyBorder="1" applyAlignment="1">
      <alignment horizontal="right" vertical="center"/>
    </xf>
    <xf numFmtId="2" fontId="0" fillId="0" borderId="1" xfId="2" applyNumberFormat="1" applyFont="1" applyBorder="1" applyAlignment="1">
      <alignment vertical="center" wrapText="1"/>
    </xf>
    <xf numFmtId="0" fontId="0" fillId="0" borderId="0" xfId="14" applyFont="1" applyAlignment="1">
      <alignment wrapText="1"/>
    </xf>
    <xf numFmtId="0" fontId="13" fillId="0" borderId="0" xfId="16" applyFont="1" applyAlignment="1">
      <alignment wrapText="1"/>
    </xf>
    <xf numFmtId="0" fontId="0" fillId="0" borderId="1" xfId="14" applyFont="1" applyBorder="1" applyAlignment="1">
      <alignment horizontal="right" vertical="center" wrapText="1"/>
    </xf>
    <xf numFmtId="0" fontId="0" fillId="0" borderId="0" xfId="14" applyFont="1"/>
    <xf numFmtId="0" fontId="13" fillId="0" borderId="0" xfId="16" applyFont="1"/>
    <xf numFmtId="0" fontId="0" fillId="0" borderId="1" xfId="14" applyFont="1" applyBorder="1" applyAlignment="1">
      <alignment horizontal="center" vertical="center" wrapText="1"/>
    </xf>
    <xf numFmtId="0" fontId="0" fillId="0" borderId="1" xfId="14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21" fillId="0" borderId="0" xfId="13" applyFont="1"/>
    <xf numFmtId="0" fontId="9" fillId="0" borderId="0" xfId="4" applyAlignment="1">
      <alignment vertical="top"/>
    </xf>
    <xf numFmtId="4" fontId="13" fillId="0" borderId="1" xfId="2" applyNumberFormat="1" applyFont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right" vertical="center" wrapText="1"/>
    </xf>
    <xf numFmtId="0" fontId="22" fillId="0" borderId="0" xfId="2" applyFont="1" applyAlignment="1">
      <alignment vertical="center"/>
    </xf>
    <xf numFmtId="0" fontId="9" fillId="0" borderId="0" xfId="16" applyAlignment="1">
      <alignment horizontal="center"/>
    </xf>
    <xf numFmtId="0" fontId="9" fillId="0" borderId="0" xfId="13" applyFont="1" applyAlignment="1">
      <alignment horizontal="left" vertical="center"/>
    </xf>
    <xf numFmtId="0" fontId="20" fillId="0" borderId="0" xfId="13" applyFont="1" applyAlignment="1">
      <alignment horizontal="right" vertical="center" wrapText="1"/>
    </xf>
    <xf numFmtId="0" fontId="7" fillId="0" borderId="1" xfId="4" applyFont="1" applyBorder="1" applyAlignment="1">
      <alignment horizontal="center" vertical="center" wrapText="1"/>
    </xf>
    <xf numFmtId="0" fontId="9" fillId="0" borderId="1" xfId="4" applyBorder="1" applyAlignment="1">
      <alignment horizontal="center" vertical="center" wrapText="1"/>
    </xf>
    <xf numFmtId="0" fontId="7" fillId="0" borderId="0" xfId="13" applyFont="1" applyAlignment="1">
      <alignment horizontal="center" vertical="center"/>
    </xf>
    <xf numFmtId="2" fontId="7" fillId="0" borderId="0" xfId="13" applyNumberFormat="1" applyFont="1" applyAlignment="1">
      <alignment horizontal="center" vertical="center"/>
    </xf>
    <xf numFmtId="0" fontId="9" fillId="0" borderId="0" xfId="16" applyAlignment="1">
      <alignment horizontal="right" vertical="center" wrapText="1"/>
    </xf>
    <xf numFmtId="0" fontId="7" fillId="0" borderId="1" xfId="16" applyFont="1" applyBorder="1" applyAlignment="1">
      <alignment horizontal="center" vertical="center" wrapText="1"/>
    </xf>
    <xf numFmtId="0" fontId="9" fillId="0" borderId="1" xfId="16" applyBorder="1" applyAlignment="1">
      <alignment horizontal="center" vertical="center" wrapText="1"/>
    </xf>
    <xf numFmtId="0" fontId="7" fillId="0" borderId="0" xfId="16" applyFont="1" applyAlignment="1">
      <alignment horizontal="center" vertical="center"/>
    </xf>
    <xf numFmtId="2" fontId="7" fillId="0" borderId="0" xfId="16" applyNumberFormat="1" applyFont="1" applyAlignment="1">
      <alignment horizontal="center" vertical="center"/>
    </xf>
    <xf numFmtId="0" fontId="9" fillId="0" borderId="0" xfId="16" applyAlignment="1">
      <alignment horizontal="left" vertical="center"/>
    </xf>
    <xf numFmtId="0" fontId="13" fillId="0" borderId="0" xfId="13" applyFont="1" applyAlignment="1">
      <alignment horizontal="right" vertical="center" wrapText="1"/>
    </xf>
    <xf numFmtId="0" fontId="14" fillId="0" borderId="1" xfId="2" applyFont="1" applyBorder="1" applyAlignment="1">
      <alignment horizontal="center" vertical="center"/>
    </xf>
    <xf numFmtId="0" fontId="12" fillId="0" borderId="0" xfId="16" applyFont="1" applyAlignment="1">
      <alignment horizontal="center" vertical="top"/>
    </xf>
    <xf numFmtId="2" fontId="0" fillId="0" borderId="0" xfId="4" applyNumberFormat="1" applyFont="1" applyAlignment="1">
      <alignment horizontal="center" vertical="center"/>
    </xf>
    <xf numFmtId="0" fontId="0" fillId="0" borderId="0" xfId="4" applyFont="1" applyAlignment="1">
      <alignment horizontal="center"/>
    </xf>
    <xf numFmtId="4" fontId="7" fillId="0" borderId="0" xfId="2" applyNumberFormat="1" applyFont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12" fillId="0" borderId="0" xfId="13" applyFont="1" applyAlignment="1">
      <alignment horizontal="left" vertical="center" wrapText="1"/>
    </xf>
    <xf numFmtId="0" fontId="13" fillId="0" borderId="0" xfId="13" applyFont="1" applyAlignment="1">
      <alignment horizontal="center" vertical="center" wrapText="1"/>
    </xf>
    <xf numFmtId="0" fontId="9" fillId="0" borderId="1" xfId="4" applyBorder="1" applyAlignment="1">
      <alignment horizontal="center" vertical="center" wrapText="1"/>
    </xf>
    <xf numFmtId="0" fontId="7" fillId="0" borderId="1" xfId="16" applyFont="1" applyBorder="1" applyAlignment="1">
      <alignment horizontal="center" vertical="center" wrapText="1"/>
    </xf>
    <xf numFmtId="0" fontId="12" fillId="0" borderId="0" xfId="16" applyFont="1" applyAlignment="1">
      <alignment horizontal="left" vertical="center" wrapText="1"/>
    </xf>
    <xf numFmtId="0" fontId="9" fillId="0" borderId="1" xfId="16" applyBorder="1" applyAlignment="1">
      <alignment horizontal="center" vertical="center" wrapText="1"/>
    </xf>
    <xf numFmtId="0" fontId="9" fillId="0" borderId="5" xfId="16" applyBorder="1" applyAlignment="1">
      <alignment horizontal="center" vertical="center" wrapText="1"/>
    </xf>
    <xf numFmtId="0" fontId="9" fillId="0" borderId="3" xfId="16" applyBorder="1" applyAlignment="1">
      <alignment horizontal="center" vertical="center" wrapText="1"/>
    </xf>
    <xf numFmtId="0" fontId="9" fillId="0" borderId="6" xfId="16" applyBorder="1" applyAlignment="1">
      <alignment horizontal="center" vertical="center" wrapText="1"/>
    </xf>
    <xf numFmtId="0" fontId="9" fillId="0" borderId="0" xfId="16" applyAlignment="1">
      <alignment horizontal="center" vertical="center" wrapText="1"/>
    </xf>
    <xf numFmtId="0" fontId="9" fillId="0" borderId="2" xfId="4" applyBorder="1" applyAlignment="1">
      <alignment horizontal="center" vertical="center" wrapText="1"/>
    </xf>
    <xf numFmtId="0" fontId="9" fillId="0" borderId="4" xfId="4" applyBorder="1" applyAlignment="1">
      <alignment horizontal="center" vertical="center" wrapText="1"/>
    </xf>
  </cellXfs>
  <cellStyles count="18">
    <cellStyle name="Excel Built-in Normal" xfId="2"/>
    <cellStyle name="Excel Built-in Normal 3" xfId="5"/>
    <cellStyle name="Звичайний 2" xfId="12"/>
    <cellStyle name="Звичайний 3" xfId="13"/>
    <cellStyle name="Звичайний 4" xfId="16"/>
    <cellStyle name="Обычный" xfId="0" builtinId="0"/>
    <cellStyle name="Обычный 2" xfId="4"/>
    <cellStyle name="Обычный 2 2" xfId="1"/>
    <cellStyle name="Обычный 2 2 2" xfId="6"/>
    <cellStyle name="Обычный 2 2 2 2" xfId="10"/>
    <cellStyle name="Обычный 2 2 2 3" xfId="14"/>
    <cellStyle name="Обычный 2 2 3" xfId="17"/>
    <cellStyle name="Обычный 3 3" xfId="8"/>
    <cellStyle name="Обычный 3 3 2" xfId="11"/>
    <cellStyle name="Обычный 3 3 2 2" xfId="15"/>
    <cellStyle name="Обычный 4" xfId="9"/>
    <cellStyle name="Финансовый 2 2" xfId="3"/>
    <cellStyle name="Финансовый 2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\&#1056;&#1072;&#1073;&#1086;&#1095;&#1080;&#1081;%20&#1089;&#1090;&#1086;&#1083;\&#1053;&#1040;&#1058;&#1040;&#1051;&#1030;&#1071;\&#1053;&#1040;&#1058;&#1040;&#1051;&#1048;&#1071;\&#1055;&#1056;&#1048;&#1050;&#1051;&#1040;&#1044;&#1048;%20&#1041;&#1070;&#1044;&#1046;&#1045;&#1058;&#1030;&#1042;\&#1047;&#1084;.6_&#1041;&#1102;&#1076;&#1078;&#1077;&#1090;%20&#1044;&#1043;&#1058;&#8470;3_18.11%20(version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шт. №1(зм.в.3)"/>
      <sheetName val="матер-ли"/>
      <sheetName val="Лист1"/>
    </sheetNames>
    <sheetDataSet>
      <sheetData sheetId="0" refreshError="1"/>
      <sheetData sheetId="1" refreshError="1">
        <row r="6">
          <cell r="B6" t="str">
            <v>Арматура Ø6-8 класу А240</v>
          </cell>
        </row>
        <row r="7">
          <cell r="B7" t="str">
            <v>Арматура Ø10 класу  А500</v>
          </cell>
        </row>
        <row r="8">
          <cell r="B8" t="str">
            <v>Арматура Ø12-32 класу А500</v>
          </cell>
        </row>
        <row r="9">
          <cell r="B9" t="str">
            <v>Балка для марша</v>
          </cell>
        </row>
        <row r="10">
          <cell r="B10" t="str">
            <v>Бетон П4 В25 F200 W6  з доставкою на об'єкт</v>
          </cell>
        </row>
        <row r="11">
          <cell r="B11" t="str">
            <v>Бетон П4 В30 F200 W6 з доставкою на об'єкт</v>
          </cell>
        </row>
        <row r="12">
          <cell r="B12" t="str">
            <v>Бетон П4 В25 F200 W6 М5 з доставкою на об'єкт</v>
          </cell>
        </row>
        <row r="13">
          <cell r="B13" t="str">
            <v>Бетон П4 В30 F200 W6 М5 з доставкою на об'єкт</v>
          </cell>
        </row>
        <row r="14">
          <cell r="B14" t="str">
            <v>Бетон П4 В30 F200 W6 М15 з доставкою на об'єкт</v>
          </cell>
        </row>
        <row r="15">
          <cell r="B15" t="str">
            <v>Бетон П4 В25 F200 W6 М15 з доставкою на об'єкт</v>
          </cell>
        </row>
        <row r="16">
          <cell r="B16" t="str">
            <v>Бетон П4 В12,5 F50 Р4 W6 З з доставкою на об'єкт</v>
          </cell>
        </row>
        <row r="17">
          <cell r="B17" t="str">
            <v>Вентблоки ВБ-3-30</v>
          </cell>
        </row>
        <row r="18">
          <cell r="B18" t="str">
            <v>Вентблоки ВБ-4-30</v>
          </cell>
        </row>
        <row r="19">
          <cell r="B19" t="str">
            <v>Вироби будівельні керамічні "СБК 250*380*215"</v>
          </cell>
        </row>
        <row r="20">
          <cell r="B20" t="str">
            <v>Відлив фарбований (RAL)зі сталі товщ.0,7мм</v>
          </cell>
        </row>
        <row r="21">
          <cell r="B21" t="str">
            <v>Газ пропан</v>
          </cell>
        </row>
        <row r="22">
          <cell r="B22" t="str">
            <v>Гемофон полотно ППЄ 5 мм</v>
          </cell>
        </row>
        <row r="23">
          <cell r="B23" t="str">
            <v>Геотекстиль</v>
          </cell>
        </row>
        <row r="24">
          <cell r="B24" t="str">
            <v>Герметик поліуретановий</v>
          </cell>
        </row>
        <row r="25">
          <cell r="B25" t="str">
            <v>Гідроізоляція CR-65</v>
          </cell>
        </row>
        <row r="26">
          <cell r="B26" t="str">
            <v>Грунт універсальний Уні Праймер</v>
          </cell>
        </row>
        <row r="27">
          <cell r="B27" t="str">
            <v>Грунт Baumit Grunt</v>
          </cell>
        </row>
        <row r="28">
          <cell r="B28" t="str">
            <v>Ґрунт доставляється з вул. Деміївська на вул. Дегтяренка, коефіцієнт ущільнення 1,2</v>
          </cell>
        </row>
        <row r="29">
          <cell r="B29" t="str">
            <v>Ґрунтовка ГФ-021</v>
          </cell>
        </row>
        <row r="30">
          <cell r="B30" t="str">
            <v>Ґрунтовка СТ-17</v>
          </cell>
        </row>
        <row r="31">
          <cell r="B31" t="str">
            <v>Дріт в'язальний</v>
          </cell>
        </row>
        <row r="32">
          <cell r="B32" t="str">
            <v>Джгут</v>
          </cell>
        </row>
        <row r="33">
          <cell r="B33" t="str">
            <v>Диск відр. Ø230 мм</v>
          </cell>
        </row>
        <row r="34">
          <cell r="B34" t="str">
            <v>Дюбель 10х220мм, з подовженою розпірною базою, зі сталевим оцинкованим цвяхом та пластиковою голівкою</v>
          </cell>
        </row>
        <row r="35">
          <cell r="B35" t="str">
            <v>Дюбель 10х140 мм з металевим цвяхом з подовженою розпірною частиною</v>
          </cell>
        </row>
        <row r="36">
          <cell r="B36" t="str">
            <v>Дюбель 6х40 мм</v>
          </cell>
        </row>
        <row r="37">
          <cell r="B37" t="str">
            <v>Дюбель анкерний</v>
          </cell>
        </row>
        <row r="38">
          <cell r="B38" t="str">
            <v>Елементи кріплення</v>
          </cell>
        </row>
        <row r="39">
          <cell r="B39" t="str">
            <v>Закладні деталі з полоси 40х4</v>
          </cell>
        </row>
        <row r="40">
          <cell r="B40" t="str">
            <v>Залізобетонні марш-площадки</v>
          </cell>
        </row>
        <row r="41">
          <cell r="B41" t="str">
            <v>Керамічних блоків 2NF ТМ "Керамкомфорт" ПАТ"СБК" з доставкою на об'єкт</v>
          </cell>
        </row>
        <row r="42">
          <cell r="B42" t="str">
            <v>Керамзитобетон М100</v>
          </cell>
        </row>
        <row r="43">
          <cell r="B43" t="str">
            <v>Клей ПроКонтакт</v>
          </cell>
        </row>
        <row r="44">
          <cell r="B44" t="str">
            <v>Клей Баумакол Медіо</v>
          </cell>
        </row>
        <row r="45">
          <cell r="B45" t="str">
            <v>Кутовий профіль зовнішній ПВХ з сіткою100х100мм</v>
          </cell>
        </row>
        <row r="46">
          <cell r="B46" t="str">
            <v>Ліфти (2 шт - 630 кг, 1 шт - 1000 кг)</v>
          </cell>
        </row>
        <row r="47">
          <cell r="B47" t="str">
            <v>Мастика бітумно-полімерна Техноніколь</v>
          </cell>
        </row>
        <row r="48">
          <cell r="B48" t="str">
            <v xml:space="preserve">Мембрана дренажна </v>
          </cell>
        </row>
        <row r="49">
          <cell r="B49" t="str">
            <v xml:space="preserve"> Металопластикові вікна та балконі двері (профіль 5-ти камерний,  склопакет - 2-х камерний енергозберігаючий), в т.ч. підвіконник та відлив</v>
          </cell>
        </row>
        <row r="50">
          <cell r="B50" t="str">
            <v>Металопластикові вікна балконів та лоджій (профіль 3 камерний, склопакет - 1-однокамерний)</v>
          </cell>
        </row>
        <row r="51">
          <cell r="B51" t="str">
            <v>Металопластикові вікна та двері в місцях загального користування, в т.ч. нежитлових приміщеннях (профіль 3 камерний, склопакет - 1-однокамерний)</v>
          </cell>
        </row>
        <row r="52">
          <cell r="B52" t="str">
            <v>Металеві протиударні двері (двополі з фрамугою 1260*2460мм)</v>
          </cell>
        </row>
        <row r="53">
          <cell r="B53" t="str">
            <v>Металеві вхідні двері в квартири з МДФ накладками (ЕІ 30) + монтаж</v>
          </cell>
        </row>
        <row r="54">
          <cell r="B54" t="str">
            <v>Металеві двері вхідної групи з МДФ накладками</v>
          </cell>
        </row>
        <row r="55">
          <cell r="B55" t="str">
            <v>Металеві люки в нішах інженерних комунікацій (900*1070мм)</v>
          </cell>
        </row>
        <row r="56">
          <cell r="B56" t="str">
            <v>Мін. декор.штук.Едель Пуц "барашек К"</v>
          </cell>
        </row>
        <row r="57">
          <cell r="B57" t="str">
            <v>Мінераловатна плита  145 кг/м3</v>
          </cell>
        </row>
        <row r="58">
          <cell r="B58" t="str">
            <v>Мінераловатна плита  135 кг/м3</v>
          </cell>
        </row>
        <row r="59">
          <cell r="B59" t="str">
            <v>Мозаїчна штукатурка BAUMIT</v>
          </cell>
        </row>
        <row r="60">
          <cell r="B60" t="str">
            <v>Паробар'єр</v>
          </cell>
        </row>
        <row r="61">
          <cell r="B61" t="str">
            <v>Перемичка 1ПБ13-1</v>
          </cell>
        </row>
        <row r="62">
          <cell r="B62" t="str">
            <v>Пінопласт ПСБ-С-25 ГОСТ</v>
          </cell>
        </row>
        <row r="63">
          <cell r="B63" t="str">
            <v>Пінополістирол екструдований Г-1</v>
          </cell>
        </row>
        <row r="64">
          <cell r="B64" t="str">
            <v>Пінополістирол екструдований Г-4</v>
          </cell>
        </row>
        <row r="65">
          <cell r="B65" t="str">
            <v>Пісок річковий з доставкою на об'єкт</v>
          </cell>
        </row>
        <row r="66">
          <cell r="B66" t="str">
            <v>Пісок овражний з доставкою на об'єкт</v>
          </cell>
        </row>
        <row r="67">
          <cell r="B67" t="str">
            <v>Плівка ПЕ 150 мкр</v>
          </cell>
        </row>
        <row r="68">
          <cell r="B68" t="str">
            <v>Плитка Керамограніт(фасад)</v>
          </cell>
        </row>
        <row r="69">
          <cell r="B69" t="str">
            <v>Плитка Грес А100</v>
          </cell>
        </row>
        <row r="70">
          <cell r="B70" t="str">
            <v>Плитка Грес Х200</v>
          </cell>
        </row>
        <row r="71">
          <cell r="B71" t="str">
            <v>Плитка бетонна с доставкою</v>
          </cell>
        </row>
        <row r="72">
          <cell r="B72" t="str">
            <v>Праймер бітумний Техноніколь</v>
          </cell>
        </row>
        <row r="73">
          <cell r="B73" t="str">
            <v>Профіль декоративний "Бронза"</v>
          </cell>
        </row>
        <row r="74">
          <cell r="B74" t="str">
            <v>Розчин РК М75 П-12 З з доставкою на об'єкт</v>
          </cell>
        </row>
        <row r="75">
          <cell r="B75" t="str">
            <v>Розчин РК М100 П-12-С з доставкою на об'єкт</v>
          </cell>
        </row>
        <row r="76">
          <cell r="B76" t="str">
            <v>Розчин РК М150 П-12-С з доставкою на об'єкт</v>
          </cell>
        </row>
        <row r="77">
          <cell r="B77" t="str">
            <v>Саморізи покрівельні</v>
          </cell>
        </row>
        <row r="78">
          <cell r="B78" t="str">
            <v>Сітка Бауміт стар Текс</v>
          </cell>
        </row>
        <row r="79">
          <cell r="B79" t="str">
            <v>Сітка кладочна ВР-1 Ø4мм 50х50</v>
          </cell>
        </row>
        <row r="80">
          <cell r="B80" t="str">
            <v>Сітка кладочна ВР-1 Ø3мм 100х100</v>
          </cell>
        </row>
        <row r="81">
          <cell r="B81" t="str">
            <v>Силіконова фарба Бауміт</v>
          </cell>
        </row>
        <row r="82">
          <cell r="B82" t="str">
            <v xml:space="preserve">Скриньки поштові </v>
          </cell>
        </row>
        <row r="83">
          <cell r="B83" t="str">
            <v>Стрічка К2</v>
          </cell>
        </row>
        <row r="84">
          <cell r="B84" t="str">
            <v>Стрічка перфорована</v>
          </cell>
        </row>
        <row r="85">
          <cell r="B85" t="str">
            <v xml:space="preserve">Суміш Кнауф МП-75,  30 кг </v>
          </cell>
        </row>
        <row r="86">
          <cell r="B86" t="str">
            <v>Труба 30х30х3</v>
          </cell>
        </row>
        <row r="87">
          <cell r="B87" t="str">
            <v>Уніфлекс ЕПП Техноніколь</v>
          </cell>
        </row>
        <row r="88">
          <cell r="B88" t="str">
            <v>Уніфлекс ЕКП сланець сірий Техноніколь</v>
          </cell>
        </row>
        <row r="89">
          <cell r="B89" t="str">
            <v>Фарба масляна</v>
          </cell>
        </row>
        <row r="90">
          <cell r="B90" t="str">
            <v>Фарба в/е</v>
          </cell>
        </row>
        <row r="91">
          <cell r="B91" t="str">
            <v>Фіксатори для сітки</v>
          </cell>
        </row>
        <row r="92">
          <cell r="B92" t="str">
            <v>Фуга СЕ-40</v>
          </cell>
        </row>
        <row r="93">
          <cell r="B93" t="str">
            <v>Цегла повнотіла з доставкою на об'єкт М-100</v>
          </cell>
        </row>
        <row r="94">
          <cell r="B94" t="str">
            <v>Цемент М400</v>
          </cell>
        </row>
        <row r="95">
          <cell r="B95" t="str">
            <v>Шпаклівка Knauf фініш</v>
          </cell>
        </row>
        <row r="96">
          <cell r="B96" t="str">
            <v>Шпаклівка Knauf мульти-фініш</v>
          </cell>
        </row>
        <row r="97">
          <cell r="B97" t="str">
            <v>Шліфщкурка 115 мм</v>
          </cell>
        </row>
        <row r="98">
          <cell r="B98" t="str">
            <v>Щебінь (20-40, 40-70)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  <pageSetUpPr fitToPage="1"/>
  </sheetPr>
  <dimension ref="A1:EC92"/>
  <sheetViews>
    <sheetView view="pageBreakPreview" zoomScaleNormal="70" zoomScaleSheetLayoutView="100" workbookViewId="0">
      <selection activeCell="B37" sqref="B37"/>
    </sheetView>
  </sheetViews>
  <sheetFormatPr defaultColWidth="8.85546875" defaultRowHeight="15" x14ac:dyDescent="0.25"/>
  <cols>
    <col min="1" max="1" width="8.7109375" style="15" customWidth="1"/>
    <col min="2" max="2" width="61.85546875" style="77" customWidth="1"/>
    <col min="3" max="3" width="8.7109375" style="77" customWidth="1"/>
    <col min="4" max="7" width="13.7109375" style="154" customWidth="1"/>
    <col min="8" max="9" width="15.7109375" style="13" customWidth="1"/>
    <col min="10" max="16384" width="8.85546875" style="12"/>
  </cols>
  <sheetData>
    <row r="1" spans="1:133" s="77" customFormat="1" ht="30" customHeight="1" x14ac:dyDescent="0.25">
      <c r="A1" s="165" t="s">
        <v>244</v>
      </c>
      <c r="B1" s="165"/>
      <c r="C1" s="165"/>
      <c r="D1" s="165"/>
      <c r="E1" s="165"/>
      <c r="F1" s="165"/>
      <c r="G1" s="165"/>
      <c r="H1" s="165"/>
      <c r="I1" s="165"/>
    </row>
    <row r="2" spans="1:133" s="75" customFormat="1" ht="12.6" customHeight="1" x14ac:dyDescent="0.25">
      <c r="A2" s="129"/>
    </row>
    <row r="3" spans="1:133" s="81" customFormat="1" ht="13.15" customHeight="1" x14ac:dyDescent="0.2">
      <c r="A3" s="161" t="s">
        <v>0</v>
      </c>
      <c r="B3" s="161" t="s">
        <v>144</v>
      </c>
      <c r="C3" s="161" t="s">
        <v>1</v>
      </c>
      <c r="D3" s="162" t="s">
        <v>143</v>
      </c>
      <c r="E3" s="163"/>
      <c r="F3" s="163"/>
      <c r="G3" s="164"/>
      <c r="H3" s="159" t="s">
        <v>3</v>
      </c>
      <c r="I3" s="159"/>
    </row>
    <row r="4" spans="1:133" s="81" customFormat="1" ht="25.5" x14ac:dyDescent="0.2">
      <c r="A4" s="161"/>
      <c r="B4" s="161"/>
      <c r="C4" s="161"/>
      <c r="D4" s="145" t="s">
        <v>239</v>
      </c>
      <c r="E4" s="145" t="s">
        <v>240</v>
      </c>
      <c r="F4" s="145" t="s">
        <v>241</v>
      </c>
      <c r="G4" s="145" t="s">
        <v>243</v>
      </c>
      <c r="H4" s="113" t="s">
        <v>142</v>
      </c>
      <c r="I4" s="113" t="s">
        <v>141</v>
      </c>
    </row>
    <row r="5" spans="1:133" s="125" customFormat="1" ht="12.75" customHeight="1" x14ac:dyDescent="0.25">
      <c r="A5" s="128">
        <v>1</v>
      </c>
      <c r="B5" s="127">
        <v>2</v>
      </c>
      <c r="C5" s="128">
        <v>3</v>
      </c>
      <c r="D5" s="127">
        <v>5</v>
      </c>
      <c r="E5" s="127"/>
      <c r="F5" s="127"/>
      <c r="G5" s="127"/>
      <c r="H5" s="128">
        <v>6</v>
      </c>
      <c r="I5" s="127">
        <v>7</v>
      </c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</row>
    <row r="6" spans="1:133" s="122" customFormat="1" x14ac:dyDescent="0.25">
      <c r="A6" s="69"/>
      <c r="B6" s="70" t="s">
        <v>140</v>
      </c>
      <c r="C6" s="69" t="s">
        <v>138</v>
      </c>
      <c r="D6" s="68"/>
      <c r="E6" s="68"/>
      <c r="F6" s="68"/>
      <c r="G6" s="68"/>
      <c r="H6" s="124"/>
      <c r="I6" s="124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</row>
    <row r="7" spans="1:133" s="77" customFormat="1" ht="25.5" x14ac:dyDescent="0.25">
      <c r="A7" s="56" t="s">
        <v>4</v>
      </c>
      <c r="B7" s="107" t="s">
        <v>139</v>
      </c>
      <c r="C7" s="107" t="s">
        <v>138</v>
      </c>
      <c r="D7" s="55"/>
      <c r="E7" s="55"/>
      <c r="F7" s="55"/>
      <c r="G7" s="55"/>
      <c r="H7" s="121"/>
      <c r="I7" s="121"/>
    </row>
    <row r="8" spans="1:133" x14ac:dyDescent="0.25">
      <c r="A8" s="56" t="s">
        <v>5</v>
      </c>
      <c r="B8" s="108" t="s">
        <v>137</v>
      </c>
      <c r="C8" s="107" t="s">
        <v>16</v>
      </c>
      <c r="D8" s="55">
        <f>SUM(D9:D10)</f>
        <v>86</v>
      </c>
      <c r="E8" s="55">
        <v>84</v>
      </c>
      <c r="F8" s="55">
        <f>SUM(F9:F10)</f>
        <v>108</v>
      </c>
      <c r="G8" s="55">
        <f>SUM(D8:F8)</f>
        <v>278</v>
      </c>
      <c r="H8" s="115">
        <v>0</v>
      </c>
      <c r="I8" s="115">
        <f>D8*H8</f>
        <v>0</v>
      </c>
    </row>
    <row r="9" spans="1:133" x14ac:dyDescent="0.25">
      <c r="A9" s="117" t="s">
        <v>6</v>
      </c>
      <c r="B9" s="111" t="s">
        <v>180</v>
      </c>
      <c r="C9" s="113" t="s">
        <v>16</v>
      </c>
      <c r="D9" s="116">
        <v>2</v>
      </c>
      <c r="E9" s="116">
        <v>30</v>
      </c>
      <c r="F9" s="132">
        <v>30</v>
      </c>
      <c r="G9" s="132">
        <f t="shared" ref="G9:G69" si="0">SUM(D9:F9)</f>
        <v>62</v>
      </c>
      <c r="H9" s="115"/>
      <c r="I9" s="115"/>
    </row>
    <row r="10" spans="1:133" x14ac:dyDescent="0.25">
      <c r="A10" s="117" t="s">
        <v>31</v>
      </c>
      <c r="B10" s="111" t="s">
        <v>179</v>
      </c>
      <c r="C10" s="113" t="s">
        <v>16</v>
      </c>
      <c r="D10" s="116">
        <v>84</v>
      </c>
      <c r="E10" s="116">
        <v>54</v>
      </c>
      <c r="F10" s="132">
        <v>78</v>
      </c>
      <c r="G10" s="132">
        <f t="shared" si="0"/>
        <v>216</v>
      </c>
      <c r="H10" s="115"/>
      <c r="I10" s="115"/>
    </row>
    <row r="11" spans="1:133" x14ac:dyDescent="0.25">
      <c r="A11" s="117" t="s">
        <v>134</v>
      </c>
      <c r="B11" s="111" t="s">
        <v>178</v>
      </c>
      <c r="C11" s="118" t="s">
        <v>29</v>
      </c>
      <c r="D11" s="116">
        <v>2</v>
      </c>
      <c r="E11" s="116">
        <v>14</v>
      </c>
      <c r="F11" s="132">
        <v>2</v>
      </c>
      <c r="G11" s="132">
        <f t="shared" si="0"/>
        <v>18</v>
      </c>
      <c r="H11" s="115"/>
      <c r="I11" s="115"/>
    </row>
    <row r="12" spans="1:133" x14ac:dyDescent="0.25">
      <c r="A12" s="117" t="s">
        <v>132</v>
      </c>
      <c r="B12" s="111" t="s">
        <v>177</v>
      </c>
      <c r="C12" s="118" t="s">
        <v>29</v>
      </c>
      <c r="D12" s="116">
        <v>17</v>
      </c>
      <c r="E12" s="116">
        <v>16</v>
      </c>
      <c r="F12" s="132">
        <v>1</v>
      </c>
      <c r="G12" s="132">
        <f t="shared" si="0"/>
        <v>34</v>
      </c>
      <c r="H12" s="115"/>
      <c r="I12" s="115"/>
    </row>
    <row r="13" spans="1:133" x14ac:dyDescent="0.25">
      <c r="A13" s="117" t="s">
        <v>130</v>
      </c>
      <c r="B13" s="111" t="s">
        <v>176</v>
      </c>
      <c r="C13" s="118" t="s">
        <v>29</v>
      </c>
      <c r="D13" s="116">
        <v>4</v>
      </c>
      <c r="E13" s="116">
        <v>1</v>
      </c>
      <c r="F13" s="132">
        <v>2</v>
      </c>
      <c r="G13" s="132">
        <f t="shared" si="0"/>
        <v>7</v>
      </c>
      <c r="H13" s="115"/>
      <c r="I13" s="115"/>
    </row>
    <row r="14" spans="1:133" x14ac:dyDescent="0.25">
      <c r="A14" s="117" t="s">
        <v>128</v>
      </c>
      <c r="B14" s="111" t="s">
        <v>175</v>
      </c>
      <c r="C14" s="118" t="s">
        <v>29</v>
      </c>
      <c r="D14" s="116">
        <v>1</v>
      </c>
      <c r="E14" s="116">
        <v>1</v>
      </c>
      <c r="F14" s="132"/>
      <c r="G14" s="132">
        <f t="shared" si="0"/>
        <v>2</v>
      </c>
      <c r="H14" s="115"/>
      <c r="I14" s="115"/>
    </row>
    <row r="15" spans="1:133" x14ac:dyDescent="0.25">
      <c r="A15" s="117" t="s">
        <v>174</v>
      </c>
      <c r="B15" s="111" t="s">
        <v>173</v>
      </c>
      <c r="C15" s="118" t="s">
        <v>29</v>
      </c>
      <c r="D15" s="116">
        <v>1</v>
      </c>
      <c r="E15" s="116">
        <v>1</v>
      </c>
      <c r="F15" s="132">
        <v>4</v>
      </c>
      <c r="G15" s="132">
        <f t="shared" si="0"/>
        <v>6</v>
      </c>
      <c r="H15" s="115"/>
      <c r="I15" s="115"/>
    </row>
    <row r="16" spans="1:133" ht="25.5" x14ac:dyDescent="0.25">
      <c r="A16" s="117" t="s">
        <v>172</v>
      </c>
      <c r="B16" s="111" t="s">
        <v>171</v>
      </c>
      <c r="C16" s="118" t="s">
        <v>29</v>
      </c>
      <c r="D16" s="116">
        <v>2</v>
      </c>
      <c r="E16" s="116">
        <v>1</v>
      </c>
      <c r="F16" s="132">
        <v>12</v>
      </c>
      <c r="G16" s="132">
        <f t="shared" si="0"/>
        <v>15</v>
      </c>
      <c r="H16" s="115"/>
      <c r="I16" s="115"/>
    </row>
    <row r="17" spans="1:9" ht="25.5" x14ac:dyDescent="0.25">
      <c r="A17" s="117" t="s">
        <v>170</v>
      </c>
      <c r="B17" s="111" t="s">
        <v>127</v>
      </c>
      <c r="C17" s="118" t="s">
        <v>29</v>
      </c>
      <c r="D17" s="116">
        <v>21</v>
      </c>
      <c r="E17" s="116">
        <v>10</v>
      </c>
      <c r="F17" s="132">
        <v>21</v>
      </c>
      <c r="G17" s="132">
        <f t="shared" si="0"/>
        <v>52</v>
      </c>
      <c r="H17" s="115"/>
      <c r="I17" s="115"/>
    </row>
    <row r="18" spans="1:9" x14ac:dyDescent="0.25">
      <c r="A18" s="56" t="s">
        <v>7</v>
      </c>
      <c r="B18" s="108" t="s">
        <v>126</v>
      </c>
      <c r="C18" s="107" t="s">
        <v>16</v>
      </c>
      <c r="D18" s="55">
        <f>SUM(D19:D19)</f>
        <v>48</v>
      </c>
      <c r="E18" s="55">
        <v>12</v>
      </c>
      <c r="F18" s="55">
        <f>SUM(F19:F19)</f>
        <v>24</v>
      </c>
      <c r="G18" s="55">
        <f t="shared" si="0"/>
        <v>84</v>
      </c>
      <c r="H18" s="115">
        <v>0</v>
      </c>
      <c r="I18" s="115">
        <f>D18*H18</f>
        <v>0</v>
      </c>
    </row>
    <row r="19" spans="1:9" x14ac:dyDescent="0.25">
      <c r="A19" s="117" t="s">
        <v>8</v>
      </c>
      <c r="B19" s="111" t="s">
        <v>125</v>
      </c>
      <c r="C19" s="113" t="s">
        <v>16</v>
      </c>
      <c r="D19" s="116">
        <v>48</v>
      </c>
      <c r="E19" s="116">
        <v>18</v>
      </c>
      <c r="F19" s="52">
        <v>24</v>
      </c>
      <c r="G19" s="52">
        <f t="shared" si="0"/>
        <v>90</v>
      </c>
      <c r="H19" s="115"/>
      <c r="I19" s="115"/>
    </row>
    <row r="20" spans="1:9" x14ac:dyDescent="0.25">
      <c r="A20" s="117" t="s">
        <v>32</v>
      </c>
      <c r="B20" s="111" t="s">
        <v>169</v>
      </c>
      <c r="C20" s="118" t="s">
        <v>29</v>
      </c>
      <c r="D20" s="116">
        <v>6</v>
      </c>
      <c r="E20" s="116">
        <v>18</v>
      </c>
      <c r="F20" s="52">
        <v>5</v>
      </c>
      <c r="G20" s="52">
        <f t="shared" si="0"/>
        <v>29</v>
      </c>
      <c r="H20" s="115"/>
      <c r="I20" s="115"/>
    </row>
    <row r="21" spans="1:9" x14ac:dyDescent="0.25">
      <c r="A21" s="117" t="s">
        <v>71</v>
      </c>
      <c r="B21" s="111" t="s">
        <v>168</v>
      </c>
      <c r="C21" s="118" t="s">
        <v>29</v>
      </c>
      <c r="D21" s="116">
        <v>1</v>
      </c>
      <c r="E21" s="116">
        <v>3</v>
      </c>
      <c r="F21" s="12"/>
      <c r="G21" s="150">
        <f t="shared" si="0"/>
        <v>4</v>
      </c>
      <c r="H21" s="115"/>
      <c r="I21" s="115"/>
    </row>
    <row r="22" spans="1:9" x14ac:dyDescent="0.25">
      <c r="A22" s="117" t="s">
        <v>70</v>
      </c>
      <c r="B22" s="111" t="s">
        <v>121</v>
      </c>
      <c r="C22" s="118" t="s">
        <v>29</v>
      </c>
      <c r="D22" s="116">
        <v>2</v>
      </c>
      <c r="E22" s="116">
        <v>2</v>
      </c>
      <c r="F22" s="52">
        <v>2</v>
      </c>
      <c r="G22" s="52">
        <f t="shared" si="0"/>
        <v>6</v>
      </c>
      <c r="H22" s="115"/>
      <c r="I22" s="115"/>
    </row>
    <row r="23" spans="1:9" ht="25.5" x14ac:dyDescent="0.25">
      <c r="A23" s="117" t="s">
        <v>69</v>
      </c>
      <c r="B23" s="111" t="s">
        <v>167</v>
      </c>
      <c r="C23" s="118" t="s">
        <v>29</v>
      </c>
      <c r="D23" s="116">
        <v>2</v>
      </c>
      <c r="E23" s="116">
        <v>2</v>
      </c>
      <c r="F23" s="52">
        <v>6</v>
      </c>
      <c r="G23" s="52">
        <f>SUM(D23:F23)</f>
        <v>10</v>
      </c>
      <c r="H23" s="115"/>
      <c r="I23" s="115"/>
    </row>
    <row r="24" spans="1:9" x14ac:dyDescent="0.25">
      <c r="A24" s="56" t="s">
        <v>9</v>
      </c>
      <c r="B24" s="108" t="s">
        <v>116</v>
      </c>
      <c r="C24" s="107" t="s">
        <v>16</v>
      </c>
      <c r="D24" s="55">
        <f>SUM(D25:D25)</f>
        <v>120</v>
      </c>
      <c r="E24" s="55">
        <v>126</v>
      </c>
      <c r="F24" s="55">
        <f>SUM(F25:F25)</f>
        <v>156</v>
      </c>
      <c r="G24" s="55">
        <f t="shared" si="0"/>
        <v>402</v>
      </c>
      <c r="H24" s="115">
        <v>0</v>
      </c>
      <c r="I24" s="115">
        <f>D24*H24</f>
        <v>0</v>
      </c>
    </row>
    <row r="25" spans="1:9" x14ac:dyDescent="0.25">
      <c r="A25" s="117" t="s">
        <v>10</v>
      </c>
      <c r="B25" s="111" t="s">
        <v>166</v>
      </c>
      <c r="C25" s="113" t="s">
        <v>16</v>
      </c>
      <c r="D25" s="116">
        <v>120</v>
      </c>
      <c r="E25" s="116">
        <v>126</v>
      </c>
      <c r="F25" s="52">
        <v>156</v>
      </c>
      <c r="G25" s="52">
        <f t="shared" si="0"/>
        <v>402</v>
      </c>
      <c r="H25" s="115"/>
      <c r="I25" s="115"/>
    </row>
    <row r="26" spans="1:9" x14ac:dyDescent="0.25">
      <c r="A26" s="117" t="s">
        <v>58</v>
      </c>
      <c r="B26" s="111" t="s">
        <v>165</v>
      </c>
      <c r="C26" s="118" t="s">
        <v>29</v>
      </c>
      <c r="D26" s="116">
        <v>19</v>
      </c>
      <c r="E26" s="116">
        <v>17</v>
      </c>
      <c r="F26" s="52">
        <v>20</v>
      </c>
      <c r="G26" s="52">
        <f t="shared" si="0"/>
        <v>56</v>
      </c>
      <c r="H26" s="115"/>
      <c r="I26" s="115"/>
    </row>
    <row r="27" spans="1:9" x14ac:dyDescent="0.25">
      <c r="A27" s="117" t="s">
        <v>76</v>
      </c>
      <c r="B27" s="111" t="s">
        <v>164</v>
      </c>
      <c r="C27" s="118" t="s">
        <v>29</v>
      </c>
      <c r="D27" s="116">
        <v>36</v>
      </c>
      <c r="E27" s="116">
        <v>29</v>
      </c>
      <c r="F27" s="133">
        <v>47</v>
      </c>
      <c r="G27" s="133">
        <f t="shared" si="0"/>
        <v>112</v>
      </c>
      <c r="H27" s="115"/>
      <c r="I27" s="115"/>
    </row>
    <row r="28" spans="1:9" ht="25.5" x14ac:dyDescent="0.25">
      <c r="A28" s="117" t="s">
        <v>75</v>
      </c>
      <c r="B28" s="111" t="s">
        <v>163</v>
      </c>
      <c r="C28" s="118" t="s">
        <v>29</v>
      </c>
      <c r="D28" s="116">
        <v>52</v>
      </c>
      <c r="E28" s="116">
        <v>52</v>
      </c>
      <c r="F28" s="132">
        <v>52</v>
      </c>
      <c r="G28" s="132">
        <f t="shared" si="0"/>
        <v>156</v>
      </c>
      <c r="H28" s="115"/>
      <c r="I28" s="115"/>
    </row>
    <row r="29" spans="1:9" x14ac:dyDescent="0.25">
      <c r="A29" s="56" t="s">
        <v>11</v>
      </c>
      <c r="B29" s="108" t="s">
        <v>162</v>
      </c>
      <c r="C29" s="107" t="s">
        <v>108</v>
      </c>
      <c r="D29" s="55">
        <v>67</v>
      </c>
      <c r="E29" s="55">
        <v>67</v>
      </c>
      <c r="F29" s="55">
        <v>80.5</v>
      </c>
      <c r="G29" s="55">
        <f t="shared" si="0"/>
        <v>214.5</v>
      </c>
      <c r="H29" s="115">
        <v>0</v>
      </c>
      <c r="I29" s="115">
        <f>D29*H29</f>
        <v>0</v>
      </c>
    </row>
    <row r="30" spans="1:9" x14ac:dyDescent="0.25">
      <c r="A30" s="117" t="s">
        <v>12</v>
      </c>
      <c r="B30" s="111" t="s">
        <v>110</v>
      </c>
      <c r="C30" s="113" t="s">
        <v>106</v>
      </c>
      <c r="D30" s="116">
        <f>ROUNDUP((D29*0.24),0)</f>
        <v>17</v>
      </c>
      <c r="E30" s="132">
        <f>ROUNDUP((E29*0.24),0)</f>
        <v>17</v>
      </c>
      <c r="F30" s="52">
        <f>ROUNDUP((F29*0.24),0)</f>
        <v>20</v>
      </c>
      <c r="G30" s="52">
        <f t="shared" si="0"/>
        <v>54</v>
      </c>
      <c r="H30" s="115"/>
      <c r="I30" s="115"/>
    </row>
    <row r="31" spans="1:9" x14ac:dyDescent="0.25">
      <c r="A31" s="56" t="s">
        <v>13</v>
      </c>
      <c r="B31" s="108" t="s">
        <v>109</v>
      </c>
      <c r="C31" s="107" t="s">
        <v>108</v>
      </c>
      <c r="D31" s="55">
        <v>67</v>
      </c>
      <c r="E31" s="55">
        <v>67</v>
      </c>
      <c r="F31" s="55">
        <v>80.5</v>
      </c>
      <c r="G31" s="55">
        <f t="shared" si="0"/>
        <v>214.5</v>
      </c>
      <c r="H31" s="115">
        <v>0</v>
      </c>
      <c r="I31" s="115">
        <f>D31*H31</f>
        <v>0</v>
      </c>
    </row>
    <row r="32" spans="1:9" x14ac:dyDescent="0.25">
      <c r="A32" s="117" t="s">
        <v>14</v>
      </c>
      <c r="B32" s="111" t="s">
        <v>107</v>
      </c>
      <c r="C32" s="113" t="s">
        <v>106</v>
      </c>
      <c r="D32" s="116">
        <f>ROUNDUP((D31*0.3),0)</f>
        <v>21</v>
      </c>
      <c r="E32" s="132">
        <f>ROUNDUP((E31*0.3),0)</f>
        <v>21</v>
      </c>
      <c r="F32" s="52">
        <f>ROUNDUP((F31*0.3),0)</f>
        <v>25</v>
      </c>
      <c r="G32" s="52">
        <f t="shared" si="0"/>
        <v>67</v>
      </c>
      <c r="H32" s="115"/>
      <c r="I32" s="115"/>
    </row>
    <row r="33" spans="1:9" x14ac:dyDescent="0.25">
      <c r="A33" s="56" t="s">
        <v>15</v>
      </c>
      <c r="B33" s="108" t="s">
        <v>161</v>
      </c>
      <c r="C33" s="107" t="s">
        <v>104</v>
      </c>
      <c r="D33" s="144">
        <v>1</v>
      </c>
      <c r="E33" s="139">
        <f>E34</f>
        <v>1</v>
      </c>
      <c r="F33" s="139">
        <f>F34</f>
        <v>1</v>
      </c>
      <c r="G33" s="139">
        <f t="shared" si="0"/>
        <v>3</v>
      </c>
      <c r="H33" s="115">
        <v>0</v>
      </c>
      <c r="I33" s="115">
        <f>D33*H33</f>
        <v>0</v>
      </c>
    </row>
    <row r="34" spans="1:9" x14ac:dyDescent="0.25">
      <c r="A34" s="117" t="s">
        <v>17</v>
      </c>
      <c r="B34" s="120" t="s">
        <v>160</v>
      </c>
      <c r="C34" s="118" t="s">
        <v>29</v>
      </c>
      <c r="D34" s="145">
        <v>1</v>
      </c>
      <c r="E34" s="140">
        <v>1</v>
      </c>
      <c r="F34" s="140">
        <v>1</v>
      </c>
      <c r="G34" s="140">
        <f t="shared" si="0"/>
        <v>3</v>
      </c>
      <c r="H34" s="115"/>
      <c r="I34" s="115"/>
    </row>
    <row r="35" spans="1:9" x14ac:dyDescent="0.25">
      <c r="A35" s="117" t="s">
        <v>33</v>
      </c>
      <c r="B35" s="120" t="s">
        <v>159</v>
      </c>
      <c r="C35" s="118" t="s">
        <v>29</v>
      </c>
      <c r="D35" s="145">
        <v>2</v>
      </c>
      <c r="E35" s="140">
        <f>E34*2</f>
        <v>2</v>
      </c>
      <c r="F35" s="140">
        <f>F34*2</f>
        <v>2</v>
      </c>
      <c r="G35" s="140">
        <f t="shared" si="0"/>
        <v>6</v>
      </c>
      <c r="H35" s="115"/>
      <c r="I35" s="115"/>
    </row>
    <row r="36" spans="1:9" x14ac:dyDescent="0.25">
      <c r="A36" s="117" t="s">
        <v>34</v>
      </c>
      <c r="B36" s="120" t="s">
        <v>158</v>
      </c>
      <c r="C36" s="118" t="s">
        <v>29</v>
      </c>
      <c r="D36" s="145">
        <f>D34</f>
        <v>1</v>
      </c>
      <c r="E36" s="140">
        <f>E34</f>
        <v>1</v>
      </c>
      <c r="F36" s="140">
        <f>F34</f>
        <v>1</v>
      </c>
      <c r="G36" s="140">
        <f t="shared" si="0"/>
        <v>3</v>
      </c>
      <c r="H36" s="115"/>
      <c r="I36" s="115"/>
    </row>
    <row r="37" spans="1:9" x14ac:dyDescent="0.25">
      <c r="A37" s="117" t="s">
        <v>35</v>
      </c>
      <c r="B37" s="111" t="s">
        <v>136</v>
      </c>
      <c r="C37" s="113" t="s">
        <v>16</v>
      </c>
      <c r="D37" s="145">
        <f>D34*1</f>
        <v>1</v>
      </c>
      <c r="E37" s="140">
        <f>E34*1</f>
        <v>1</v>
      </c>
      <c r="F37" s="140">
        <f>F34*1</f>
        <v>1</v>
      </c>
      <c r="G37" s="140">
        <f t="shared" si="0"/>
        <v>3</v>
      </c>
      <c r="H37" s="115"/>
      <c r="I37" s="115"/>
    </row>
    <row r="38" spans="1:9" x14ac:dyDescent="0.25">
      <c r="A38" s="117" t="s">
        <v>36</v>
      </c>
      <c r="B38" s="119" t="s">
        <v>157</v>
      </c>
      <c r="C38" s="118" t="s">
        <v>29</v>
      </c>
      <c r="D38" s="145">
        <f>D34*2</f>
        <v>2</v>
      </c>
      <c r="E38" s="140">
        <f>E34*2</f>
        <v>2</v>
      </c>
      <c r="F38" s="140">
        <f>F34*2</f>
        <v>2</v>
      </c>
      <c r="G38" s="140">
        <f t="shared" si="0"/>
        <v>6</v>
      </c>
      <c r="H38" s="115"/>
      <c r="I38" s="115"/>
    </row>
    <row r="39" spans="1:9" x14ac:dyDescent="0.25">
      <c r="A39" s="117" t="s">
        <v>37</v>
      </c>
      <c r="B39" s="119" t="s">
        <v>156</v>
      </c>
      <c r="C39" s="118" t="s">
        <v>29</v>
      </c>
      <c r="D39" s="145">
        <f>D34*2</f>
        <v>2</v>
      </c>
      <c r="E39" s="140">
        <f>E34*2</f>
        <v>2</v>
      </c>
      <c r="F39" s="140">
        <f>F34*2</f>
        <v>2</v>
      </c>
      <c r="G39" s="140">
        <f t="shared" si="0"/>
        <v>6</v>
      </c>
      <c r="H39" s="115"/>
      <c r="I39" s="115"/>
    </row>
    <row r="40" spans="1:9" x14ac:dyDescent="0.25">
      <c r="A40" s="117" t="s">
        <v>38</v>
      </c>
      <c r="B40" s="119" t="s">
        <v>155</v>
      </c>
      <c r="C40" s="118" t="s">
        <v>29</v>
      </c>
      <c r="D40" s="145">
        <f>D34*6</f>
        <v>6</v>
      </c>
      <c r="E40" s="140">
        <f>E34*6</f>
        <v>6</v>
      </c>
      <c r="F40" s="140">
        <f>F34*6</f>
        <v>6</v>
      </c>
      <c r="G40" s="140">
        <f t="shared" si="0"/>
        <v>18</v>
      </c>
      <c r="H40" s="115"/>
      <c r="I40" s="115"/>
    </row>
    <row r="41" spans="1:9" x14ac:dyDescent="0.25">
      <c r="A41" s="117" t="s">
        <v>39</v>
      </c>
      <c r="B41" s="119" t="s">
        <v>154</v>
      </c>
      <c r="C41" s="118" t="s">
        <v>29</v>
      </c>
      <c r="D41" s="145">
        <f>D40*8</f>
        <v>48</v>
      </c>
      <c r="E41" s="140">
        <f>E40*8</f>
        <v>48</v>
      </c>
      <c r="F41" s="140">
        <f>F40*8</f>
        <v>48</v>
      </c>
      <c r="G41" s="140">
        <f t="shared" si="0"/>
        <v>144</v>
      </c>
      <c r="H41" s="115"/>
      <c r="I41" s="115"/>
    </row>
    <row r="42" spans="1:9" x14ac:dyDescent="0.25">
      <c r="A42" s="56" t="s">
        <v>18</v>
      </c>
      <c r="B42" s="108" t="s">
        <v>105</v>
      </c>
      <c r="C42" s="107" t="s">
        <v>104</v>
      </c>
      <c r="D42" s="144">
        <v>1</v>
      </c>
      <c r="E42" s="139">
        <f>E43</f>
        <v>1</v>
      </c>
      <c r="F42" s="139">
        <f>F43</f>
        <v>1</v>
      </c>
      <c r="G42" s="139">
        <f t="shared" si="0"/>
        <v>3</v>
      </c>
      <c r="H42" s="115">
        <v>0</v>
      </c>
      <c r="I42" s="115">
        <f>D42*H42</f>
        <v>0</v>
      </c>
    </row>
    <row r="43" spans="1:9" x14ac:dyDescent="0.25">
      <c r="A43" s="117" t="s">
        <v>19</v>
      </c>
      <c r="B43" s="120" t="s">
        <v>103</v>
      </c>
      <c r="C43" s="118" t="s">
        <v>29</v>
      </c>
      <c r="D43" s="145">
        <v>1</v>
      </c>
      <c r="E43" s="140">
        <v>1</v>
      </c>
      <c r="F43" s="140">
        <v>1</v>
      </c>
      <c r="G43" s="140">
        <f t="shared" si="0"/>
        <v>3</v>
      </c>
      <c r="H43" s="115"/>
      <c r="I43" s="115"/>
    </row>
    <row r="44" spans="1:9" x14ac:dyDescent="0.25">
      <c r="A44" s="117" t="s">
        <v>30</v>
      </c>
      <c r="B44" s="120" t="s">
        <v>102</v>
      </c>
      <c r="C44" s="118" t="s">
        <v>29</v>
      </c>
      <c r="D44" s="145">
        <v>1</v>
      </c>
      <c r="E44" s="140">
        <f>E43*2</f>
        <v>2</v>
      </c>
      <c r="F44" s="140">
        <f>F43*2</f>
        <v>2</v>
      </c>
      <c r="G44" s="140">
        <f t="shared" si="0"/>
        <v>5</v>
      </c>
      <c r="H44" s="115"/>
      <c r="I44" s="115"/>
    </row>
    <row r="45" spans="1:9" x14ac:dyDescent="0.25">
      <c r="A45" s="117" t="s">
        <v>56</v>
      </c>
      <c r="B45" s="120" t="s">
        <v>101</v>
      </c>
      <c r="C45" s="118" t="s">
        <v>29</v>
      </c>
      <c r="D45" s="145">
        <f>D43</f>
        <v>1</v>
      </c>
      <c r="E45" s="140">
        <f>E43</f>
        <v>1</v>
      </c>
      <c r="F45" s="140">
        <f>F43</f>
        <v>1</v>
      </c>
      <c r="G45" s="140">
        <f t="shared" si="0"/>
        <v>3</v>
      </c>
      <c r="H45" s="115"/>
      <c r="I45" s="115"/>
    </row>
    <row r="46" spans="1:9" x14ac:dyDescent="0.25">
      <c r="A46" s="117" t="s">
        <v>55</v>
      </c>
      <c r="B46" s="111" t="s">
        <v>100</v>
      </c>
      <c r="C46" s="113" t="s">
        <v>16</v>
      </c>
      <c r="D46" s="145">
        <v>2</v>
      </c>
      <c r="E46" s="140">
        <f>E43*1</f>
        <v>1</v>
      </c>
      <c r="F46" s="140">
        <v>2</v>
      </c>
      <c r="G46" s="140">
        <f t="shared" si="0"/>
        <v>5</v>
      </c>
      <c r="H46" s="115"/>
      <c r="I46" s="115"/>
    </row>
    <row r="47" spans="1:9" x14ac:dyDescent="0.25">
      <c r="A47" s="117" t="s">
        <v>54</v>
      </c>
      <c r="B47" s="111" t="s">
        <v>98</v>
      </c>
      <c r="C47" s="118" t="s">
        <v>29</v>
      </c>
      <c r="D47" s="145">
        <f>D43</f>
        <v>1</v>
      </c>
      <c r="E47" s="140">
        <f>E43</f>
        <v>1</v>
      </c>
      <c r="F47" s="140">
        <f>F43</f>
        <v>1</v>
      </c>
      <c r="G47" s="140">
        <f t="shared" si="0"/>
        <v>3</v>
      </c>
      <c r="H47" s="115"/>
      <c r="I47" s="115"/>
    </row>
    <row r="48" spans="1:9" x14ac:dyDescent="0.25">
      <c r="A48" s="117" t="s">
        <v>153</v>
      </c>
      <c r="B48" s="111" t="s">
        <v>97</v>
      </c>
      <c r="C48" s="118" t="s">
        <v>29</v>
      </c>
      <c r="D48" s="145">
        <f>D43</f>
        <v>1</v>
      </c>
      <c r="E48" s="140">
        <f>E43</f>
        <v>1</v>
      </c>
      <c r="F48" s="140">
        <f>F43</f>
        <v>1</v>
      </c>
      <c r="G48" s="140">
        <f t="shared" si="0"/>
        <v>3</v>
      </c>
      <c r="H48" s="115"/>
      <c r="I48" s="115"/>
    </row>
    <row r="49" spans="1:9" x14ac:dyDescent="0.25">
      <c r="A49" s="117" t="s">
        <v>152</v>
      </c>
      <c r="B49" s="111" t="s">
        <v>96</v>
      </c>
      <c r="C49" s="118" t="s">
        <v>29</v>
      </c>
      <c r="D49" s="145">
        <f>D43</f>
        <v>1</v>
      </c>
      <c r="E49" s="140">
        <f>E43</f>
        <v>1</v>
      </c>
      <c r="F49" s="140">
        <f>F43</f>
        <v>1</v>
      </c>
      <c r="G49" s="140">
        <f t="shared" si="0"/>
        <v>3</v>
      </c>
      <c r="H49" s="115"/>
      <c r="I49" s="115"/>
    </row>
    <row r="50" spans="1:9" x14ac:dyDescent="0.25">
      <c r="A50" s="117" t="s">
        <v>151</v>
      </c>
      <c r="B50" s="119" t="s">
        <v>95</v>
      </c>
      <c r="C50" s="118" t="s">
        <v>29</v>
      </c>
      <c r="D50" s="145">
        <v>1</v>
      </c>
      <c r="E50" s="140">
        <v>1</v>
      </c>
      <c r="F50" s="140">
        <v>1</v>
      </c>
      <c r="G50" s="140">
        <f t="shared" si="0"/>
        <v>3</v>
      </c>
      <c r="H50" s="115"/>
      <c r="I50" s="115"/>
    </row>
    <row r="51" spans="1:9" x14ac:dyDescent="0.25">
      <c r="A51" s="117" t="s">
        <v>150</v>
      </c>
      <c r="B51" s="111" t="s">
        <v>91</v>
      </c>
      <c r="C51" s="118" t="s">
        <v>29</v>
      </c>
      <c r="D51" s="145">
        <f>D43</f>
        <v>1</v>
      </c>
      <c r="E51" s="140">
        <f>E43</f>
        <v>1</v>
      </c>
      <c r="F51" s="140">
        <f>F43</f>
        <v>1</v>
      </c>
      <c r="G51" s="140">
        <f t="shared" si="0"/>
        <v>3</v>
      </c>
      <c r="H51" s="115"/>
      <c r="I51" s="115"/>
    </row>
    <row r="52" spans="1:9" x14ac:dyDescent="0.25">
      <c r="A52" s="117" t="s">
        <v>149</v>
      </c>
      <c r="B52" s="111" t="s">
        <v>94</v>
      </c>
      <c r="C52" s="118" t="s">
        <v>29</v>
      </c>
      <c r="D52" s="145">
        <f>D48+D49</f>
        <v>2</v>
      </c>
      <c r="E52" s="140">
        <f>E48+E49</f>
        <v>2</v>
      </c>
      <c r="F52" s="140">
        <f>F48+F49</f>
        <v>2</v>
      </c>
      <c r="G52" s="140">
        <f t="shared" si="0"/>
        <v>6</v>
      </c>
      <c r="H52" s="115"/>
      <c r="I52" s="115"/>
    </row>
    <row r="53" spans="1:9" x14ac:dyDescent="0.25">
      <c r="A53" s="56" t="s">
        <v>20</v>
      </c>
      <c r="B53" s="108" t="s">
        <v>93</v>
      </c>
      <c r="C53" s="107" t="s">
        <v>29</v>
      </c>
      <c r="D53" s="55">
        <f>SUM(D54:D54)</f>
        <v>5</v>
      </c>
      <c r="E53" s="55">
        <f>SUM(E54:E54)</f>
        <v>2</v>
      </c>
      <c r="F53" s="55">
        <f>SUM(F54:F54)</f>
        <v>5</v>
      </c>
      <c r="G53" s="55">
        <f t="shared" si="0"/>
        <v>12</v>
      </c>
      <c r="H53" s="115">
        <v>0</v>
      </c>
      <c r="I53" s="115">
        <f>D53*H53</f>
        <v>0</v>
      </c>
    </row>
    <row r="54" spans="1:9" x14ac:dyDescent="0.25">
      <c r="A54" s="117" t="s">
        <v>21</v>
      </c>
      <c r="B54" s="111" t="s">
        <v>148</v>
      </c>
      <c r="C54" s="118" t="s">
        <v>29</v>
      </c>
      <c r="D54" s="116">
        <v>5</v>
      </c>
      <c r="E54" s="132">
        <v>2</v>
      </c>
      <c r="F54" s="52">
        <v>5</v>
      </c>
      <c r="G54" s="52">
        <f t="shared" si="0"/>
        <v>12</v>
      </c>
      <c r="H54" s="115"/>
      <c r="I54" s="115"/>
    </row>
    <row r="55" spans="1:9" x14ac:dyDescent="0.25">
      <c r="A55" s="117" t="s">
        <v>42</v>
      </c>
      <c r="B55" s="111" t="s">
        <v>147</v>
      </c>
      <c r="C55" s="118" t="s">
        <v>29</v>
      </c>
      <c r="D55" s="116">
        <f>D54</f>
        <v>5</v>
      </c>
      <c r="E55" s="132">
        <f>E54</f>
        <v>2</v>
      </c>
      <c r="F55" s="52">
        <f>F54</f>
        <v>5</v>
      </c>
      <c r="G55" s="52">
        <f t="shared" si="0"/>
        <v>12</v>
      </c>
      <c r="H55" s="115"/>
      <c r="I55" s="115"/>
    </row>
    <row r="56" spans="1:9" x14ac:dyDescent="0.25">
      <c r="A56" s="56" t="s">
        <v>22</v>
      </c>
      <c r="B56" s="108" t="s">
        <v>90</v>
      </c>
      <c r="C56" s="107" t="s">
        <v>29</v>
      </c>
      <c r="D56" s="55">
        <f>SUM(D57:D57)</f>
        <v>3</v>
      </c>
      <c r="E56" s="55">
        <f>SUM(E57:E57)</f>
        <v>1</v>
      </c>
      <c r="F56" s="55">
        <f>SUM(F57:F57)</f>
        <v>5</v>
      </c>
      <c r="G56" s="55">
        <f t="shared" si="0"/>
        <v>9</v>
      </c>
      <c r="H56" s="115">
        <v>0</v>
      </c>
      <c r="I56" s="115">
        <f>D56*H56</f>
        <v>0</v>
      </c>
    </row>
    <row r="57" spans="1:9" x14ac:dyDescent="0.25">
      <c r="A57" s="117" t="s">
        <v>23</v>
      </c>
      <c r="B57" s="111" t="s">
        <v>89</v>
      </c>
      <c r="C57" s="118" t="s">
        <v>29</v>
      </c>
      <c r="D57" s="116">
        <v>3</v>
      </c>
      <c r="E57" s="132">
        <v>1</v>
      </c>
      <c r="F57" s="52">
        <v>5</v>
      </c>
      <c r="G57" s="52">
        <f t="shared" si="0"/>
        <v>9</v>
      </c>
      <c r="H57" s="115"/>
      <c r="I57" s="115"/>
    </row>
    <row r="58" spans="1:9" x14ac:dyDescent="0.25">
      <c r="A58" s="117" t="s">
        <v>24</v>
      </c>
      <c r="B58" s="111" t="s">
        <v>88</v>
      </c>
      <c r="C58" s="118" t="s">
        <v>29</v>
      </c>
      <c r="D58" s="116">
        <f>D57*1</f>
        <v>3</v>
      </c>
      <c r="E58" s="132">
        <f>E57*1</f>
        <v>1</v>
      </c>
      <c r="F58" s="52">
        <f>F57*1</f>
        <v>5</v>
      </c>
      <c r="G58" s="52">
        <f t="shared" si="0"/>
        <v>9</v>
      </c>
      <c r="H58" s="115"/>
      <c r="I58" s="115"/>
    </row>
    <row r="59" spans="1:9" x14ac:dyDescent="0.25">
      <c r="A59" s="56" t="s">
        <v>25</v>
      </c>
      <c r="B59" s="108" t="s">
        <v>87</v>
      </c>
      <c r="C59" s="107" t="s">
        <v>29</v>
      </c>
      <c r="D59" s="55">
        <f>SUM(D60)</f>
        <v>67</v>
      </c>
      <c r="E59" s="55">
        <f>SUM(E60)</f>
        <v>52</v>
      </c>
      <c r="F59" s="55">
        <f>SUM(F60)</f>
        <v>66</v>
      </c>
      <c r="G59" s="55">
        <f t="shared" si="0"/>
        <v>185</v>
      </c>
      <c r="H59" s="115">
        <v>0</v>
      </c>
      <c r="I59" s="115">
        <f>D59*H59</f>
        <v>0</v>
      </c>
    </row>
    <row r="60" spans="1:9" ht="27.75" x14ac:dyDescent="0.25">
      <c r="A60" s="117" t="s">
        <v>26</v>
      </c>
      <c r="B60" s="111" t="s">
        <v>146</v>
      </c>
      <c r="C60" s="118" t="s">
        <v>29</v>
      </c>
      <c r="D60" s="116">
        <v>67</v>
      </c>
      <c r="E60" s="132">
        <v>52</v>
      </c>
      <c r="F60" s="52">
        <v>66</v>
      </c>
      <c r="G60" s="52">
        <f t="shared" si="0"/>
        <v>185</v>
      </c>
      <c r="H60" s="115"/>
      <c r="I60" s="115"/>
    </row>
    <row r="61" spans="1:9" ht="25.5" x14ac:dyDescent="0.25">
      <c r="A61" s="117" t="s">
        <v>52</v>
      </c>
      <c r="B61" s="111" t="s">
        <v>145</v>
      </c>
      <c r="C61" s="118" t="s">
        <v>29</v>
      </c>
      <c r="D61" s="116">
        <f>ROUNDUP((D60*0.1),0)</f>
        <v>7</v>
      </c>
      <c r="E61" s="132">
        <f>ROUNDUP((E60*0.1),0)</f>
        <v>6</v>
      </c>
      <c r="F61" s="52">
        <f>ROUNDUP((F60*0.1),0)</f>
        <v>7</v>
      </c>
      <c r="G61" s="52">
        <f t="shared" si="0"/>
        <v>20</v>
      </c>
      <c r="H61" s="115"/>
      <c r="I61" s="115"/>
    </row>
    <row r="62" spans="1:9" ht="30" customHeight="1" x14ac:dyDescent="0.25">
      <c r="A62" s="117" t="s">
        <v>51</v>
      </c>
      <c r="B62" s="111" t="s">
        <v>84</v>
      </c>
      <c r="C62" s="118" t="s">
        <v>29</v>
      </c>
      <c r="D62" s="116">
        <f>D60</f>
        <v>67</v>
      </c>
      <c r="E62" s="132">
        <f>E60</f>
        <v>52</v>
      </c>
      <c r="F62" s="52">
        <f>F60</f>
        <v>66</v>
      </c>
      <c r="G62" s="52">
        <f t="shared" si="0"/>
        <v>185</v>
      </c>
      <c r="H62" s="115"/>
      <c r="I62" s="115"/>
    </row>
    <row r="63" spans="1:9" ht="30" customHeight="1" x14ac:dyDescent="0.25">
      <c r="A63" s="56" t="s">
        <v>27</v>
      </c>
      <c r="B63" s="45" t="s">
        <v>184</v>
      </c>
      <c r="C63" s="139" t="s">
        <v>16</v>
      </c>
      <c r="D63" s="150"/>
      <c r="E63" s="55">
        <f>SUM(E64:E64)</f>
        <v>90</v>
      </c>
      <c r="F63" s="55">
        <f>SUM(F64:F64)</f>
        <v>60</v>
      </c>
      <c r="G63" s="55">
        <f t="shared" si="0"/>
        <v>150</v>
      </c>
      <c r="H63" s="115">
        <v>0</v>
      </c>
      <c r="I63" s="115">
        <f>G63*H63</f>
        <v>0</v>
      </c>
    </row>
    <row r="64" spans="1:9" ht="30" customHeight="1" x14ac:dyDescent="0.25">
      <c r="A64" s="53" t="s">
        <v>50</v>
      </c>
      <c r="B64" s="48" t="s">
        <v>183</v>
      </c>
      <c r="C64" s="140" t="s">
        <v>16</v>
      </c>
      <c r="D64" s="150"/>
      <c r="E64" s="132">
        <v>90</v>
      </c>
      <c r="F64" s="132">
        <v>60</v>
      </c>
      <c r="G64" s="132">
        <f t="shared" si="0"/>
        <v>150</v>
      </c>
      <c r="H64" s="115"/>
      <c r="I64" s="115"/>
    </row>
    <row r="65" spans="1:9" ht="30" customHeight="1" x14ac:dyDescent="0.25">
      <c r="A65" s="53" t="s">
        <v>64</v>
      </c>
      <c r="B65" s="48" t="s">
        <v>182</v>
      </c>
      <c r="C65" s="140" t="s">
        <v>83</v>
      </c>
      <c r="D65" s="150"/>
      <c r="E65" s="132">
        <v>12</v>
      </c>
      <c r="F65" s="132">
        <v>20</v>
      </c>
      <c r="G65" s="132">
        <f t="shared" si="0"/>
        <v>32</v>
      </c>
      <c r="H65" s="115"/>
      <c r="I65" s="115"/>
    </row>
    <row r="66" spans="1:9" ht="30" customHeight="1" x14ac:dyDescent="0.25">
      <c r="A66" s="53" t="s">
        <v>63</v>
      </c>
      <c r="B66" s="48" t="s">
        <v>181</v>
      </c>
      <c r="C66" s="140" t="s">
        <v>83</v>
      </c>
      <c r="D66" s="150"/>
      <c r="E66" s="132">
        <v>30</v>
      </c>
      <c r="F66" s="150">
        <v>30</v>
      </c>
      <c r="G66" s="150">
        <f t="shared" si="0"/>
        <v>60</v>
      </c>
      <c r="H66" s="115"/>
      <c r="I66" s="115"/>
    </row>
    <row r="67" spans="1:9" ht="30" customHeight="1" x14ac:dyDescent="0.25">
      <c r="A67" s="56" t="s">
        <v>49</v>
      </c>
      <c r="B67" s="45" t="s">
        <v>162</v>
      </c>
      <c r="C67" s="139" t="s">
        <v>108</v>
      </c>
      <c r="D67" s="150"/>
      <c r="E67" s="55">
        <v>30</v>
      </c>
      <c r="F67" s="55">
        <v>20</v>
      </c>
      <c r="G67" s="55">
        <f t="shared" si="0"/>
        <v>50</v>
      </c>
      <c r="H67" s="115">
        <v>0</v>
      </c>
      <c r="I67" s="115">
        <f>G67*H67</f>
        <v>0</v>
      </c>
    </row>
    <row r="68" spans="1:9" ht="30" customHeight="1" x14ac:dyDescent="0.25">
      <c r="A68" s="53" t="s">
        <v>48</v>
      </c>
      <c r="B68" s="48" t="s">
        <v>110</v>
      </c>
      <c r="C68" s="140" t="s">
        <v>106</v>
      </c>
      <c r="D68" s="150"/>
      <c r="E68" s="132">
        <f>ROUNDUP((E67*0.24),0)</f>
        <v>8</v>
      </c>
      <c r="F68" s="132">
        <f>ROUNDUP((F67*0.24),0)</f>
        <v>5</v>
      </c>
      <c r="G68" s="132">
        <f t="shared" si="0"/>
        <v>13</v>
      </c>
      <c r="H68" s="115"/>
      <c r="I68" s="115"/>
    </row>
    <row r="69" spans="1:9" ht="30" customHeight="1" x14ac:dyDescent="0.25">
      <c r="A69" s="56" t="s">
        <v>47</v>
      </c>
      <c r="B69" s="45" t="s">
        <v>109</v>
      </c>
      <c r="C69" s="139" t="s">
        <v>108</v>
      </c>
      <c r="D69" s="150"/>
      <c r="E69" s="55">
        <v>30</v>
      </c>
      <c r="F69" s="55">
        <v>20</v>
      </c>
      <c r="G69" s="55">
        <f t="shared" si="0"/>
        <v>50</v>
      </c>
      <c r="H69" s="115">
        <v>0</v>
      </c>
      <c r="I69" s="115">
        <f>G69*H69</f>
        <v>0</v>
      </c>
    </row>
    <row r="70" spans="1:9" ht="30" customHeight="1" x14ac:dyDescent="0.25">
      <c r="A70" s="53" t="s">
        <v>46</v>
      </c>
      <c r="B70" s="48" t="s">
        <v>107</v>
      </c>
      <c r="C70" s="140" t="s">
        <v>106</v>
      </c>
      <c r="D70" s="150"/>
      <c r="E70" s="132">
        <f>ROUNDUP((E69*0.3),0)</f>
        <v>9</v>
      </c>
      <c r="F70" s="132">
        <f>ROUNDUP((F69*0.3),0)</f>
        <v>6</v>
      </c>
      <c r="G70" s="132">
        <f>SUM(D70:F70)</f>
        <v>15</v>
      </c>
      <c r="H70" s="115"/>
      <c r="I70" s="115"/>
    </row>
    <row r="71" spans="1:9" ht="30" customHeight="1" x14ac:dyDescent="0.25">
      <c r="A71" s="117"/>
      <c r="B71" s="111"/>
      <c r="C71" s="118"/>
      <c r="D71" s="116"/>
      <c r="E71" s="132"/>
      <c r="F71" s="116"/>
      <c r="G71" s="116"/>
      <c r="H71" s="115"/>
      <c r="I71" s="115"/>
    </row>
    <row r="72" spans="1:9" x14ac:dyDescent="0.25">
      <c r="A72" s="117"/>
      <c r="B72" s="111"/>
      <c r="C72" s="113"/>
      <c r="D72" s="116"/>
      <c r="E72" s="116"/>
      <c r="F72" s="116"/>
      <c r="G72" s="116"/>
      <c r="H72" s="115"/>
      <c r="I72" s="115"/>
    </row>
    <row r="73" spans="1:9" ht="12.75" x14ac:dyDescent="0.25">
      <c r="A73" s="109"/>
      <c r="B73" s="114" t="s">
        <v>82</v>
      </c>
      <c r="C73" s="113"/>
      <c r="D73" s="112"/>
      <c r="E73" s="112"/>
      <c r="F73" s="112"/>
      <c r="G73" s="112"/>
      <c r="H73" s="111"/>
      <c r="I73" s="110">
        <f>SUM(I7:I72)</f>
        <v>0</v>
      </c>
    </row>
    <row r="74" spans="1:9" ht="12.75" x14ac:dyDescent="0.25">
      <c r="A74" s="109"/>
      <c r="B74" s="114" t="s">
        <v>81</v>
      </c>
      <c r="C74" s="113"/>
      <c r="D74" s="112"/>
      <c r="E74" s="112"/>
      <c r="F74" s="112"/>
      <c r="G74" s="112"/>
      <c r="H74" s="111"/>
      <c r="I74" s="110">
        <f>0.2*I73</f>
        <v>0</v>
      </c>
    </row>
    <row r="75" spans="1:9" ht="12.75" x14ac:dyDescent="0.25">
      <c r="A75" s="109"/>
      <c r="B75" s="108" t="s">
        <v>80</v>
      </c>
      <c r="C75" s="107"/>
      <c r="D75" s="106"/>
      <c r="E75" s="106"/>
      <c r="F75" s="106"/>
      <c r="G75" s="106"/>
      <c r="H75" s="105"/>
      <c r="I75" s="104">
        <f>I74+I73</f>
        <v>0</v>
      </c>
    </row>
    <row r="76" spans="1:9" ht="12.75" x14ac:dyDescent="0.25">
      <c r="A76" s="40"/>
      <c r="B76" s="103"/>
      <c r="C76" s="103"/>
      <c r="D76" s="102"/>
      <c r="E76" s="102"/>
      <c r="F76" s="102"/>
      <c r="G76" s="102"/>
      <c r="H76" s="103"/>
      <c r="I76" s="103"/>
    </row>
    <row r="77" spans="1:9" s="11" customFormat="1" x14ac:dyDescent="0.25">
      <c r="A77" s="100"/>
      <c r="B77" s="101"/>
      <c r="C77" s="100"/>
      <c r="D77" s="100"/>
      <c r="E77" s="100"/>
      <c r="F77" s="100"/>
      <c r="G77" s="100"/>
      <c r="H77" s="100"/>
      <c r="I77" s="100"/>
    </row>
    <row r="78" spans="1:9" s="11" customFormat="1" x14ac:dyDescent="0.25">
      <c r="A78" s="97"/>
      <c r="B78" s="96"/>
      <c r="C78" s="96"/>
      <c r="D78" s="151"/>
      <c r="E78" s="151"/>
      <c r="F78" s="151"/>
      <c r="G78" s="151"/>
      <c r="H78" s="96"/>
      <c r="I78" s="100"/>
    </row>
    <row r="79" spans="1:9" s="79" customFormat="1" x14ac:dyDescent="0.25">
      <c r="A79" s="97"/>
      <c r="B79" s="99"/>
      <c r="C79" s="99"/>
      <c r="D79" s="151"/>
      <c r="E79" s="151"/>
      <c r="F79" s="151"/>
      <c r="G79" s="151"/>
      <c r="H79" s="99"/>
      <c r="I79" s="99"/>
    </row>
    <row r="80" spans="1:9" s="79" customFormat="1" x14ac:dyDescent="0.25">
      <c r="A80" s="97"/>
      <c r="B80" s="98"/>
      <c r="C80" s="98"/>
      <c r="D80" s="95"/>
      <c r="E80" s="95"/>
      <c r="F80" s="95"/>
      <c r="G80" s="95"/>
      <c r="H80" s="98"/>
      <c r="I80" s="98"/>
    </row>
    <row r="81" spans="1:9" s="79" customFormat="1" x14ac:dyDescent="0.2">
      <c r="A81" s="97"/>
      <c r="B81" s="98"/>
      <c r="C81" s="98"/>
      <c r="D81" s="95"/>
      <c r="E81" s="95"/>
      <c r="F81" s="95"/>
      <c r="G81" s="95"/>
      <c r="H81" s="81"/>
      <c r="I81" s="81"/>
    </row>
    <row r="82" spans="1:9" s="79" customFormat="1" x14ac:dyDescent="0.2">
      <c r="A82" s="97"/>
      <c r="B82" s="98"/>
      <c r="C82" s="98"/>
      <c r="D82" s="136"/>
      <c r="E82" s="136"/>
      <c r="F82" s="136"/>
      <c r="G82" s="136"/>
      <c r="H82" s="81"/>
      <c r="I82" s="81"/>
    </row>
    <row r="83" spans="1:9" s="79" customFormat="1" x14ac:dyDescent="0.25">
      <c r="A83" s="97"/>
      <c r="B83" s="160"/>
      <c r="C83" s="160"/>
      <c r="D83" s="160"/>
      <c r="E83" s="160"/>
      <c r="F83" s="160"/>
      <c r="G83" s="160"/>
      <c r="H83" s="160"/>
      <c r="I83" s="160"/>
    </row>
    <row r="84" spans="1:9" s="79" customFormat="1" x14ac:dyDescent="0.25">
      <c r="A84" s="97"/>
      <c r="B84" s="96"/>
      <c r="C84" s="96"/>
      <c r="D84" s="151"/>
      <c r="E84" s="151"/>
      <c r="F84" s="151"/>
      <c r="G84" s="151"/>
      <c r="H84" s="96"/>
      <c r="I84" s="96"/>
    </row>
    <row r="85" spans="1:9" ht="12.75" x14ac:dyDescent="0.25">
      <c r="A85" s="95"/>
      <c r="B85" s="94"/>
      <c r="C85" s="89"/>
      <c r="D85" s="89"/>
      <c r="E85" s="89"/>
      <c r="F85" s="89"/>
      <c r="G85" s="89"/>
      <c r="H85" s="89"/>
      <c r="I85" s="89"/>
    </row>
    <row r="86" spans="1:9" s="79" customFormat="1" x14ac:dyDescent="0.25">
      <c r="A86" s="93"/>
      <c r="B86" s="92"/>
      <c r="C86" s="91"/>
      <c r="D86" s="91"/>
      <c r="E86" s="91"/>
      <c r="F86" s="91"/>
      <c r="G86" s="91"/>
      <c r="H86" s="91"/>
      <c r="I86" s="146"/>
    </row>
    <row r="87" spans="1:9" s="79" customFormat="1" x14ac:dyDescent="0.25">
      <c r="A87" s="88"/>
      <c r="B87" s="90"/>
      <c r="C87" s="85"/>
      <c r="D87" s="152"/>
      <c r="E87" s="152"/>
      <c r="F87" s="152"/>
      <c r="G87" s="152"/>
      <c r="H87" s="85"/>
      <c r="I87" s="147"/>
    </row>
    <row r="88" spans="1:9" s="79" customFormat="1" x14ac:dyDescent="0.25">
      <c r="A88" s="88"/>
      <c r="B88" s="89"/>
      <c r="C88" s="85"/>
      <c r="D88" s="91"/>
      <c r="E88" s="91"/>
      <c r="F88" s="91"/>
      <c r="G88" s="91"/>
      <c r="H88" s="86"/>
      <c r="I88" s="80"/>
    </row>
    <row r="89" spans="1:9" s="79" customFormat="1" x14ac:dyDescent="0.25">
      <c r="A89" s="88"/>
      <c r="B89" s="83"/>
      <c r="C89" s="85"/>
      <c r="D89" s="91"/>
      <c r="E89" s="91"/>
      <c r="F89" s="91"/>
      <c r="G89" s="91"/>
      <c r="H89" s="86"/>
      <c r="I89" s="148"/>
    </row>
    <row r="90" spans="1:9" s="79" customFormat="1" x14ac:dyDescent="0.2">
      <c r="A90" s="88"/>
      <c r="B90" s="87"/>
      <c r="C90" s="85"/>
      <c r="D90" s="152"/>
      <c r="E90" s="152"/>
      <c r="F90" s="152"/>
      <c r="G90" s="152"/>
      <c r="H90" s="86"/>
      <c r="I90" s="143"/>
    </row>
    <row r="91" spans="1:9" s="79" customFormat="1" x14ac:dyDescent="0.25">
      <c r="A91" s="84"/>
      <c r="B91" s="83"/>
      <c r="C91" s="11"/>
      <c r="D91" s="153"/>
      <c r="E91" s="153"/>
      <c r="F91" s="153"/>
      <c r="G91" s="153"/>
      <c r="H91" s="82"/>
      <c r="I91" s="81"/>
    </row>
    <row r="92" spans="1:9" x14ac:dyDescent="0.2">
      <c r="B92" s="78"/>
      <c r="I92" s="78"/>
    </row>
  </sheetData>
  <autoFilter ref="A5:I62"/>
  <mergeCells count="7">
    <mergeCell ref="A1:I1"/>
    <mergeCell ref="A3:A4"/>
    <mergeCell ref="H3:I3"/>
    <mergeCell ref="B83:I83"/>
    <mergeCell ref="B3:B4"/>
    <mergeCell ref="C3:C4"/>
    <mergeCell ref="D3:G3"/>
  </mergeCells>
  <pageMargins left="0.27559055118110237" right="0.23622047244094491" top="0.51181102362204722" bottom="0.55118110236220474" header="0.6692913385826772" footer="0.62992125984251968"/>
  <pageSetup paperSize="8" scale="5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  <pageSetUpPr fitToPage="1"/>
  </sheetPr>
  <dimension ref="A1:EA74"/>
  <sheetViews>
    <sheetView view="pageBreakPreview" zoomScaleNormal="70" zoomScaleSheetLayoutView="100" workbookViewId="0">
      <selection activeCell="B37" sqref="B37"/>
    </sheetView>
  </sheetViews>
  <sheetFormatPr defaultColWidth="8.85546875" defaultRowHeight="12.75" x14ac:dyDescent="0.25"/>
  <cols>
    <col min="1" max="1" width="8.7109375" style="15" customWidth="1"/>
    <col min="2" max="2" width="61.85546875" style="14" customWidth="1"/>
    <col min="3" max="4" width="8.7109375" style="14" customWidth="1"/>
    <col min="5" max="5" width="13.7109375" style="13" customWidth="1"/>
    <col min="6" max="7" width="15.7109375" style="13" customWidth="1"/>
    <col min="8" max="16384" width="8.85546875" style="12"/>
  </cols>
  <sheetData>
    <row r="1" spans="1:131" s="14" customFormat="1" ht="25.5" customHeight="1" x14ac:dyDescent="0.25">
      <c r="A1" s="157" t="s">
        <v>245</v>
      </c>
      <c r="B1" s="157"/>
      <c r="C1" s="157"/>
      <c r="D1" s="157"/>
      <c r="E1" s="157"/>
      <c r="F1" s="157"/>
      <c r="G1" s="157"/>
    </row>
    <row r="2" spans="1:131" s="75" customFormat="1" ht="12.6" customHeight="1" x14ac:dyDescent="0.25">
      <c r="A2" s="76"/>
    </row>
    <row r="3" spans="1:131" s="9" customFormat="1" ht="13.15" customHeight="1" x14ac:dyDescent="0.2">
      <c r="A3" s="158" t="s">
        <v>0</v>
      </c>
      <c r="B3" s="158" t="s">
        <v>144</v>
      </c>
      <c r="C3" s="158" t="s">
        <v>1</v>
      </c>
      <c r="D3" s="158" t="s">
        <v>2</v>
      </c>
      <c r="E3" s="158" t="s">
        <v>143</v>
      </c>
      <c r="F3" s="155" t="s">
        <v>3</v>
      </c>
      <c r="G3" s="155"/>
    </row>
    <row r="4" spans="1:131" s="9" customFormat="1" ht="25.5" x14ac:dyDescent="0.2">
      <c r="A4" s="158"/>
      <c r="B4" s="158"/>
      <c r="C4" s="158"/>
      <c r="D4" s="158"/>
      <c r="E4" s="158"/>
      <c r="F4" s="50" t="s">
        <v>142</v>
      </c>
      <c r="G4" s="50" t="s">
        <v>141</v>
      </c>
    </row>
    <row r="5" spans="1:131" s="71" customFormat="1" ht="12.75" customHeight="1" x14ac:dyDescent="0.2">
      <c r="A5" s="74">
        <v>1</v>
      </c>
      <c r="B5" s="73">
        <v>2</v>
      </c>
      <c r="C5" s="74">
        <v>3</v>
      </c>
      <c r="D5" s="74">
        <v>4</v>
      </c>
      <c r="E5" s="73">
        <v>5</v>
      </c>
      <c r="F5" s="74">
        <v>6</v>
      </c>
      <c r="G5" s="73">
        <v>7</v>
      </c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</row>
    <row r="6" spans="1:131" s="65" customFormat="1" x14ac:dyDescent="0.2">
      <c r="A6" s="69"/>
      <c r="B6" s="70" t="s">
        <v>140</v>
      </c>
      <c r="C6" s="69" t="s">
        <v>138</v>
      </c>
      <c r="D6" s="69"/>
      <c r="E6" s="68">
        <f>E7</f>
        <v>1686</v>
      </c>
      <c r="F6" s="67"/>
      <c r="G6" s="67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</row>
    <row r="7" spans="1:131" s="63" customFormat="1" ht="25.5" x14ac:dyDescent="0.25">
      <c r="A7" s="56" t="s">
        <v>4</v>
      </c>
      <c r="B7" s="44" t="s">
        <v>139</v>
      </c>
      <c r="C7" s="44" t="s">
        <v>138</v>
      </c>
      <c r="D7" s="55"/>
      <c r="E7" s="55">
        <f>E8+E15+E24</f>
        <v>1686</v>
      </c>
      <c r="F7" s="64"/>
      <c r="G7" s="64"/>
    </row>
    <row r="8" spans="1:131" x14ac:dyDescent="0.25">
      <c r="A8" s="56" t="s">
        <v>5</v>
      </c>
      <c r="B8" s="45" t="s">
        <v>137</v>
      </c>
      <c r="C8" s="44" t="s">
        <v>16</v>
      </c>
      <c r="D8" s="44"/>
      <c r="E8" s="55">
        <f>SUM(E9:E9)</f>
        <v>582</v>
      </c>
      <c r="F8" s="54">
        <v>0</v>
      </c>
      <c r="G8" s="54">
        <f>E8*F8</f>
        <v>0</v>
      </c>
    </row>
    <row r="9" spans="1:131" x14ac:dyDescent="0.25">
      <c r="A9" s="53" t="s">
        <v>6</v>
      </c>
      <c r="B9" s="48" t="s">
        <v>136</v>
      </c>
      <c r="C9" s="50" t="s">
        <v>16</v>
      </c>
      <c r="D9" s="50"/>
      <c r="E9" s="52">
        <v>582</v>
      </c>
      <c r="F9" s="54"/>
      <c r="G9" s="54"/>
    </row>
    <row r="10" spans="1:131" x14ac:dyDescent="0.25">
      <c r="A10" s="53" t="s">
        <v>31</v>
      </c>
      <c r="B10" s="48" t="s">
        <v>135</v>
      </c>
      <c r="C10" s="50" t="s">
        <v>83</v>
      </c>
      <c r="D10" s="50"/>
      <c r="E10" s="52">
        <v>103</v>
      </c>
      <c r="F10" s="54"/>
      <c r="G10" s="54"/>
    </row>
    <row r="11" spans="1:131" x14ac:dyDescent="0.25">
      <c r="A11" s="53" t="s">
        <v>134</v>
      </c>
      <c r="B11" s="48" t="s">
        <v>133</v>
      </c>
      <c r="C11" s="50" t="s">
        <v>83</v>
      </c>
      <c r="D11" s="50"/>
      <c r="E11" s="52">
        <v>7</v>
      </c>
      <c r="F11" s="54"/>
      <c r="G11" s="54"/>
    </row>
    <row r="12" spans="1:131" x14ac:dyDescent="0.25">
      <c r="A12" s="53" t="s">
        <v>132</v>
      </c>
      <c r="B12" s="48" t="s">
        <v>131</v>
      </c>
      <c r="C12" s="50"/>
      <c r="D12" s="50"/>
      <c r="E12" s="52">
        <v>2</v>
      </c>
      <c r="F12" s="54"/>
      <c r="G12" s="54"/>
    </row>
    <row r="13" spans="1:131" x14ac:dyDescent="0.25">
      <c r="A13" s="53" t="s">
        <v>130</v>
      </c>
      <c r="B13" s="48" t="s">
        <v>129</v>
      </c>
      <c r="C13" s="50" t="s">
        <v>83</v>
      </c>
      <c r="D13" s="50"/>
      <c r="E13" s="52">
        <v>1</v>
      </c>
      <c r="F13" s="54"/>
      <c r="G13" s="54"/>
    </row>
    <row r="14" spans="1:131" ht="25.5" x14ac:dyDescent="0.25">
      <c r="A14" s="53" t="s">
        <v>128</v>
      </c>
      <c r="B14" s="48" t="s">
        <v>127</v>
      </c>
      <c r="C14" s="50" t="s">
        <v>83</v>
      </c>
      <c r="D14" s="50"/>
      <c r="E14" s="52">
        <v>244</v>
      </c>
      <c r="F14" s="54"/>
      <c r="G14" s="54"/>
    </row>
    <row r="15" spans="1:131" x14ac:dyDescent="0.25">
      <c r="A15" s="56" t="s">
        <v>7</v>
      </c>
      <c r="B15" s="45" t="s">
        <v>126</v>
      </c>
      <c r="C15" s="44" t="s">
        <v>16</v>
      </c>
      <c r="D15" s="44"/>
      <c r="E15" s="55">
        <f>SUM(E16:E17)</f>
        <v>288</v>
      </c>
      <c r="F15" s="54">
        <v>0</v>
      </c>
      <c r="G15" s="62">
        <f>E15*F15</f>
        <v>0</v>
      </c>
    </row>
    <row r="16" spans="1:131" x14ac:dyDescent="0.25">
      <c r="A16" s="53" t="s">
        <v>8</v>
      </c>
      <c r="B16" s="48" t="s">
        <v>100</v>
      </c>
      <c r="C16" s="50" t="s">
        <v>16</v>
      </c>
      <c r="D16" s="50"/>
      <c r="E16" s="52">
        <v>30</v>
      </c>
      <c r="F16" s="61"/>
      <c r="G16" s="61"/>
    </row>
    <row r="17" spans="1:7" x14ac:dyDescent="0.25">
      <c r="A17" s="53" t="s">
        <v>32</v>
      </c>
      <c r="B17" s="48" t="s">
        <v>125</v>
      </c>
      <c r="C17" s="50" t="s">
        <v>16</v>
      </c>
      <c r="D17" s="50"/>
      <c r="E17" s="52">
        <v>258</v>
      </c>
      <c r="F17" s="61"/>
      <c r="G17" s="61"/>
    </row>
    <row r="18" spans="1:7" x14ac:dyDescent="0.25">
      <c r="A18" s="53" t="s">
        <v>71</v>
      </c>
      <c r="B18" s="48" t="s">
        <v>124</v>
      </c>
      <c r="C18" s="59" t="s">
        <v>29</v>
      </c>
      <c r="D18" s="50"/>
      <c r="E18" s="52">
        <v>6</v>
      </c>
      <c r="F18" s="61"/>
      <c r="G18" s="61"/>
    </row>
    <row r="19" spans="1:7" x14ac:dyDescent="0.25">
      <c r="A19" s="53" t="s">
        <v>70</v>
      </c>
      <c r="B19" s="48" t="s">
        <v>123</v>
      </c>
      <c r="C19" s="59" t="s">
        <v>29</v>
      </c>
      <c r="D19" s="50"/>
      <c r="E19" s="52">
        <v>99</v>
      </c>
      <c r="F19" s="61"/>
      <c r="G19" s="61"/>
    </row>
    <row r="20" spans="1:7" x14ac:dyDescent="0.25">
      <c r="A20" s="53" t="s">
        <v>69</v>
      </c>
      <c r="B20" s="48" t="s">
        <v>122</v>
      </c>
      <c r="C20" s="59" t="s">
        <v>29</v>
      </c>
      <c r="D20" s="50"/>
      <c r="E20" s="52">
        <v>2</v>
      </c>
      <c r="F20" s="61"/>
      <c r="G20" s="61"/>
    </row>
    <row r="21" spans="1:7" x14ac:dyDescent="0.25">
      <c r="A21" s="53" t="s">
        <v>68</v>
      </c>
      <c r="B21" s="48" t="s">
        <v>121</v>
      </c>
      <c r="C21" s="59" t="s">
        <v>29</v>
      </c>
      <c r="D21" s="50"/>
      <c r="E21" s="52">
        <v>35</v>
      </c>
      <c r="F21" s="61"/>
      <c r="G21" s="61"/>
    </row>
    <row r="22" spans="1:7" ht="25.5" x14ac:dyDescent="0.25">
      <c r="A22" s="53" t="s">
        <v>120</v>
      </c>
      <c r="B22" s="48" t="s">
        <v>119</v>
      </c>
      <c r="C22" s="59" t="s">
        <v>29</v>
      </c>
      <c r="D22" s="50"/>
      <c r="E22" s="52">
        <v>18</v>
      </c>
      <c r="F22" s="61"/>
      <c r="G22" s="61"/>
    </row>
    <row r="23" spans="1:7" ht="25.5" x14ac:dyDescent="0.25">
      <c r="A23" s="53" t="s">
        <v>118</v>
      </c>
      <c r="B23" s="48" t="s">
        <v>117</v>
      </c>
      <c r="C23" s="59" t="s">
        <v>29</v>
      </c>
      <c r="D23" s="50"/>
      <c r="E23" s="52">
        <v>114</v>
      </c>
      <c r="F23" s="54"/>
      <c r="G23" s="54"/>
    </row>
    <row r="24" spans="1:7" x14ac:dyDescent="0.25">
      <c r="A24" s="56" t="s">
        <v>9</v>
      </c>
      <c r="B24" s="45" t="s">
        <v>116</v>
      </c>
      <c r="C24" s="44" t="s">
        <v>16</v>
      </c>
      <c r="D24" s="44"/>
      <c r="E24" s="55">
        <f>SUM(E25:E25)</f>
        <v>816</v>
      </c>
      <c r="F24" s="54">
        <v>0</v>
      </c>
      <c r="G24" s="54">
        <f>E24*F24</f>
        <v>0</v>
      </c>
    </row>
    <row r="25" spans="1:7" x14ac:dyDescent="0.25">
      <c r="A25" s="53" t="s">
        <v>10</v>
      </c>
      <c r="B25" s="48" t="s">
        <v>115</v>
      </c>
      <c r="C25" s="50" t="s">
        <v>16</v>
      </c>
      <c r="D25" s="50"/>
      <c r="E25" s="52">
        <v>816</v>
      </c>
      <c r="F25" s="54"/>
      <c r="G25" s="54"/>
    </row>
    <row r="26" spans="1:7" x14ac:dyDescent="0.25">
      <c r="A26" s="53" t="s">
        <v>58</v>
      </c>
      <c r="B26" s="48" t="s">
        <v>114</v>
      </c>
      <c r="C26" s="50" t="s">
        <v>83</v>
      </c>
      <c r="D26" s="50"/>
      <c r="E26" s="52">
        <v>244</v>
      </c>
      <c r="F26" s="54"/>
      <c r="G26" s="54"/>
    </row>
    <row r="27" spans="1:7" x14ac:dyDescent="0.25">
      <c r="A27" s="53" t="s">
        <v>76</v>
      </c>
      <c r="B27" s="48" t="s">
        <v>113</v>
      </c>
      <c r="C27" s="50" t="s">
        <v>83</v>
      </c>
      <c r="D27" s="50"/>
      <c r="E27" s="52">
        <v>234</v>
      </c>
      <c r="F27" s="54"/>
      <c r="G27" s="54"/>
    </row>
    <row r="28" spans="1:7" ht="25.5" x14ac:dyDescent="0.25">
      <c r="A28" s="53" t="s">
        <v>75</v>
      </c>
      <c r="B28" s="48" t="s">
        <v>112</v>
      </c>
      <c r="C28" s="50" t="s">
        <v>83</v>
      </c>
      <c r="D28" s="50"/>
      <c r="E28" s="52">
        <v>400</v>
      </c>
      <c r="F28" s="54"/>
      <c r="G28" s="54"/>
    </row>
    <row r="29" spans="1:7" x14ac:dyDescent="0.25">
      <c r="A29" s="56" t="s">
        <v>11</v>
      </c>
      <c r="B29" s="45" t="s">
        <v>111</v>
      </c>
      <c r="C29" s="44" t="s">
        <v>108</v>
      </c>
      <c r="D29" s="44"/>
      <c r="E29" s="55">
        <v>440</v>
      </c>
      <c r="F29" s="54">
        <v>0</v>
      </c>
      <c r="G29" s="54">
        <f>E29*F29</f>
        <v>0</v>
      </c>
    </row>
    <row r="30" spans="1:7" x14ac:dyDescent="0.25">
      <c r="A30" s="53" t="s">
        <v>12</v>
      </c>
      <c r="B30" s="48" t="s">
        <v>110</v>
      </c>
      <c r="C30" s="50" t="s">
        <v>106</v>
      </c>
      <c r="D30" s="50"/>
      <c r="E30" s="52">
        <f>ROUNDUP((E29*0.24),0)</f>
        <v>106</v>
      </c>
      <c r="F30" s="54"/>
      <c r="G30" s="54"/>
    </row>
    <row r="31" spans="1:7" x14ac:dyDescent="0.25">
      <c r="A31" s="56" t="s">
        <v>13</v>
      </c>
      <c r="B31" s="45" t="s">
        <v>109</v>
      </c>
      <c r="C31" s="44" t="s">
        <v>108</v>
      </c>
      <c r="D31" s="44"/>
      <c r="E31" s="55">
        <v>440</v>
      </c>
      <c r="F31" s="54">
        <v>0</v>
      </c>
      <c r="G31" s="54">
        <f>E31*F31</f>
        <v>0</v>
      </c>
    </row>
    <row r="32" spans="1:7" x14ac:dyDescent="0.25">
      <c r="A32" s="53" t="s">
        <v>14</v>
      </c>
      <c r="B32" s="48" t="s">
        <v>107</v>
      </c>
      <c r="C32" s="50" t="s">
        <v>106</v>
      </c>
      <c r="D32" s="50"/>
      <c r="E32" s="52">
        <f>ROUNDUP((E31*0.3),0)</f>
        <v>132</v>
      </c>
      <c r="F32" s="54"/>
      <c r="G32" s="54"/>
    </row>
    <row r="33" spans="1:7" x14ac:dyDescent="0.25">
      <c r="A33" s="56" t="s">
        <v>15</v>
      </c>
      <c r="B33" s="45" t="s">
        <v>105</v>
      </c>
      <c r="C33" s="44" t="s">
        <v>104</v>
      </c>
      <c r="D33" s="44"/>
      <c r="E33" s="44">
        <f>E34</f>
        <v>2</v>
      </c>
      <c r="F33" s="54">
        <v>0</v>
      </c>
      <c r="G33" s="54">
        <f>E33*F33</f>
        <v>0</v>
      </c>
    </row>
    <row r="34" spans="1:7" x14ac:dyDescent="0.25">
      <c r="A34" s="53" t="s">
        <v>17</v>
      </c>
      <c r="B34" s="60" t="s">
        <v>103</v>
      </c>
      <c r="C34" s="59" t="s">
        <v>29</v>
      </c>
      <c r="D34" s="50"/>
      <c r="E34" s="50">
        <v>2</v>
      </c>
      <c r="F34" s="54"/>
      <c r="G34" s="54"/>
    </row>
    <row r="35" spans="1:7" x14ac:dyDescent="0.25">
      <c r="A35" s="53" t="s">
        <v>33</v>
      </c>
      <c r="B35" s="60" t="s">
        <v>102</v>
      </c>
      <c r="C35" s="59" t="s">
        <v>29</v>
      </c>
      <c r="D35" s="50"/>
      <c r="E35" s="50">
        <f>E34*2</f>
        <v>4</v>
      </c>
      <c r="F35" s="54"/>
      <c r="G35" s="54"/>
    </row>
    <row r="36" spans="1:7" x14ac:dyDescent="0.25">
      <c r="A36" s="53" t="s">
        <v>34</v>
      </c>
      <c r="B36" s="60" t="s">
        <v>101</v>
      </c>
      <c r="C36" s="59" t="s">
        <v>29</v>
      </c>
      <c r="D36" s="50"/>
      <c r="E36" s="50">
        <f>E34</f>
        <v>2</v>
      </c>
      <c r="F36" s="54"/>
      <c r="G36" s="54"/>
    </row>
    <row r="37" spans="1:7" x14ac:dyDescent="0.25">
      <c r="A37" s="53" t="s">
        <v>35</v>
      </c>
      <c r="B37" s="48" t="s">
        <v>100</v>
      </c>
      <c r="C37" s="57" t="s">
        <v>99</v>
      </c>
      <c r="D37" s="50"/>
      <c r="E37" s="50">
        <v>6</v>
      </c>
      <c r="F37" s="54"/>
      <c r="G37" s="54"/>
    </row>
    <row r="38" spans="1:7" x14ac:dyDescent="0.25">
      <c r="A38" s="53" t="s">
        <v>36</v>
      </c>
      <c r="B38" s="48" t="s">
        <v>98</v>
      </c>
      <c r="C38" s="59" t="s">
        <v>29</v>
      </c>
      <c r="D38" s="50"/>
      <c r="E38" s="50">
        <f>E34</f>
        <v>2</v>
      </c>
      <c r="F38" s="54"/>
      <c r="G38" s="54"/>
    </row>
    <row r="39" spans="1:7" x14ac:dyDescent="0.25">
      <c r="A39" s="53" t="s">
        <v>37</v>
      </c>
      <c r="B39" s="48" t="s">
        <v>97</v>
      </c>
      <c r="C39" s="59" t="s">
        <v>29</v>
      </c>
      <c r="D39" s="50"/>
      <c r="E39" s="50">
        <f>E34</f>
        <v>2</v>
      </c>
      <c r="F39" s="54"/>
      <c r="G39" s="54"/>
    </row>
    <row r="40" spans="1:7" x14ac:dyDescent="0.25">
      <c r="A40" s="53" t="s">
        <v>38</v>
      </c>
      <c r="B40" s="48" t="s">
        <v>96</v>
      </c>
      <c r="C40" s="57" t="s">
        <v>83</v>
      </c>
      <c r="D40" s="50"/>
      <c r="E40" s="50">
        <f>E34</f>
        <v>2</v>
      </c>
      <c r="F40" s="54"/>
      <c r="G40" s="54"/>
    </row>
    <row r="41" spans="1:7" x14ac:dyDescent="0.25">
      <c r="A41" s="53" t="s">
        <v>39</v>
      </c>
      <c r="B41" s="58" t="s">
        <v>95</v>
      </c>
      <c r="C41" s="57" t="s">
        <v>83</v>
      </c>
      <c r="D41" s="50"/>
      <c r="E41" s="50">
        <v>1</v>
      </c>
      <c r="F41" s="54"/>
      <c r="G41" s="54"/>
    </row>
    <row r="42" spans="1:7" x14ac:dyDescent="0.25">
      <c r="A42" s="53" t="s">
        <v>40</v>
      </c>
      <c r="B42" s="48" t="s">
        <v>91</v>
      </c>
      <c r="C42" s="57" t="s">
        <v>83</v>
      </c>
      <c r="D42" s="50"/>
      <c r="E42" s="50">
        <f>E34</f>
        <v>2</v>
      </c>
      <c r="F42" s="54"/>
      <c r="G42" s="54"/>
    </row>
    <row r="43" spans="1:7" x14ac:dyDescent="0.25">
      <c r="A43" s="53" t="s">
        <v>41</v>
      </c>
      <c r="B43" s="48" t="s">
        <v>94</v>
      </c>
      <c r="C43" s="57" t="s">
        <v>83</v>
      </c>
      <c r="D43" s="50"/>
      <c r="E43" s="50">
        <f>E39+E40</f>
        <v>4</v>
      </c>
      <c r="F43" s="54"/>
      <c r="G43" s="54"/>
    </row>
    <row r="44" spans="1:7" x14ac:dyDescent="0.25">
      <c r="A44" s="56" t="s">
        <v>18</v>
      </c>
      <c r="B44" s="45" t="s">
        <v>93</v>
      </c>
      <c r="C44" s="44" t="s">
        <v>83</v>
      </c>
      <c r="D44" s="44"/>
      <c r="E44" s="55">
        <f>SUM(E45:E45)</f>
        <v>14</v>
      </c>
      <c r="F44" s="54">
        <v>0</v>
      </c>
      <c r="G44" s="54">
        <f>E44*F44</f>
        <v>0</v>
      </c>
    </row>
    <row r="45" spans="1:7" x14ac:dyDescent="0.25">
      <c r="A45" s="53" t="s">
        <v>19</v>
      </c>
      <c r="B45" s="48" t="s">
        <v>92</v>
      </c>
      <c r="C45" s="50" t="s">
        <v>83</v>
      </c>
      <c r="D45" s="50"/>
      <c r="E45" s="52">
        <v>14</v>
      </c>
      <c r="F45" s="54"/>
      <c r="G45" s="54"/>
    </row>
    <row r="46" spans="1:7" x14ac:dyDescent="0.25">
      <c r="A46" s="53" t="s">
        <v>30</v>
      </c>
      <c r="B46" s="48" t="s">
        <v>91</v>
      </c>
      <c r="C46" s="50" t="s">
        <v>83</v>
      </c>
      <c r="D46" s="50"/>
      <c r="E46" s="52">
        <f>E45</f>
        <v>14</v>
      </c>
      <c r="F46" s="54"/>
      <c r="G46" s="54"/>
    </row>
    <row r="47" spans="1:7" x14ac:dyDescent="0.25">
      <c r="A47" s="56" t="s">
        <v>20</v>
      </c>
      <c r="B47" s="45" t="s">
        <v>90</v>
      </c>
      <c r="C47" s="44" t="s">
        <v>83</v>
      </c>
      <c r="D47" s="44"/>
      <c r="E47" s="55">
        <f>SUM(E48:E48)</f>
        <v>6</v>
      </c>
      <c r="F47" s="54">
        <v>0</v>
      </c>
      <c r="G47" s="54">
        <f>E47*F47</f>
        <v>0</v>
      </c>
    </row>
    <row r="48" spans="1:7" x14ac:dyDescent="0.25">
      <c r="A48" s="53" t="s">
        <v>21</v>
      </c>
      <c r="B48" s="48" t="s">
        <v>89</v>
      </c>
      <c r="C48" s="50" t="s">
        <v>83</v>
      </c>
      <c r="D48" s="50"/>
      <c r="E48" s="52">
        <v>6</v>
      </c>
      <c r="F48" s="54"/>
      <c r="G48" s="54"/>
    </row>
    <row r="49" spans="1:7" x14ac:dyDescent="0.25">
      <c r="A49" s="53" t="s">
        <v>42</v>
      </c>
      <c r="B49" s="48" t="s">
        <v>88</v>
      </c>
      <c r="C49" s="50" t="s">
        <v>83</v>
      </c>
      <c r="D49" s="50"/>
      <c r="E49" s="52">
        <f>E48*1</f>
        <v>6</v>
      </c>
      <c r="F49" s="54"/>
      <c r="G49" s="54"/>
    </row>
    <row r="50" spans="1:7" x14ac:dyDescent="0.25">
      <c r="A50" s="56" t="s">
        <v>22</v>
      </c>
      <c r="B50" s="45" t="s">
        <v>87</v>
      </c>
      <c r="C50" s="44" t="s">
        <v>83</v>
      </c>
      <c r="D50" s="44"/>
      <c r="E50" s="55">
        <f>SUM(E51)</f>
        <v>468</v>
      </c>
      <c r="F50" s="54">
        <v>0</v>
      </c>
      <c r="G50" s="54">
        <f>E50*F50</f>
        <v>0</v>
      </c>
    </row>
    <row r="51" spans="1:7" ht="25.5" x14ac:dyDescent="0.25">
      <c r="A51" s="53" t="s">
        <v>23</v>
      </c>
      <c r="B51" s="48" t="s">
        <v>86</v>
      </c>
      <c r="C51" s="50" t="s">
        <v>83</v>
      </c>
      <c r="D51" s="50"/>
      <c r="E51" s="52">
        <v>468</v>
      </c>
      <c r="F51" s="54"/>
      <c r="G51" s="54"/>
    </row>
    <row r="52" spans="1:7" ht="25.5" x14ac:dyDescent="0.25">
      <c r="A52" s="53" t="s">
        <v>24</v>
      </c>
      <c r="B52" s="48" t="s">
        <v>85</v>
      </c>
      <c r="C52" s="50" t="s">
        <v>83</v>
      </c>
      <c r="D52" s="50"/>
      <c r="E52" s="52">
        <v>24</v>
      </c>
      <c r="F52" s="54"/>
      <c r="G52" s="54"/>
    </row>
    <row r="53" spans="1:7" ht="25.5" x14ac:dyDescent="0.25">
      <c r="A53" s="53" t="s">
        <v>53</v>
      </c>
      <c r="B53" s="48" t="s">
        <v>84</v>
      </c>
      <c r="C53" s="50" t="s">
        <v>83</v>
      </c>
      <c r="D53" s="50"/>
      <c r="E53" s="52">
        <f>E51</f>
        <v>468</v>
      </c>
      <c r="F53" s="54"/>
      <c r="G53" s="54"/>
    </row>
    <row r="54" spans="1:7" x14ac:dyDescent="0.25">
      <c r="A54" s="53"/>
      <c r="B54" s="48"/>
      <c r="C54" s="50"/>
      <c r="D54" s="50"/>
      <c r="E54" s="52"/>
      <c r="F54" s="52"/>
      <c r="G54" s="52"/>
    </row>
    <row r="55" spans="1:7" x14ac:dyDescent="0.25">
      <c r="A55" s="46"/>
      <c r="B55" s="51" t="s">
        <v>82</v>
      </c>
      <c r="C55" s="50"/>
      <c r="D55" s="50"/>
      <c r="E55" s="49"/>
      <c r="F55" s="48"/>
      <c r="G55" s="47">
        <f>SUM(G7:G54)</f>
        <v>0</v>
      </c>
    </row>
    <row r="56" spans="1:7" x14ac:dyDescent="0.25">
      <c r="A56" s="46"/>
      <c r="B56" s="51" t="s">
        <v>81</v>
      </c>
      <c r="C56" s="50"/>
      <c r="D56" s="50"/>
      <c r="E56" s="49"/>
      <c r="F56" s="48"/>
      <c r="G56" s="47">
        <f>0.2*G55</f>
        <v>0</v>
      </c>
    </row>
    <row r="57" spans="1:7" x14ac:dyDescent="0.25">
      <c r="A57" s="46"/>
      <c r="B57" s="45" t="s">
        <v>80</v>
      </c>
      <c r="C57" s="44"/>
      <c r="D57" s="44"/>
      <c r="E57" s="43"/>
      <c r="F57" s="42"/>
      <c r="G57" s="41">
        <f>G56+G55</f>
        <v>0</v>
      </c>
    </row>
    <row r="58" spans="1:7" x14ac:dyDescent="0.25">
      <c r="A58" s="40"/>
      <c r="B58" s="38"/>
      <c r="C58" s="38"/>
      <c r="D58" s="38"/>
      <c r="E58" s="39"/>
      <c r="F58" s="38"/>
      <c r="G58" s="38"/>
    </row>
    <row r="59" spans="1:7" s="36" customFormat="1" x14ac:dyDescent="0.2">
      <c r="A59" s="35"/>
      <c r="B59" s="37"/>
      <c r="C59" s="35"/>
      <c r="D59" s="35"/>
      <c r="E59" s="35"/>
      <c r="F59" s="35"/>
      <c r="G59" s="35"/>
    </row>
    <row r="60" spans="1:7" s="9" customFormat="1" x14ac:dyDescent="0.2">
      <c r="A60" s="32"/>
      <c r="B60" s="31"/>
      <c r="C60" s="31"/>
      <c r="D60" s="31"/>
      <c r="E60" s="31"/>
      <c r="F60" s="31"/>
      <c r="G60" s="35"/>
    </row>
    <row r="61" spans="1:7" s="21" customFormat="1" x14ac:dyDescent="0.25">
      <c r="A61" s="32"/>
      <c r="B61" s="34"/>
      <c r="C61" s="34"/>
      <c r="D61" s="34"/>
      <c r="E61" s="34"/>
      <c r="F61" s="34"/>
      <c r="G61" s="34"/>
    </row>
    <row r="62" spans="1:7" s="21" customFormat="1" x14ac:dyDescent="0.25">
      <c r="A62" s="32"/>
      <c r="B62" s="33"/>
      <c r="C62" s="33"/>
      <c r="D62" s="33"/>
      <c r="E62" s="33"/>
      <c r="F62" s="33"/>
      <c r="G62" s="33"/>
    </row>
    <row r="63" spans="1:7" s="21" customFormat="1" x14ac:dyDescent="0.2">
      <c r="A63" s="32"/>
      <c r="B63" s="33"/>
      <c r="C63" s="33"/>
      <c r="D63" s="33"/>
      <c r="E63" s="33"/>
      <c r="F63" s="23"/>
      <c r="G63" s="23"/>
    </row>
    <row r="64" spans="1:7" s="21" customFormat="1" x14ac:dyDescent="0.2">
      <c r="A64" s="32"/>
      <c r="B64" s="33"/>
      <c r="C64" s="33"/>
      <c r="D64" s="33"/>
      <c r="E64" s="23"/>
      <c r="F64" s="23"/>
      <c r="G64" s="23"/>
    </row>
    <row r="65" spans="1:7" s="21" customFormat="1" x14ac:dyDescent="0.25">
      <c r="A65" s="32"/>
      <c r="B65" s="156"/>
      <c r="C65" s="156"/>
      <c r="D65" s="156"/>
      <c r="E65" s="156"/>
      <c r="F65" s="156"/>
      <c r="G65" s="156"/>
    </row>
    <row r="66" spans="1:7" s="21" customFormat="1" x14ac:dyDescent="0.25">
      <c r="A66" s="32"/>
      <c r="B66" s="31"/>
      <c r="C66" s="31"/>
      <c r="D66" s="31"/>
      <c r="E66" s="31"/>
      <c r="F66" s="31"/>
      <c r="G66" s="31"/>
    </row>
    <row r="67" spans="1:7" s="16" customFormat="1" x14ac:dyDescent="0.25">
      <c r="A67" s="30"/>
      <c r="B67" s="29"/>
      <c r="C67" s="26"/>
      <c r="D67" s="26"/>
      <c r="E67" s="26"/>
      <c r="F67" s="26"/>
      <c r="G67" s="26"/>
    </row>
    <row r="68" spans="1:7" s="21" customFormat="1" x14ac:dyDescent="0.25">
      <c r="A68" s="1"/>
      <c r="B68" s="28"/>
      <c r="C68" s="2"/>
      <c r="D68" s="2"/>
      <c r="E68" s="2"/>
      <c r="F68" s="2"/>
      <c r="G68" s="141"/>
    </row>
    <row r="69" spans="1:7" s="21" customFormat="1" x14ac:dyDescent="0.25">
      <c r="A69" s="3"/>
      <c r="B69" s="27"/>
      <c r="C69" s="4"/>
      <c r="D69" s="4"/>
      <c r="E69" s="5"/>
      <c r="F69" s="4"/>
      <c r="G69" s="142"/>
    </row>
    <row r="70" spans="1:7" s="21" customFormat="1" x14ac:dyDescent="0.25">
      <c r="A70" s="3"/>
      <c r="B70" s="26"/>
      <c r="C70" s="4"/>
      <c r="D70" s="4"/>
      <c r="E70" s="6"/>
      <c r="F70" s="7"/>
      <c r="G70" s="22"/>
    </row>
    <row r="71" spans="1:7" s="21" customFormat="1" x14ac:dyDescent="0.25">
      <c r="A71" s="3"/>
      <c r="B71" s="24"/>
      <c r="C71" s="4"/>
      <c r="D71" s="4"/>
      <c r="E71" s="6"/>
      <c r="F71" s="7"/>
      <c r="G71" s="137"/>
    </row>
    <row r="72" spans="1:7" s="21" customFormat="1" x14ac:dyDescent="0.2">
      <c r="A72" s="3"/>
      <c r="B72" s="25"/>
      <c r="C72" s="4"/>
      <c r="D72" s="4"/>
      <c r="E72" s="5"/>
      <c r="F72" s="7"/>
      <c r="G72" s="138"/>
    </row>
    <row r="73" spans="1:7" s="21" customFormat="1" x14ac:dyDescent="0.2">
      <c r="A73" s="8"/>
      <c r="B73" s="24"/>
      <c r="C73" s="9"/>
      <c r="D73" s="9"/>
      <c r="E73" s="9"/>
      <c r="F73" s="10"/>
      <c r="G73" s="23"/>
    </row>
    <row r="74" spans="1:7" s="16" customFormat="1" x14ac:dyDescent="0.2">
      <c r="A74" s="20"/>
      <c r="B74" s="18"/>
      <c r="C74" s="19"/>
      <c r="D74" s="19"/>
      <c r="E74" s="17"/>
      <c r="F74" s="17"/>
      <c r="G74" s="18"/>
    </row>
  </sheetData>
  <autoFilter ref="A5:G53"/>
  <mergeCells count="8">
    <mergeCell ref="F3:G3"/>
    <mergeCell ref="B65:G65"/>
    <mergeCell ref="A1:G1"/>
    <mergeCell ref="A3:A4"/>
    <mergeCell ref="B3:B4"/>
    <mergeCell ref="C3:C4"/>
    <mergeCell ref="D3:D4"/>
    <mergeCell ref="E3:E4"/>
  </mergeCells>
  <pageMargins left="0.28999999999999998" right="0.23622047244094491" top="0.52" bottom="0.56000000000000005" header="0.65" footer="0.63"/>
  <pageSetup paperSize="8" scale="75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  <pageSetUpPr fitToPage="1"/>
  </sheetPr>
  <dimension ref="A1:EA86"/>
  <sheetViews>
    <sheetView tabSelected="1" view="pageBreakPreview" zoomScale="84" zoomScaleNormal="70" zoomScaleSheetLayoutView="84" workbookViewId="0">
      <selection activeCell="I16" sqref="I15:I16"/>
    </sheetView>
  </sheetViews>
  <sheetFormatPr defaultColWidth="8.85546875" defaultRowHeight="12.75" x14ac:dyDescent="0.25"/>
  <cols>
    <col min="1" max="1" width="8.7109375" style="15" customWidth="1"/>
    <col min="2" max="2" width="61.85546875" style="14" customWidth="1"/>
    <col min="3" max="4" width="8.7109375" style="14" customWidth="1"/>
    <col min="5" max="5" width="13.7109375" style="13" customWidth="1"/>
    <col min="6" max="7" width="15.7109375" style="13" customWidth="1"/>
    <col min="8" max="16384" width="8.85546875" style="12"/>
  </cols>
  <sheetData>
    <row r="1" spans="1:131" s="14" customFormat="1" x14ac:dyDescent="0.25">
      <c r="A1" s="157" t="s">
        <v>242</v>
      </c>
      <c r="B1" s="157"/>
      <c r="C1" s="157"/>
      <c r="D1" s="157"/>
      <c r="E1" s="157"/>
      <c r="F1" s="157"/>
      <c r="G1" s="157"/>
    </row>
    <row r="3" spans="1:131" s="9" customFormat="1" ht="13.15" customHeight="1" x14ac:dyDescent="0.2">
      <c r="A3" s="158" t="s">
        <v>0</v>
      </c>
      <c r="B3" s="158" t="s">
        <v>144</v>
      </c>
      <c r="C3" s="158" t="s">
        <v>1</v>
      </c>
      <c r="D3" s="158" t="s">
        <v>2</v>
      </c>
      <c r="E3" s="166" t="s">
        <v>143</v>
      </c>
      <c r="F3" s="155" t="s">
        <v>3</v>
      </c>
      <c r="G3" s="155"/>
    </row>
    <row r="4" spans="1:131" s="9" customFormat="1" ht="25.5" x14ac:dyDescent="0.2">
      <c r="A4" s="158"/>
      <c r="B4" s="158"/>
      <c r="C4" s="158"/>
      <c r="D4" s="158"/>
      <c r="E4" s="167"/>
      <c r="F4" s="50" t="s">
        <v>142</v>
      </c>
      <c r="G4" s="50" t="s">
        <v>141</v>
      </c>
    </row>
    <row r="5" spans="1:131" s="71" customFormat="1" ht="12.75" customHeight="1" x14ac:dyDescent="0.2">
      <c r="A5" s="74">
        <v>1</v>
      </c>
      <c r="B5" s="73">
        <v>2</v>
      </c>
      <c r="C5" s="74">
        <v>3</v>
      </c>
      <c r="D5" s="74">
        <v>4</v>
      </c>
      <c r="E5" s="73">
        <v>5</v>
      </c>
      <c r="F5" s="74">
        <v>6</v>
      </c>
      <c r="G5" s="73">
        <v>7</v>
      </c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</row>
    <row r="6" spans="1:131" s="65" customFormat="1" ht="31.15" customHeight="1" x14ac:dyDescent="0.2">
      <c r="A6" s="69"/>
      <c r="B6" s="70" t="s">
        <v>238</v>
      </c>
      <c r="C6" s="69"/>
      <c r="D6" s="69"/>
      <c r="E6" s="68"/>
      <c r="F6" s="67"/>
      <c r="G6" s="67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</row>
    <row r="7" spans="1:131" s="14" customFormat="1" ht="25.5" x14ac:dyDescent="0.25">
      <c r="A7" s="56" t="s">
        <v>4</v>
      </c>
      <c r="B7" s="44" t="s">
        <v>237</v>
      </c>
      <c r="C7" s="44"/>
      <c r="D7" s="55"/>
      <c r="E7" s="55"/>
      <c r="F7" s="134"/>
      <c r="G7" s="134"/>
    </row>
    <row r="8" spans="1:131" ht="15" customHeight="1" x14ac:dyDescent="0.25">
      <c r="A8" s="56" t="s">
        <v>5</v>
      </c>
      <c r="B8" s="45" t="s">
        <v>236</v>
      </c>
      <c r="C8" s="44" t="s">
        <v>28</v>
      </c>
      <c r="D8" s="44"/>
      <c r="E8" s="55">
        <f>SUM(E9)</f>
        <v>1</v>
      </c>
      <c r="F8" s="62">
        <v>0</v>
      </c>
      <c r="G8" s="62">
        <f>E8*F8</f>
        <v>0</v>
      </c>
    </row>
    <row r="9" spans="1:131" ht="39" customHeight="1" x14ac:dyDescent="0.25">
      <c r="A9" s="53" t="s">
        <v>6</v>
      </c>
      <c r="B9" s="48" t="s">
        <v>235</v>
      </c>
      <c r="C9" s="50" t="s">
        <v>28</v>
      </c>
      <c r="D9" s="50"/>
      <c r="E9" s="52">
        <v>1</v>
      </c>
      <c r="F9" s="62"/>
      <c r="G9" s="62"/>
    </row>
    <row r="10" spans="1:131" x14ac:dyDescent="0.25">
      <c r="A10" s="56" t="s">
        <v>7</v>
      </c>
      <c r="B10" s="45" t="s">
        <v>234</v>
      </c>
      <c r="C10" s="44" t="s">
        <v>28</v>
      </c>
      <c r="D10" s="44"/>
      <c r="E10" s="55">
        <f>SUM(E11)</f>
        <v>3</v>
      </c>
      <c r="F10" s="62">
        <v>0</v>
      </c>
      <c r="G10" s="62">
        <f>E10*F10</f>
        <v>0</v>
      </c>
    </row>
    <row r="11" spans="1:131" ht="38.25" x14ac:dyDescent="0.25">
      <c r="A11" s="53" t="s">
        <v>8</v>
      </c>
      <c r="B11" s="48" t="s">
        <v>233</v>
      </c>
      <c r="C11" s="50" t="s">
        <v>28</v>
      </c>
      <c r="D11" s="50"/>
      <c r="E11" s="52">
        <v>3</v>
      </c>
      <c r="F11" s="62"/>
      <c r="G11" s="62"/>
    </row>
    <row r="12" spans="1:131" ht="15" customHeight="1" x14ac:dyDescent="0.25">
      <c r="A12" s="56" t="s">
        <v>9</v>
      </c>
      <c r="B12" s="45" t="s">
        <v>232</v>
      </c>
      <c r="C12" s="44" t="s">
        <v>28</v>
      </c>
      <c r="D12" s="44"/>
      <c r="E12" s="55">
        <f>SUM(E13:E13)</f>
        <v>1</v>
      </c>
      <c r="F12" s="62">
        <v>0</v>
      </c>
      <c r="G12" s="62">
        <f>E12*F12</f>
        <v>0</v>
      </c>
    </row>
    <row r="13" spans="1:131" ht="15" customHeight="1" x14ac:dyDescent="0.25">
      <c r="A13" s="53" t="s">
        <v>10</v>
      </c>
      <c r="B13" s="48" t="s">
        <v>231</v>
      </c>
      <c r="C13" s="50" t="s">
        <v>83</v>
      </c>
      <c r="D13" s="50"/>
      <c r="E13" s="52">
        <v>1</v>
      </c>
      <c r="F13" s="62"/>
      <c r="G13" s="62"/>
    </row>
    <row r="14" spans="1:131" ht="30" customHeight="1" x14ac:dyDescent="0.25">
      <c r="A14" s="56" t="s">
        <v>11</v>
      </c>
      <c r="B14" s="45" t="s">
        <v>230</v>
      </c>
      <c r="C14" s="44" t="s">
        <v>83</v>
      </c>
      <c r="D14" s="44"/>
      <c r="E14" s="55">
        <f>SUM(E16:E18)</f>
        <v>8</v>
      </c>
      <c r="F14" s="62">
        <v>0</v>
      </c>
      <c r="G14" s="62">
        <f>E14*F14</f>
        <v>0</v>
      </c>
    </row>
    <row r="15" spans="1:131" ht="15" customHeight="1" x14ac:dyDescent="0.25">
      <c r="A15" s="53" t="s">
        <v>12</v>
      </c>
      <c r="B15" s="48" t="s">
        <v>229</v>
      </c>
      <c r="C15" s="50" t="s">
        <v>83</v>
      </c>
      <c r="D15" s="50"/>
      <c r="E15" s="52">
        <v>2</v>
      </c>
      <c r="F15" s="62"/>
      <c r="G15" s="62"/>
    </row>
    <row r="16" spans="1:131" ht="15" customHeight="1" x14ac:dyDescent="0.25">
      <c r="A16" s="53" t="s">
        <v>57</v>
      </c>
      <c r="B16" s="48" t="s">
        <v>228</v>
      </c>
      <c r="C16" s="50" t="s">
        <v>83</v>
      </c>
      <c r="D16" s="50"/>
      <c r="E16" s="52">
        <v>4</v>
      </c>
      <c r="F16" s="62"/>
      <c r="G16" s="62"/>
    </row>
    <row r="17" spans="1:7" ht="15" customHeight="1" x14ac:dyDescent="0.25">
      <c r="A17" s="53" t="s">
        <v>79</v>
      </c>
      <c r="B17" s="48" t="s">
        <v>227</v>
      </c>
      <c r="C17" s="50" t="s">
        <v>83</v>
      </c>
      <c r="D17" s="50"/>
      <c r="E17" s="52">
        <v>2</v>
      </c>
      <c r="F17" s="62"/>
      <c r="G17" s="62"/>
    </row>
    <row r="18" spans="1:7" ht="15" customHeight="1" x14ac:dyDescent="0.25">
      <c r="A18" s="53" t="s">
        <v>78</v>
      </c>
      <c r="B18" s="48" t="s">
        <v>226</v>
      </c>
      <c r="C18" s="50" t="s">
        <v>83</v>
      </c>
      <c r="D18" s="50"/>
      <c r="E18" s="52">
        <v>2</v>
      </c>
      <c r="F18" s="62"/>
      <c r="G18" s="62"/>
    </row>
    <row r="19" spans="1:7" ht="30" customHeight="1" x14ac:dyDescent="0.25">
      <c r="A19" s="56" t="s">
        <v>13</v>
      </c>
      <c r="B19" s="45" t="s">
        <v>225</v>
      </c>
      <c r="C19" s="44" t="s">
        <v>83</v>
      </c>
      <c r="D19" s="44"/>
      <c r="E19" s="55">
        <f>SUM(E20:E22)</f>
        <v>13</v>
      </c>
      <c r="F19" s="62">
        <v>0</v>
      </c>
      <c r="G19" s="62">
        <f>E19*F19</f>
        <v>0</v>
      </c>
    </row>
    <row r="20" spans="1:7" ht="15" customHeight="1" x14ac:dyDescent="0.25">
      <c r="A20" s="53" t="s">
        <v>14</v>
      </c>
      <c r="B20" s="48" t="s">
        <v>224</v>
      </c>
      <c r="C20" s="50" t="s">
        <v>83</v>
      </c>
      <c r="D20" s="50"/>
      <c r="E20" s="52">
        <v>11</v>
      </c>
      <c r="F20" s="62"/>
      <c r="G20" s="62"/>
    </row>
    <row r="21" spans="1:7" ht="15" customHeight="1" x14ac:dyDescent="0.25">
      <c r="A21" s="53" t="s">
        <v>67</v>
      </c>
      <c r="B21" s="48" t="s">
        <v>223</v>
      </c>
      <c r="C21" s="50" t="s">
        <v>83</v>
      </c>
      <c r="D21" s="50"/>
      <c r="E21" s="52">
        <v>1</v>
      </c>
      <c r="F21" s="62"/>
      <c r="G21" s="62"/>
    </row>
    <row r="22" spans="1:7" ht="15" customHeight="1" x14ac:dyDescent="0.25">
      <c r="A22" s="53" t="s">
        <v>74</v>
      </c>
      <c r="B22" s="48" t="s">
        <v>222</v>
      </c>
      <c r="C22" s="50" t="s">
        <v>83</v>
      </c>
      <c r="D22" s="50"/>
      <c r="E22" s="52">
        <v>1</v>
      </c>
      <c r="F22" s="62"/>
      <c r="G22" s="62"/>
    </row>
    <row r="23" spans="1:7" ht="30" customHeight="1" x14ac:dyDescent="0.25">
      <c r="A23" s="56" t="s">
        <v>15</v>
      </c>
      <c r="B23" s="45" t="s">
        <v>221</v>
      </c>
      <c r="C23" s="44" t="s">
        <v>83</v>
      </c>
      <c r="D23" s="44"/>
      <c r="E23" s="55">
        <f>SUM(E24:E24)</f>
        <v>5</v>
      </c>
      <c r="F23" s="62">
        <v>0</v>
      </c>
      <c r="G23" s="62">
        <f>E23*F23</f>
        <v>0</v>
      </c>
    </row>
    <row r="24" spans="1:7" ht="15" customHeight="1" x14ac:dyDescent="0.25">
      <c r="A24" s="53" t="s">
        <v>17</v>
      </c>
      <c r="B24" s="48" t="s">
        <v>220</v>
      </c>
      <c r="C24" s="50" t="s">
        <v>83</v>
      </c>
      <c r="D24" s="50"/>
      <c r="E24" s="52">
        <v>5</v>
      </c>
      <c r="F24" s="62"/>
      <c r="G24" s="62"/>
    </row>
    <row r="25" spans="1:7" ht="15" customHeight="1" x14ac:dyDescent="0.25">
      <c r="A25" s="53" t="s">
        <v>33</v>
      </c>
      <c r="B25" s="48" t="s">
        <v>219</v>
      </c>
      <c r="C25" s="50" t="s">
        <v>83</v>
      </c>
      <c r="D25" s="50"/>
      <c r="E25" s="52">
        <f>E24</f>
        <v>5</v>
      </c>
      <c r="F25" s="62"/>
      <c r="G25" s="62"/>
    </row>
    <row r="26" spans="1:7" ht="15" customHeight="1" x14ac:dyDescent="0.25">
      <c r="A26" s="56" t="s">
        <v>18</v>
      </c>
      <c r="B26" s="45" t="s">
        <v>218</v>
      </c>
      <c r="C26" s="44" t="s">
        <v>28</v>
      </c>
      <c r="D26" s="44"/>
      <c r="E26" s="55">
        <f>SUM(E27:E28)</f>
        <v>7</v>
      </c>
      <c r="F26" s="62">
        <v>0</v>
      </c>
      <c r="G26" s="62">
        <f>E26*F26</f>
        <v>0</v>
      </c>
    </row>
    <row r="27" spans="1:7" ht="15" customHeight="1" x14ac:dyDescent="0.25">
      <c r="A27" s="53" t="s">
        <v>19</v>
      </c>
      <c r="B27" s="48" t="s">
        <v>217</v>
      </c>
      <c r="C27" s="50" t="s">
        <v>83</v>
      </c>
      <c r="D27" s="50"/>
      <c r="E27" s="52">
        <v>2</v>
      </c>
      <c r="F27" s="62"/>
      <c r="G27" s="62"/>
    </row>
    <row r="28" spans="1:7" ht="15" customHeight="1" x14ac:dyDescent="0.25">
      <c r="A28" s="53" t="s">
        <v>30</v>
      </c>
      <c r="B28" s="48" t="s">
        <v>216</v>
      </c>
      <c r="C28" s="50" t="s">
        <v>83</v>
      </c>
      <c r="D28" s="50"/>
      <c r="E28" s="52">
        <v>5</v>
      </c>
      <c r="F28" s="62"/>
      <c r="G28" s="62"/>
    </row>
    <row r="29" spans="1:7" ht="25.5" x14ac:dyDescent="0.25">
      <c r="A29" s="53" t="s">
        <v>56</v>
      </c>
      <c r="B29" s="48" t="s">
        <v>215</v>
      </c>
      <c r="C29" s="50" t="s">
        <v>83</v>
      </c>
      <c r="D29" s="50"/>
      <c r="E29" s="52">
        <f>E26</f>
        <v>7</v>
      </c>
      <c r="F29" s="62"/>
      <c r="G29" s="62"/>
    </row>
    <row r="30" spans="1:7" ht="15" customHeight="1" x14ac:dyDescent="0.25">
      <c r="A30" s="53" t="s">
        <v>55</v>
      </c>
      <c r="B30" s="48" t="s">
        <v>214</v>
      </c>
      <c r="C30" s="50" t="s">
        <v>83</v>
      </c>
      <c r="D30" s="50"/>
      <c r="E30" s="52">
        <f>E26</f>
        <v>7</v>
      </c>
      <c r="F30" s="62"/>
      <c r="G30" s="62"/>
    </row>
    <row r="31" spans="1:7" ht="15" customHeight="1" x14ac:dyDescent="0.25">
      <c r="A31" s="56" t="s">
        <v>20</v>
      </c>
      <c r="B31" s="45" t="s">
        <v>213</v>
      </c>
      <c r="C31" s="44" t="s">
        <v>16</v>
      </c>
      <c r="D31" s="44"/>
      <c r="E31" s="55">
        <f>SUM(E32:E32)</f>
        <v>18</v>
      </c>
      <c r="F31" s="62">
        <v>0</v>
      </c>
      <c r="G31" s="62">
        <f>E31*F31</f>
        <v>0</v>
      </c>
    </row>
    <row r="32" spans="1:7" ht="15" customHeight="1" x14ac:dyDescent="0.25">
      <c r="A32" s="53" t="s">
        <v>21</v>
      </c>
      <c r="B32" s="48" t="s">
        <v>212</v>
      </c>
      <c r="C32" s="50" t="s">
        <v>16</v>
      </c>
      <c r="D32" s="50"/>
      <c r="E32" s="52">
        <v>18</v>
      </c>
      <c r="F32" s="62"/>
      <c r="G32" s="62"/>
    </row>
    <row r="33" spans="1:7" ht="15" customHeight="1" x14ac:dyDescent="0.25">
      <c r="A33" s="53" t="s">
        <v>73</v>
      </c>
      <c r="B33" s="48" t="s">
        <v>211</v>
      </c>
      <c r="C33" s="50" t="s">
        <v>83</v>
      </c>
      <c r="D33" s="50"/>
      <c r="E33" s="52">
        <v>10</v>
      </c>
      <c r="F33" s="62"/>
      <c r="G33" s="62"/>
    </row>
    <row r="34" spans="1:7" ht="25.5" x14ac:dyDescent="0.25">
      <c r="A34" s="53" t="s">
        <v>210</v>
      </c>
      <c r="B34" s="48" t="s">
        <v>209</v>
      </c>
      <c r="C34" s="50" t="s">
        <v>83</v>
      </c>
      <c r="D34" s="50"/>
      <c r="E34" s="52">
        <v>10</v>
      </c>
      <c r="F34" s="62"/>
      <c r="G34" s="62"/>
    </row>
    <row r="35" spans="1:7" ht="15" customHeight="1" x14ac:dyDescent="0.25">
      <c r="A35" s="56" t="s">
        <v>22</v>
      </c>
      <c r="B35" s="45" t="s">
        <v>137</v>
      </c>
      <c r="C35" s="44" t="s">
        <v>16</v>
      </c>
      <c r="D35" s="44"/>
      <c r="E35" s="55">
        <f>SUM(E36:E37)</f>
        <v>54</v>
      </c>
      <c r="F35" s="62">
        <v>0</v>
      </c>
      <c r="G35" s="62">
        <f>E35*F35</f>
        <v>0</v>
      </c>
    </row>
    <row r="36" spans="1:7" ht="15" customHeight="1" x14ac:dyDescent="0.25">
      <c r="A36" s="53" t="s">
        <v>23</v>
      </c>
      <c r="B36" s="48" t="s">
        <v>180</v>
      </c>
      <c r="C36" s="50" t="s">
        <v>16</v>
      </c>
      <c r="D36" s="50"/>
      <c r="E36" s="52">
        <v>42</v>
      </c>
      <c r="F36" s="62"/>
      <c r="G36" s="62"/>
    </row>
    <row r="37" spans="1:7" ht="15" customHeight="1" x14ac:dyDescent="0.25">
      <c r="A37" s="53" t="s">
        <v>24</v>
      </c>
      <c r="B37" s="48" t="s">
        <v>179</v>
      </c>
      <c r="C37" s="50" t="s">
        <v>16</v>
      </c>
      <c r="D37" s="50"/>
      <c r="E37" s="52">
        <v>12</v>
      </c>
      <c r="F37" s="62"/>
      <c r="G37" s="62"/>
    </row>
    <row r="38" spans="1:7" ht="15" customHeight="1" x14ac:dyDescent="0.25">
      <c r="A38" s="53" t="s">
        <v>53</v>
      </c>
      <c r="B38" s="48" t="s">
        <v>208</v>
      </c>
      <c r="C38" s="50" t="s">
        <v>83</v>
      </c>
      <c r="D38" s="50"/>
      <c r="E38" s="52">
        <v>7</v>
      </c>
      <c r="F38" s="62"/>
      <c r="G38" s="62"/>
    </row>
    <row r="39" spans="1:7" ht="15" customHeight="1" x14ac:dyDescent="0.25">
      <c r="A39" s="53" t="s">
        <v>66</v>
      </c>
      <c r="B39" s="48" t="s">
        <v>207</v>
      </c>
      <c r="C39" s="50" t="s">
        <v>83</v>
      </c>
      <c r="D39" s="50"/>
      <c r="E39" s="52">
        <v>1</v>
      </c>
      <c r="F39" s="62"/>
      <c r="G39" s="62"/>
    </row>
    <row r="40" spans="1:7" ht="15" customHeight="1" x14ac:dyDescent="0.25">
      <c r="A40" s="53" t="s">
        <v>65</v>
      </c>
      <c r="B40" s="48" t="s">
        <v>175</v>
      </c>
      <c r="C40" s="50" t="s">
        <v>83</v>
      </c>
      <c r="D40" s="50"/>
      <c r="E40" s="52">
        <v>7</v>
      </c>
      <c r="F40" s="62"/>
      <c r="G40" s="62"/>
    </row>
    <row r="41" spans="1:7" ht="15" customHeight="1" x14ac:dyDescent="0.25">
      <c r="A41" s="53" t="s">
        <v>72</v>
      </c>
      <c r="B41" s="48" t="s">
        <v>206</v>
      </c>
      <c r="C41" s="50" t="s">
        <v>83</v>
      </c>
      <c r="D41" s="50"/>
      <c r="E41" s="52">
        <v>20</v>
      </c>
      <c r="F41" s="62"/>
      <c r="G41" s="62"/>
    </row>
    <row r="42" spans="1:7" ht="15" customHeight="1" x14ac:dyDescent="0.25">
      <c r="A42" s="53" t="s">
        <v>205</v>
      </c>
      <c r="B42" s="48" t="s">
        <v>204</v>
      </c>
      <c r="C42" s="50" t="s">
        <v>83</v>
      </c>
      <c r="D42" s="50"/>
      <c r="E42" s="52">
        <v>11</v>
      </c>
      <c r="F42" s="62"/>
      <c r="G42" s="62"/>
    </row>
    <row r="43" spans="1:7" ht="25.5" x14ac:dyDescent="0.25">
      <c r="A43" s="53" t="s">
        <v>203</v>
      </c>
      <c r="B43" s="48" t="s">
        <v>202</v>
      </c>
      <c r="C43" s="50" t="s">
        <v>83</v>
      </c>
      <c r="D43" s="50"/>
      <c r="E43" s="52">
        <v>20</v>
      </c>
      <c r="F43" s="62"/>
      <c r="G43" s="62"/>
    </row>
    <row r="44" spans="1:7" ht="25.5" x14ac:dyDescent="0.25">
      <c r="A44" s="53" t="s">
        <v>201</v>
      </c>
      <c r="B44" s="48" t="s">
        <v>200</v>
      </c>
      <c r="C44" s="50" t="s">
        <v>83</v>
      </c>
      <c r="D44" s="50"/>
      <c r="E44" s="52">
        <v>6</v>
      </c>
      <c r="F44" s="62"/>
      <c r="G44" s="62"/>
    </row>
    <row r="45" spans="1:7" ht="15" customHeight="1" x14ac:dyDescent="0.25">
      <c r="A45" s="56" t="s">
        <v>25</v>
      </c>
      <c r="B45" s="45" t="s">
        <v>126</v>
      </c>
      <c r="C45" s="44" t="s">
        <v>16</v>
      </c>
      <c r="D45" s="44"/>
      <c r="E45" s="55">
        <f>SUM(E46:E46)</f>
        <v>12</v>
      </c>
      <c r="F45" s="62">
        <v>0</v>
      </c>
      <c r="G45" s="62">
        <f>E45*F45</f>
        <v>0</v>
      </c>
    </row>
    <row r="46" spans="1:7" ht="15" customHeight="1" x14ac:dyDescent="0.25">
      <c r="A46" s="53" t="s">
        <v>26</v>
      </c>
      <c r="B46" s="48" t="s">
        <v>100</v>
      </c>
      <c r="C46" s="50" t="s">
        <v>16</v>
      </c>
      <c r="D46" s="44"/>
      <c r="E46" s="52">
        <v>12</v>
      </c>
      <c r="F46" s="62"/>
      <c r="G46" s="62"/>
    </row>
    <row r="47" spans="1:7" ht="15" customHeight="1" x14ac:dyDescent="0.25">
      <c r="A47" s="53" t="s">
        <v>52</v>
      </c>
      <c r="B47" s="48" t="s">
        <v>199</v>
      </c>
      <c r="C47" s="50" t="s">
        <v>83</v>
      </c>
      <c r="D47" s="50"/>
      <c r="E47" s="52">
        <v>8</v>
      </c>
      <c r="F47" s="62"/>
      <c r="G47" s="62"/>
    </row>
    <row r="48" spans="1:7" ht="25.5" x14ac:dyDescent="0.25">
      <c r="A48" s="53" t="s">
        <v>51</v>
      </c>
      <c r="B48" s="48" t="s">
        <v>198</v>
      </c>
      <c r="C48" s="50" t="s">
        <v>83</v>
      </c>
      <c r="D48" s="50"/>
      <c r="E48" s="52">
        <v>6</v>
      </c>
      <c r="F48" s="62"/>
      <c r="G48" s="62"/>
    </row>
    <row r="49" spans="1:7" ht="15" customHeight="1" x14ac:dyDescent="0.25">
      <c r="A49" s="56" t="s">
        <v>27</v>
      </c>
      <c r="B49" s="45" t="s">
        <v>116</v>
      </c>
      <c r="C49" s="44" t="s">
        <v>16</v>
      </c>
      <c r="D49" s="44"/>
      <c r="E49" s="55">
        <f>SUM(E50:E50)</f>
        <v>36</v>
      </c>
      <c r="F49" s="62">
        <v>0</v>
      </c>
      <c r="G49" s="62">
        <f>E49*F49</f>
        <v>0</v>
      </c>
    </row>
    <row r="50" spans="1:7" ht="15" customHeight="1" x14ac:dyDescent="0.25">
      <c r="A50" s="53" t="s">
        <v>50</v>
      </c>
      <c r="B50" s="48" t="s">
        <v>197</v>
      </c>
      <c r="C50" s="50" t="s">
        <v>16</v>
      </c>
      <c r="D50" s="50"/>
      <c r="E50" s="52">
        <v>36</v>
      </c>
      <c r="F50" s="62"/>
      <c r="G50" s="62"/>
    </row>
    <row r="51" spans="1:7" ht="15" customHeight="1" x14ac:dyDescent="0.25">
      <c r="A51" s="53" t="s">
        <v>64</v>
      </c>
      <c r="B51" s="48" t="s">
        <v>196</v>
      </c>
      <c r="C51" s="50" t="s">
        <v>83</v>
      </c>
      <c r="D51" s="50"/>
      <c r="E51" s="52">
        <v>20</v>
      </c>
      <c r="F51" s="62"/>
      <c r="G51" s="62"/>
    </row>
    <row r="52" spans="1:7" ht="25.5" x14ac:dyDescent="0.25">
      <c r="A52" s="53" t="s">
        <v>63</v>
      </c>
      <c r="B52" s="48" t="s">
        <v>195</v>
      </c>
      <c r="C52" s="50" t="s">
        <v>83</v>
      </c>
      <c r="D52" s="50"/>
      <c r="E52" s="52">
        <v>12</v>
      </c>
      <c r="F52" s="62"/>
      <c r="G52" s="62"/>
    </row>
    <row r="53" spans="1:7" ht="15" customHeight="1" x14ac:dyDescent="0.25">
      <c r="A53" s="56" t="s">
        <v>49</v>
      </c>
      <c r="B53" s="45" t="s">
        <v>194</v>
      </c>
      <c r="C53" s="44" t="s">
        <v>83</v>
      </c>
      <c r="D53" s="44"/>
      <c r="E53" s="55">
        <f>SUM(E54)</f>
        <v>2</v>
      </c>
      <c r="F53" s="62">
        <v>0</v>
      </c>
      <c r="G53" s="62">
        <f>E53*F53</f>
        <v>0</v>
      </c>
    </row>
    <row r="54" spans="1:7" ht="15" customHeight="1" x14ac:dyDescent="0.25">
      <c r="A54" s="53" t="s">
        <v>48</v>
      </c>
      <c r="B54" s="48" t="s">
        <v>193</v>
      </c>
      <c r="C54" s="50" t="s">
        <v>83</v>
      </c>
      <c r="D54" s="50"/>
      <c r="E54" s="52">
        <v>2</v>
      </c>
      <c r="F54" s="62"/>
      <c r="G54" s="62"/>
    </row>
    <row r="55" spans="1:7" ht="15" customHeight="1" x14ac:dyDescent="0.25">
      <c r="A55" s="53" t="s">
        <v>62</v>
      </c>
      <c r="B55" s="48" t="s">
        <v>192</v>
      </c>
      <c r="C55" s="50" t="s">
        <v>83</v>
      </c>
      <c r="D55" s="50"/>
      <c r="E55" s="52">
        <v>2</v>
      </c>
      <c r="F55" s="62"/>
      <c r="G55" s="62"/>
    </row>
    <row r="56" spans="1:7" ht="15" customHeight="1" x14ac:dyDescent="0.25">
      <c r="A56" s="56" t="s">
        <v>47</v>
      </c>
      <c r="B56" s="45" t="s">
        <v>191</v>
      </c>
      <c r="C56" s="44" t="s">
        <v>83</v>
      </c>
      <c r="D56" s="44"/>
      <c r="E56" s="55">
        <f>SUM(E57:E57)</f>
        <v>44</v>
      </c>
      <c r="F56" s="62">
        <v>0</v>
      </c>
      <c r="G56" s="62">
        <f>E56*F56</f>
        <v>0</v>
      </c>
    </row>
    <row r="57" spans="1:7" ht="15" customHeight="1" x14ac:dyDescent="0.25">
      <c r="A57" s="53" t="s">
        <v>46</v>
      </c>
      <c r="B57" s="48" t="s">
        <v>190</v>
      </c>
      <c r="C57" s="50" t="s">
        <v>83</v>
      </c>
      <c r="D57" s="50"/>
      <c r="E57" s="52">
        <v>44</v>
      </c>
      <c r="F57" s="62"/>
      <c r="G57" s="62"/>
    </row>
    <row r="58" spans="1:7" ht="15" customHeight="1" x14ac:dyDescent="0.25">
      <c r="A58" s="53" t="s">
        <v>77</v>
      </c>
      <c r="B58" s="48" t="s">
        <v>189</v>
      </c>
      <c r="C58" s="50" t="s">
        <v>83</v>
      </c>
      <c r="D58" s="50"/>
      <c r="E58" s="52">
        <v>44</v>
      </c>
      <c r="F58" s="62"/>
      <c r="G58" s="62"/>
    </row>
    <row r="59" spans="1:7" ht="15" customHeight="1" x14ac:dyDescent="0.25">
      <c r="A59" s="53" t="s">
        <v>188</v>
      </c>
      <c r="B59" s="48" t="s">
        <v>187</v>
      </c>
      <c r="C59" s="50" t="s">
        <v>83</v>
      </c>
      <c r="D59" s="50"/>
      <c r="E59" s="52">
        <f>E57*8</f>
        <v>352</v>
      </c>
      <c r="F59" s="62"/>
      <c r="G59" s="62"/>
    </row>
    <row r="60" spans="1:7" ht="15" customHeight="1" x14ac:dyDescent="0.25">
      <c r="A60" s="56" t="s">
        <v>45</v>
      </c>
      <c r="B60" s="45" t="s">
        <v>162</v>
      </c>
      <c r="C60" s="44" t="s">
        <v>108</v>
      </c>
      <c r="D60" s="44"/>
      <c r="E60" s="55">
        <v>55.5</v>
      </c>
      <c r="F60" s="62">
        <v>0</v>
      </c>
      <c r="G60" s="62">
        <f>E60*F60</f>
        <v>0</v>
      </c>
    </row>
    <row r="61" spans="1:7" ht="15" customHeight="1" x14ac:dyDescent="0.25">
      <c r="A61" s="53" t="s">
        <v>44</v>
      </c>
      <c r="B61" s="48" t="s">
        <v>110</v>
      </c>
      <c r="C61" s="50" t="s">
        <v>106</v>
      </c>
      <c r="D61" s="50"/>
      <c r="E61" s="52">
        <f>ROUNDUP((E60*0.24),0)</f>
        <v>14</v>
      </c>
      <c r="F61" s="62"/>
      <c r="G61" s="62"/>
    </row>
    <row r="62" spans="1:7" ht="15" customHeight="1" x14ac:dyDescent="0.25">
      <c r="A62" s="56" t="s">
        <v>43</v>
      </c>
      <c r="B62" s="45" t="s">
        <v>109</v>
      </c>
      <c r="C62" s="44" t="s">
        <v>108</v>
      </c>
      <c r="D62" s="44"/>
      <c r="E62" s="55">
        <v>55.5</v>
      </c>
      <c r="F62" s="62">
        <v>0</v>
      </c>
      <c r="G62" s="62">
        <f>E62*F62</f>
        <v>0</v>
      </c>
    </row>
    <row r="63" spans="1:7" ht="15" customHeight="1" x14ac:dyDescent="0.25">
      <c r="A63" s="53" t="s">
        <v>61</v>
      </c>
      <c r="B63" s="48" t="s">
        <v>107</v>
      </c>
      <c r="C63" s="50" t="s">
        <v>106</v>
      </c>
      <c r="D63" s="50"/>
      <c r="E63" s="52">
        <f>ROUNDUP((E62*0.3),0)</f>
        <v>17</v>
      </c>
      <c r="F63" s="62"/>
      <c r="G63" s="62"/>
    </row>
    <row r="64" spans="1:7" ht="15" customHeight="1" x14ac:dyDescent="0.25">
      <c r="A64" s="56" t="s">
        <v>60</v>
      </c>
      <c r="B64" s="45" t="s">
        <v>186</v>
      </c>
      <c r="C64" s="44" t="s">
        <v>106</v>
      </c>
      <c r="D64" s="44"/>
      <c r="E64" s="55">
        <f>E65</f>
        <v>300</v>
      </c>
      <c r="F64" s="62">
        <v>0</v>
      </c>
      <c r="G64" s="62">
        <f>E64*F64</f>
        <v>0</v>
      </c>
    </row>
    <row r="65" spans="1:7" ht="15" customHeight="1" x14ac:dyDescent="0.25">
      <c r="A65" s="53" t="s">
        <v>59</v>
      </c>
      <c r="B65" s="48" t="s">
        <v>185</v>
      </c>
      <c r="C65" s="50" t="s">
        <v>106</v>
      </c>
      <c r="D65" s="50"/>
      <c r="E65" s="52">
        <v>300</v>
      </c>
      <c r="F65" s="62"/>
      <c r="G65" s="62"/>
    </row>
    <row r="66" spans="1:7" ht="15" customHeight="1" x14ac:dyDescent="0.25">
      <c r="A66" s="53"/>
      <c r="B66" s="48"/>
      <c r="C66" s="50"/>
      <c r="D66" s="50"/>
      <c r="E66" s="132"/>
      <c r="F66" s="62"/>
      <c r="G66" s="62"/>
    </row>
    <row r="67" spans="1:7" s="135" customFormat="1" x14ac:dyDescent="0.25">
      <c r="A67" s="46"/>
      <c r="B67" s="51" t="s">
        <v>82</v>
      </c>
      <c r="C67" s="50"/>
      <c r="D67" s="50"/>
      <c r="E67" s="49"/>
      <c r="F67" s="48"/>
      <c r="G67" s="47">
        <f>SUM(G7:G66)</f>
        <v>0</v>
      </c>
    </row>
    <row r="68" spans="1:7" s="135" customFormat="1" ht="16.5" customHeight="1" x14ac:dyDescent="0.25">
      <c r="A68" s="46"/>
      <c r="B68" s="51" t="s">
        <v>81</v>
      </c>
      <c r="C68" s="50"/>
      <c r="D68" s="50"/>
      <c r="E68" s="49"/>
      <c r="F68" s="48"/>
      <c r="G68" s="47">
        <f>0.2*G67</f>
        <v>0</v>
      </c>
    </row>
    <row r="69" spans="1:7" s="135" customFormat="1" x14ac:dyDescent="0.25">
      <c r="A69" s="46"/>
      <c r="B69" s="45" t="s">
        <v>80</v>
      </c>
      <c r="C69" s="44"/>
      <c r="D69" s="44"/>
      <c r="E69" s="43"/>
      <c r="F69" s="42"/>
      <c r="G69" s="41">
        <f>G68+G67</f>
        <v>0</v>
      </c>
    </row>
    <row r="70" spans="1:7" x14ac:dyDescent="0.25">
      <c r="A70" s="40"/>
      <c r="B70" s="38"/>
      <c r="C70" s="38"/>
      <c r="D70" s="38"/>
      <c r="E70" s="39"/>
      <c r="F70" s="38"/>
      <c r="G70" s="38"/>
    </row>
    <row r="71" spans="1:7" s="9" customFormat="1" x14ac:dyDescent="0.2">
      <c r="A71" s="35"/>
      <c r="B71" s="37"/>
      <c r="C71" s="35"/>
      <c r="D71" s="35"/>
      <c r="E71" s="35"/>
      <c r="F71" s="35"/>
      <c r="G71" s="35"/>
    </row>
    <row r="72" spans="1:7" s="9" customFormat="1" x14ac:dyDescent="0.2">
      <c r="A72" s="32"/>
      <c r="B72" s="31"/>
      <c r="C72" s="31"/>
      <c r="D72" s="31"/>
      <c r="E72" s="31"/>
      <c r="F72" s="31"/>
      <c r="G72" s="35"/>
    </row>
    <row r="73" spans="1:7" s="131" customFormat="1" x14ac:dyDescent="0.25">
      <c r="A73" s="32"/>
      <c r="B73" s="34"/>
      <c r="C73" s="34"/>
      <c r="D73" s="34"/>
      <c r="E73" s="34"/>
      <c r="F73" s="34"/>
      <c r="G73" s="34"/>
    </row>
    <row r="74" spans="1:7" s="131" customFormat="1" x14ac:dyDescent="0.25">
      <c r="A74" s="32"/>
      <c r="B74" s="33"/>
      <c r="C74" s="33"/>
      <c r="D74" s="33"/>
      <c r="E74" s="33"/>
      <c r="F74" s="33"/>
      <c r="G74" s="33"/>
    </row>
    <row r="75" spans="1:7" s="131" customFormat="1" x14ac:dyDescent="0.2">
      <c r="A75" s="32"/>
      <c r="B75" s="33"/>
      <c r="C75" s="33"/>
      <c r="D75" s="33"/>
      <c r="E75" s="33"/>
      <c r="F75" s="23"/>
      <c r="G75" s="23"/>
    </row>
    <row r="76" spans="1:7" s="131" customFormat="1" x14ac:dyDescent="0.2">
      <c r="A76" s="32"/>
      <c r="B76" s="33"/>
      <c r="C76" s="33"/>
      <c r="D76" s="33"/>
      <c r="E76" s="23"/>
      <c r="F76" s="23"/>
      <c r="G76" s="23"/>
    </row>
    <row r="77" spans="1:7" s="131" customFormat="1" x14ac:dyDescent="0.25">
      <c r="A77" s="32"/>
      <c r="B77" s="156"/>
      <c r="C77" s="156"/>
      <c r="D77" s="156"/>
      <c r="E77" s="156"/>
      <c r="F77" s="156"/>
      <c r="G77" s="156"/>
    </row>
    <row r="78" spans="1:7" s="131" customFormat="1" x14ac:dyDescent="0.25">
      <c r="A78" s="32"/>
      <c r="B78" s="31"/>
      <c r="C78" s="31"/>
      <c r="D78" s="31"/>
      <c r="E78" s="31"/>
      <c r="F78" s="31"/>
      <c r="G78" s="31"/>
    </row>
    <row r="79" spans="1:7" x14ac:dyDescent="0.25">
      <c r="A79" s="30"/>
      <c r="B79" s="29"/>
      <c r="C79" s="26"/>
      <c r="D79" s="26"/>
      <c r="E79" s="26"/>
      <c r="F79" s="26"/>
      <c r="G79" s="26"/>
    </row>
    <row r="80" spans="1:7" s="131" customFormat="1" x14ac:dyDescent="0.25">
      <c r="A80" s="1"/>
      <c r="B80" s="28"/>
      <c r="C80" s="2"/>
      <c r="D80" s="2"/>
      <c r="E80" s="2"/>
      <c r="F80" s="2"/>
      <c r="G80" s="141"/>
    </row>
    <row r="81" spans="1:7" s="131" customFormat="1" x14ac:dyDescent="0.25">
      <c r="A81" s="3"/>
      <c r="B81" s="27"/>
      <c r="C81" s="4"/>
      <c r="D81" s="4"/>
      <c r="E81" s="5"/>
      <c r="F81" s="4"/>
      <c r="G81" s="142"/>
    </row>
    <row r="82" spans="1:7" s="131" customFormat="1" x14ac:dyDescent="0.25">
      <c r="A82" s="3"/>
      <c r="B82" s="26"/>
      <c r="C82" s="4"/>
      <c r="D82" s="4"/>
      <c r="E82" s="6"/>
      <c r="F82" s="7"/>
      <c r="G82" s="22"/>
    </row>
    <row r="83" spans="1:7" s="131" customFormat="1" x14ac:dyDescent="0.25">
      <c r="A83" s="3"/>
      <c r="B83" s="24"/>
      <c r="C83" s="4"/>
      <c r="D83" s="4"/>
      <c r="E83" s="6"/>
      <c r="F83" s="7"/>
      <c r="G83" s="137"/>
    </row>
    <row r="84" spans="1:7" s="131" customFormat="1" x14ac:dyDescent="0.2">
      <c r="A84" s="3"/>
      <c r="B84" s="25"/>
      <c r="C84" s="4"/>
      <c r="D84" s="4"/>
      <c r="E84" s="5"/>
      <c r="F84" s="7"/>
      <c r="G84" s="149"/>
    </row>
    <row r="85" spans="1:7" s="131" customFormat="1" x14ac:dyDescent="0.2">
      <c r="A85" s="8"/>
      <c r="B85" s="24"/>
      <c r="C85" s="9"/>
      <c r="D85" s="9"/>
      <c r="E85" s="9"/>
      <c r="F85" s="10"/>
      <c r="G85" s="23"/>
    </row>
    <row r="86" spans="1:7" x14ac:dyDescent="0.2">
      <c r="B86" s="130"/>
      <c r="G86" s="130"/>
    </row>
  </sheetData>
  <autoFilter ref="A5:G65"/>
  <mergeCells count="8">
    <mergeCell ref="B77:G77"/>
    <mergeCell ref="A1:G1"/>
    <mergeCell ref="A3:A4"/>
    <mergeCell ref="B3:B4"/>
    <mergeCell ref="C3:C4"/>
    <mergeCell ref="D3:D4"/>
    <mergeCell ref="E3:E4"/>
    <mergeCell ref="F3:G3"/>
  </mergeCells>
  <pageMargins left="0.27559055118110237" right="0.23622047244094491" top="0.51181102362204722" bottom="0.55118110236220474" header="0.6692913385826772" footer="0.62992125984251968"/>
  <pageSetup paperSize="8" scale="65" orientation="portrait" verticalDpi="300" r:id="rId1"/>
  <rowBreaks count="2" manualBreakCount="2">
    <brk id="23" max="6" man="1"/>
    <brk id="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АУПГ Житловий будинок</vt:lpstr>
      <vt:lpstr>АУПГ Пакрінг</vt:lpstr>
      <vt:lpstr>АУПГ Насосна </vt:lpstr>
      <vt:lpstr>'АУПГ Житловий будинок'!Область_печати</vt:lpstr>
      <vt:lpstr>'АУПГ Насосна '!Область_печати</vt:lpstr>
      <vt:lpstr>'АУПГ Пакрінг'!Область_печати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2024-03-07T14:06:12Z</dcterms:modified>
</cp:coreProperties>
</file>