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Z:\Users\ZDUDENKO\ВСЕ РАБОТНИКИ\дніпро караван\"/>
    </mc:Choice>
  </mc:AlternateContent>
  <bookViews>
    <workbookView xWindow="0" yWindow="0" windowWidth="28800" windowHeight="12072" tabRatio="516" firstSheet="2" activeTab="2"/>
  </bookViews>
  <sheets>
    <sheet name="Додаток 2" sheetId="42" state="hidden" r:id="rId1"/>
    <sheet name="Основні положеня" sheetId="40" state="hidden" r:id="rId2"/>
    <sheet name="Лист1" sheetId="53" r:id="rId3"/>
  </sheets>
  <definedNames>
    <definedName name="Виконується">#REF!</definedName>
  </definedNames>
  <calcPr calcId="162913"/>
</workbook>
</file>

<file path=xl/calcChain.xml><?xml version="1.0" encoding="utf-8"?>
<calcChain xmlns="http://schemas.openxmlformats.org/spreadsheetml/2006/main">
  <c r="K118" i="53" l="1"/>
  <c r="K90" i="53"/>
  <c r="K82" i="53"/>
  <c r="K61" i="53"/>
  <c r="I51" i="53" l="1"/>
  <c r="I47" i="53"/>
  <c r="I46" i="53"/>
  <c r="I45" i="53"/>
  <c r="F42" i="53"/>
  <c r="K36" i="53"/>
  <c r="K35" i="53"/>
  <c r="I28" i="53"/>
  <c r="F23" i="53"/>
  <c r="I19" i="53"/>
  <c r="F10" i="53"/>
  <c r="F11" i="53"/>
  <c r="F12" i="53"/>
  <c r="F13" i="53"/>
  <c r="F14" i="53"/>
  <c r="F15" i="53"/>
  <c r="F16" i="53"/>
  <c r="F9" i="53"/>
  <c r="F17" i="53" l="1"/>
  <c r="K98" i="53"/>
  <c r="F98" i="53"/>
  <c r="K97" i="53"/>
  <c r="F97" i="53"/>
  <c r="K89" i="53" l="1"/>
  <c r="K68" i="53"/>
  <c r="F79" i="53" l="1"/>
  <c r="K23" i="53" l="1"/>
  <c r="F25" i="53" l="1"/>
  <c r="F112" i="53" l="1"/>
  <c r="F118" i="53" s="1"/>
  <c r="I43" i="53" l="1"/>
  <c r="I21" i="53"/>
  <c r="I44" i="53"/>
  <c r="F19" i="53"/>
  <c r="K19" i="53"/>
  <c r="F117" i="53" l="1"/>
  <c r="F116" i="53"/>
  <c r="K115" i="53"/>
  <c r="F115" i="53"/>
  <c r="K114" i="53"/>
  <c r="K113" i="53"/>
  <c r="F113" i="53"/>
  <c r="F111" i="53"/>
  <c r="F110" i="53"/>
  <c r="I107" i="53"/>
  <c r="K107" i="53" s="1"/>
  <c r="I106" i="53"/>
  <c r="K106" i="53" s="1"/>
  <c r="F106" i="53"/>
  <c r="F105" i="53"/>
  <c r="I104" i="53"/>
  <c r="K104" i="53" s="1"/>
  <c r="F104" i="53"/>
  <c r="I103" i="53"/>
  <c r="F103" i="53"/>
  <c r="F100" i="53"/>
  <c r="F99" i="53"/>
  <c r="K96" i="53"/>
  <c r="F96" i="53"/>
  <c r="K95" i="53"/>
  <c r="K94" i="53"/>
  <c r="F94" i="53"/>
  <c r="F93" i="53"/>
  <c r="K92" i="53"/>
  <c r="F92" i="53"/>
  <c r="K91" i="53"/>
  <c r="K88" i="53"/>
  <c r="K87" i="53"/>
  <c r="K86" i="53"/>
  <c r="K85" i="53"/>
  <c r="F85" i="53"/>
  <c r="I84" i="53"/>
  <c r="K84" i="53" s="1"/>
  <c r="F84" i="53"/>
  <c r="I83" i="53"/>
  <c r="K83" i="53" s="1"/>
  <c r="F83" i="53"/>
  <c r="K81" i="53"/>
  <c r="K80" i="53"/>
  <c r="F80" i="53"/>
  <c r="K79" i="53"/>
  <c r="K78" i="53"/>
  <c r="K77" i="53"/>
  <c r="K76" i="53"/>
  <c r="K75" i="53"/>
  <c r="F75" i="53"/>
  <c r="K74" i="53"/>
  <c r="I73" i="53"/>
  <c r="K73" i="53" s="1"/>
  <c r="K72" i="53"/>
  <c r="F72" i="53"/>
  <c r="K71" i="53"/>
  <c r="F71" i="53"/>
  <c r="K70" i="53"/>
  <c r="K69" i="53"/>
  <c r="F69" i="53"/>
  <c r="K67" i="53"/>
  <c r="F65" i="53"/>
  <c r="F64" i="53"/>
  <c r="F63" i="53"/>
  <c r="K62" i="53"/>
  <c r="F62" i="53"/>
  <c r="K60" i="53"/>
  <c r="F60" i="53"/>
  <c r="K59" i="53"/>
  <c r="K58" i="53"/>
  <c r="K57" i="53"/>
  <c r="K56" i="53"/>
  <c r="K101" i="53" s="1"/>
  <c r="F56" i="53"/>
  <c r="K53" i="53"/>
  <c r="K52" i="53"/>
  <c r="F52" i="53"/>
  <c r="K51" i="53"/>
  <c r="I50" i="53"/>
  <c r="F50" i="53"/>
  <c r="I49" i="53"/>
  <c r="K49" i="53" s="1"/>
  <c r="F49" i="53"/>
  <c r="I48" i="53"/>
  <c r="F48" i="53"/>
  <c r="K47" i="53"/>
  <c r="F47" i="53"/>
  <c r="K46" i="53"/>
  <c r="K45" i="53"/>
  <c r="F45" i="53"/>
  <c r="F54" i="53" s="1"/>
  <c r="K44" i="53"/>
  <c r="K43" i="53"/>
  <c r="F43" i="53"/>
  <c r="K42" i="53"/>
  <c r="K41" i="53"/>
  <c r="K40" i="53"/>
  <c r="K39" i="53"/>
  <c r="K38" i="53"/>
  <c r="K37" i="53"/>
  <c r="F37" i="53"/>
  <c r="F36" i="53"/>
  <c r="K34" i="53"/>
  <c r="K33" i="53"/>
  <c r="K32" i="53"/>
  <c r="K31" i="53"/>
  <c r="K30" i="53"/>
  <c r="F30" i="53"/>
  <c r="K29" i="53"/>
  <c r="K28" i="53"/>
  <c r="K27" i="53"/>
  <c r="K26" i="53"/>
  <c r="K25" i="53"/>
  <c r="K24" i="53"/>
  <c r="F24" i="53"/>
  <c r="K22" i="53"/>
  <c r="K21" i="53"/>
  <c r="I20" i="53"/>
  <c r="K20" i="53" s="1"/>
  <c r="F20" i="53"/>
  <c r="K17" i="53"/>
  <c r="K108" i="53" l="1"/>
  <c r="F101" i="53"/>
  <c r="F120" i="53" s="1"/>
  <c r="F108" i="53"/>
  <c r="K54" i="53"/>
  <c r="K119" i="53" s="1"/>
  <c r="K120" i="53" l="1"/>
  <c r="K121" i="53" s="1"/>
  <c r="F122" i="53"/>
  <c r="K122" i="53" l="1"/>
  <c r="K124" i="53" s="1"/>
  <c r="K123" i="53" s="1"/>
</calcChain>
</file>

<file path=xl/sharedStrings.xml><?xml version="1.0" encoding="utf-8"?>
<sst xmlns="http://schemas.openxmlformats.org/spreadsheetml/2006/main" count="398" uniqueCount="266">
  <si>
    <t>Додаток 2
до Форми Закупівельної документації у рамках проведення Тендеру, запиту Комерційних пропозицій,
що є Додатком 4 до Положення про закупівлі в АТ «Райффайзен Банк Аваль»,
затвердженого Постановою Правління №П-96/2 від 30.05.2016 р.</t>
  </si>
  <si>
    <t>Додаток 2
до Закупівельної документації у рамках проведення Тендеру, запиту Комерційних пропозицій</t>
  </si>
  <si>
    <t>Перелік  документації Учасника закупівель</t>
  </si>
  <si>
    <t xml:space="preserve">Даний перелік надається  Учасником закупівлі в обов'язковому порядку. Копії документів, зазначені у переліку, повинні бути завірені печаткою підприємства та підписані уповноваженою особою (ми) Учасника закупівлі. У випадку неможливості надати документ, надати письмове пояснення або посилання на таку відсутність. У разі надання колективного Учасника, т.б. підпис майбутнього договору (ів) двома юридичними особами, необхідно надати зазначені документи з огляду залученого колективного учасника. 
</t>
  </si>
  <si>
    <t xml:space="preserve">Інформаційна довідка про контрагента, в якій повідомляється:  назва компанії,  код ЄДРПОУ, юридична та фактична адреси, адреса розташування виробництва, телефон, факс, електронна пошта, адреса Інтернет-сайту (за наявності), банківські реквізити, напрямки діяльності компанії, дані про головну компанію (в разі наявності такої); відомості про  директора та бухгалтера підприємства: П.І.Б., посада, ІПН, роб. та мобільний телефон; відомості про контактну посадову особу  учасника: П.І.Б., посада, повноваження, ІПН, роб. та мобільний телефон. </t>
  </si>
  <si>
    <t>Довідка про відсутність змін до установчих документів та в керівному складі станом на останню дату.</t>
  </si>
  <si>
    <t xml:space="preserve">Копію заяви про відсутність процедури банкрутства юридичної особи, про відсутність упродовж останніх трьох років стягнень контролюючих органів за порушення норм і правил, регулюючих надання  послуг, за умови, що такі послуги відносяться до предмету даного тендеру, про відсутність   заборгованості перед податковими органами та державними фондами.  </t>
  </si>
  <si>
    <t>Баланс  підприємства, декларація з податку на прибуток та про сплату комунального податку за останній звітний період.</t>
  </si>
  <si>
    <t>Дозвіл директора, бухгалтера, контактної особи на обробку їх персональних даних.</t>
  </si>
  <si>
    <t>інші документи у разі потреби додаються до переліку.</t>
  </si>
  <si>
    <t>ПЕРЕЛІК ДОКУМЕНТІВ, ЯКІ ПІДТВЕРДЖУЮТЬ ПОВНОВАЖЕННЯ, КОНТРАГЕНТА НА УКЛАДАННЯ ГОСПОДАРСЬКОГО ДОГОВОРУ</t>
  </si>
  <si>
    <t>Назва розділу документів</t>
  </si>
  <si>
    <t>Назва документу</t>
  </si>
  <si>
    <t>Документи юридичних осіб</t>
  </si>
  <si>
    <t xml:space="preserve">1. Засвідчені нотаріально або уповноваженими особами контрагента та скріплені печаткою контрагента
</t>
  </si>
  <si>
    <t>1. Копія статуту юридичної особи</t>
  </si>
  <si>
    <t>2. Витяг з Єдиного державного реєстру юридичних осіб, фізичних осіб-підприємців та громадських формувань, із зазначенням в ньому усіх відомостей, що можливо отримати з реєстру у формі Витягу, датований не пізніше ніж за 30 днів до дати надання його до Банку;</t>
  </si>
  <si>
    <t>3. Ліцензії та дозволи на здійснення діяльності, яка є предметом договору, що планується укласти з Банком (не надається, якщо відомості про наявність ліцензій та дозволів зазначені у вищевказаному Витягу);</t>
  </si>
  <si>
    <t>4. Копія документів про призначення посадових осіб (наказів, рішень протоколів зборів, відповідно до установчих документів);</t>
  </si>
  <si>
    <t>5. Рішення відповідного органу контрагента про укладання господарського договору згідно з його статутом, в тому числі щодо укладання значного правочину або правочину, щодо вчинення якого є заінтересованість;</t>
  </si>
  <si>
    <t>6. Копія свідоцтва про реєстрацію платника податку на додану вартість (ПДВ)/ витягу з реєстру платників ПДВ або копію свідоцтва про право сплати єдиного податку суб’єктом малого підприємництва/ витягу з Реєстру платників єдиного податку;</t>
  </si>
  <si>
    <t>Документи фізичних осіб – підприємців</t>
  </si>
  <si>
    <t xml:space="preserve">2.
Засвідчені нотаріально або засвідчені підписом контрагента та скріплені його печаткою
</t>
  </si>
  <si>
    <t>1. Витяг з Єдиного державного реєстру юридичних осіб, фізичних осіб-підприємців та громадських формувань, із зазначенням в ньому усіх відомостей, що можливо отримати з реєстру у формі Витягу, датований не пізніше ніж за 30 днів до дати надання його до Банку;</t>
  </si>
  <si>
    <t>2. Ліцензії та дозволи на здійснення діяльності, яка є предметом договору, що планується укладати з Банком(не надається, якщо відомості про наявність ліцензій та дозволів зазначені у вищевказаному Витягу);</t>
  </si>
  <si>
    <t>3. Копія свідоцтва про реєстрацію платника податку на додану вартість (ПДВ)/ витягу з реєстру платників ПДВ або копію свідоцтва про право сплати єдиного податку суб’єктом малого підприємництва/ витягу з Реєстру платників єдиного податку;</t>
  </si>
  <si>
    <t>4. Ксерокопія паспорту та довідка про присвоєння ідентифікаційного номера</t>
  </si>
  <si>
    <t>Документи фізичних осіб</t>
  </si>
  <si>
    <t xml:space="preserve">3. Засвідчені нотаріально або засвідчені підписом контрагента </t>
  </si>
  <si>
    <t>1. Копія паспорту та довідка про присвоєння ідентифікаційного номера (для іноземців – копія закордонного паспорту, посвідки на проживання, дозволу на працевлаштування) та, за необхідності, інші документи, якщо їх надання передбачено  нормативними документами Банку для укладання окремих  видів договорів (договорів підряду тощо.)</t>
  </si>
  <si>
    <t>Документи юридичних осіб-нерезидентів</t>
  </si>
  <si>
    <t>1. Копія легалізованого або засвідченого шляхом проставлення апостиля витягу з торговельного, банківського або судового реєстру або реєстраційного посвідчення місцевого органу влади іноземної держави про реєстрацію юридичної особи, з перекладом на українську мову та засвідченням нотаріусом України підпису перекладача</t>
  </si>
  <si>
    <t>2. Якщо від імені контрагента діє представник за довіреністю – Копія завіреної нотаріально за місцем її видачі, легалізованої або засвідченої шляхом проставлення апостилю довіреності, з перекладом на українську мову та засвідченням нотаріусом України підпису перекладача</t>
  </si>
  <si>
    <t>ДОКУМЕНТИ, ЩО ПІДТВЕРДЖУЮТЬ НАЯВНІСТЬ МАЙНОВИХ ПРАВ/ПРАВ ПРОДАЖУ/ПРАВ НАДАННЯ ТЕХНІЧНОЇ ПІДТРИМКИ ПРОГРАМНОГО ЗАБЕЗПЕЧЕННЯ (ДАЛІ – ПЗ)</t>
  </si>
  <si>
    <t>1. Документи, що підтверджують статус партнера виробника ПЗ:</t>
  </si>
  <si>
    <t xml:space="preserve">
1) авторизаційний лист від виробника ПЗ, що визначає статус співпраці між виробником та партнером (дистриб’ютор, диллер, сертифікований партнер тощо), в якому  має бути інформація про наявний обсяг прав, які є в Учасника як партнера  виробника ПЗ для   цілей закупівлі Банком  - право на продаж ПЗ покупцям або надання послуг техпідтримки ПЗ. Якщо авторизаційний лист містить посилання на статус Учасника із спеціальною абревіатурою та специфічною термінологією, прийнятою в системі виробника, надається лист Учасника (або роз’яснення у відповідній графі заяви-анкети Учасника), в якому вказується роз’яснення що означає такий статус в контексті взаємовідносин із покупцями  із посиланням на дані виробника. 
2) лист від виробника ПЗ із схемою продажу ПЗ та ліцензій щодо прав на ПЗ для кінцевих користувачів-клієнтів. Якщо такий лист від виробника відсутній, Учасник вказує таку інформацію про схему продажу ПЗ та ліцензій  у відповідній графі заяви-анкети Учасника. 
3) текст ліцензії на ПЗ від виробника. Якщо ліцензія виробника на ПЗ розміщена на сайті виробника надається роздрукований з сайту виробника ПЗ текст ліцензії із зазначенням дати роздрукованої редакції ліцензії. Текст ліцензії має бути перекладений на українську мову. 
</t>
  </si>
  <si>
    <t>2. Документи, що підтверджують майнові права на ПЗ (обрати один з варіантів 2.1-2.3)*</t>
  </si>
  <si>
    <r>
      <rPr>
        <b/>
        <sz val="10"/>
        <rFont val="Century Gothic"/>
        <family val="2"/>
        <charset val="204"/>
      </rPr>
      <t>2.1. Документи щодо ПЗ, створеного за участю персоналу (службові твори):</t>
    </r>
    <r>
      <rPr>
        <sz val="10"/>
        <rFont val="Century Gothic"/>
        <family val="2"/>
        <charset val="204"/>
      </rPr>
      <t xml:space="preserve">
1) договір про передачу (відчуження) майнових прав на твір або договір про передачу виключного права на використання твору або договір про розподіл майнових прав на твір, договір про співавторство;
  2) внутрішній нормативний документ (наказ тощо) про склад працівників, які задіяні для створення ПЗ,  службове завдання, трудовий договір/контракт з працівником та/або посадова інструкція тощо;
3) акт про виконання робіт, що стосується створення ПЗ, дані із внутрішнього репозитарію про консолідацію елементів ПЗ, створених працівниками тощо;
4) документи, що підтверджують розрахунок із працівниками-авторами ПЗ;
5) Свідоцтво про реєстрацію авторського права на твір, видане Державною службою інтелектуальної власності та витяг із Державного реєстру свідоцтв про реєстрацію     авторського права на твір (за наявності);
6) технічна/проектна та користувацька документація на ПЗ    (Технічне завдання, ескізний проект, технічний проект, робочий проект, впровадження, інструкція користувача тощо).
 7) вихідний  текст (або фрагменти  вихідного тексту) програми в обсязі,  необхідному для її  ідентифікації
</t>
    </r>
  </si>
  <si>
    <r>
      <rPr>
        <b/>
        <sz val="10"/>
        <rFont val="Century Gothic"/>
        <family val="2"/>
        <charset val="204"/>
      </rPr>
      <t xml:space="preserve">2.2. Документи щодо ПЗ, права на яке придбане від третіх осіб-розробників ПЗ:   </t>
    </r>
    <r>
      <rPr>
        <sz val="10"/>
        <rFont val="Century Gothic"/>
        <family val="2"/>
        <charset val="204"/>
      </rPr>
      <t xml:space="preserve">
1) договір про створення за замовленням ПЗ  або договір про передачу виключного права на ПЗ, до якого додається:
-  акт про виконання робіт, що підтверджує  створення та передачу ПЗ та прав на нього до Учасника;
- документи, що підтверджують розрахунки між Учасником та автором/виконавцем ПЗ (акт звірки, лист автора про повний розрахунок з ним за договором та відсутність претензій до покупця).
2) Свідоцтво про реєстрацію авторського права на твір, видане Державною службою інтелектуальної власності та витяг із Державного реєстру свідоцтв про реєстрацію авторського права на твір (за наявності);
</t>
    </r>
  </si>
  <si>
    <r>
      <rPr>
        <b/>
        <sz val="10"/>
        <rFont val="Century Gothic"/>
        <family val="2"/>
        <charset val="204"/>
      </rPr>
      <t>2.3. Документи на ПЗ, яке перебуває в Учасника в користуванні на правах ліцензії:</t>
    </r>
    <r>
      <rPr>
        <sz val="10"/>
        <rFont val="Century Gothic"/>
        <family val="2"/>
        <charset val="204"/>
      </rPr>
      <t xml:space="preserve">
1) ліцензійний договір та письмовий дозвіл власника виключних майнових прав на передачу прав на ПЗ Банку;
2) документи, що підтверджують наявність у власника виключних майнових прав на ПЗ – надаються  документи згідно п .2.1-2.2. вище в залежності від способу набуття прав на ПЗ.
</t>
    </r>
  </si>
  <si>
    <t>Додаток №1</t>
  </si>
  <si>
    <t xml:space="preserve">Загальні умови та вимоги щодо надання Комерційних пропозицій за наданою Закупівельною документацією 
</t>
  </si>
  <si>
    <t>1. Загальні положення:</t>
  </si>
  <si>
    <t>Предмет Закупівлі:</t>
  </si>
  <si>
    <t>Тендер з вибору підрядників на виконання робіт по поточному ремонту приміщень (в тому числі благоустрій, ремонт/улаштування інженерних мереж) АТ "Райффайзен Банк Аваль" по Україні, строком на 2 роки.</t>
  </si>
  <si>
    <t>1.1. АТ «Райффайзен Банк Аваль» - юридична адреса: Україна, 01011, м. Київ, вул. Лєскова, 9  (надалі — Організатор) запрошує взяти участь у тендері по   поточному ремонту приміщень (в тому числі благоустрій, ремонт/улаштування інженерних мереж)  АТ "Райффайзен Банк Аваль" по Україні, строком на 2 роки.</t>
  </si>
  <si>
    <t>За результатами тендеру буде здійснений вибір підрядників на виконання робіт по поточному ремонту приміщень  АТ "Райффайзен Банк Аваль" у кожному окремому регіоні.</t>
  </si>
  <si>
    <t xml:space="preserve">1.2. За довідками звертатися до Організатора: </t>
  </si>
  <si>
    <r>
      <rPr>
        <sz val="11"/>
        <color indexed="8"/>
        <rFont val="Calibri"/>
        <family val="2"/>
        <charset val="204"/>
      </rPr>
      <t xml:space="preserve">  -  з організаційних і комерційних питань контактна особа – Потурнак Сергій, тел. (050) 380-41-60, e-mail: </t>
    </r>
    <r>
      <rPr>
        <u/>
        <sz val="11"/>
        <color indexed="12"/>
        <rFont val="Calibri"/>
        <family val="2"/>
        <charset val="204"/>
      </rPr>
      <t>sergii.poturnakI@aval.ua;</t>
    </r>
    <r>
      <rPr>
        <sz val="10"/>
        <rFont val="Arial"/>
        <family val="2"/>
        <charset val="204"/>
      </rPr>
      <t xml:space="preserve">
  -  з питань, що стосуються технічних вимог і умов, контактна особа –  Мельниченко Олена, тел.  (050) 415-42-58, e-mail: </t>
    </r>
    <r>
      <rPr>
        <u/>
        <sz val="11"/>
        <color indexed="12"/>
        <rFont val="Calibri"/>
        <family val="2"/>
        <charset val="204"/>
      </rPr>
      <t xml:space="preserve">olena.melnychenko@aval.ua.
</t>
    </r>
    <r>
      <rPr>
        <sz val="11"/>
        <rFont val="Calibri"/>
        <family val="2"/>
        <charset val="204"/>
      </rPr>
      <t xml:space="preserve">  - з питань щодо роботи у електронній системі  – участі в електронній сесії, прохання звертатися до адміністратора системи - Сакович Сергія – (050) 443-70-88.</t>
    </r>
  </si>
  <si>
    <t>1.3. Організатор має право відмінити проведення закупівельної процедури на будь-якому його етапі без виникнення будь-яких зобов’язань зі свого боку стосовно предмету закупівлі та участі в ньому будь-якого залученого постачальника (надалі - Учасник закупівлі).</t>
  </si>
  <si>
    <t>1.4. Укладений за результатами закупівельної процедури договір, фіксує всі досягнуті сторонами домовленості, які не можуть бути змінені Учасником закупівлі після подання  ним комерційної пропозиції.</t>
  </si>
  <si>
    <t>1.5.  Інші документи Організатора і Учасників закупівлі не визначають права і обов’язки сторін у рамках даного Запиту.</t>
  </si>
  <si>
    <t>2. Порядок та умови подання комерційних пропозицій:</t>
  </si>
  <si>
    <t>2.1. Загальні вимоги до Комерційних пропозицій:</t>
  </si>
  <si>
    <t xml:space="preserve"> - Кожен документ, що входить до Комерційної пропозиції, має бути підписаний особою, що має право згідно з законодавством України діяти від імені Учасника без довіреності, або належним чином уповноваженою ним особою на підставі довіреності. В останньому випадку завірена копія довіреності додається до Комерційної пропозиції.
- Кожен документ, що входить до  Комерційної пропозиції, має бути скріплений печаткою Учасника.
- Документи (листи і інформаційні конверти), що входять до Комерційної пропозиції, мають бути скріплені або упаковані таким чином, щоб виключити випадкове випадіння або переміщення сторінок і інформаційних конвертів. 
- Жодні виправлення в тексті Комерційної пропозиції не мають сили, за винятком тих випадків, коли ці виправлення засвідчені рукописним надписом «виправленому вірити» і власноручним підписом уповноваженої особи, розташованим поруч з кожним виправленням.</t>
  </si>
  <si>
    <r>
      <rPr>
        <sz val="11"/>
        <color indexed="8"/>
        <rFont val="Calibri"/>
        <family val="2"/>
        <charset val="204"/>
      </rPr>
      <t xml:space="preserve">2.1.1. В разі проведення запиту шляхом електронної системи iProcurement, </t>
    </r>
    <r>
      <rPr>
        <b/>
        <sz val="11"/>
        <color indexed="8"/>
        <rFont val="Calibri"/>
        <family val="2"/>
        <charset val="204"/>
      </rPr>
      <t>пропозиція має бути роздрукована, завірена печатками, сканована та розміщена в системі iProcurement.</t>
    </r>
  </si>
  <si>
    <r>
      <rPr>
        <sz val="11"/>
        <color indexed="8"/>
        <rFont val="Calibri"/>
        <family val="2"/>
        <charset val="204"/>
      </rPr>
      <t xml:space="preserve">2.1.2. Всі документи, що входять до Комерційної пропозиції.
2.1.3.Склад комерційної пропозиції (скановані):
 - Заповнена та завірена перша стр. запиту (Форма закупівельної док.); 
 - Розрахунок ДЦ - ДЦ, локальний кошторис та підсумкову відомість ресурсів (Excel);
 - пояснювальна записка (в разі необхідності);
 - Протокол розбіжностей до запропонованого договору, в разі необхідності;
 - Електрона модель розрахунку ДЦ в форматі .imd;
 - Скан завірених установчих документів та інших документів вказаних в додатку 2 (можно надати на e-mail: </t>
    </r>
    <r>
      <rPr>
        <u/>
        <sz val="11"/>
        <color indexed="12"/>
        <rFont val="Calibri"/>
        <family val="2"/>
        <charset val="204"/>
      </rPr>
      <t>sergii.poturnakI@aval.ua</t>
    </r>
    <r>
      <rPr>
        <sz val="11"/>
        <rFont val="Calibri"/>
        <family val="2"/>
        <charset val="204"/>
      </rPr>
      <t>).</t>
    </r>
  </si>
  <si>
    <t>2.1.4. Всі документи, що входять до Комерційної пропозиції, мають бути підготовлені українською або російською мовою.</t>
  </si>
  <si>
    <t>2.2. Умови щодо порядку проведення запиту</t>
  </si>
  <si>
    <r>
      <rPr>
        <sz val="11"/>
        <color indexed="8"/>
        <rFont val="Calibri"/>
        <family val="2"/>
        <charset val="204"/>
      </rPr>
      <t>2.2.1. На будь-якому етапі Закупівельної процедури Учасники закупівлі мають право звернутися до Організатора за роз’ясненнями даної Документації. Запити на роз’яснення Документації мають подаватися електронною поштою на функціональну скриньку Організатора (</t>
    </r>
    <r>
      <rPr>
        <u/>
        <sz val="11"/>
        <color indexed="12"/>
        <rFont val="Calibri"/>
        <family val="2"/>
        <charset val="204"/>
      </rPr>
      <t>Procurement DEPARTMENT@aval.ua</t>
    </r>
    <r>
      <rPr>
        <sz val="10"/>
        <rFont val="Arial"/>
        <family val="2"/>
        <charset val="204"/>
      </rPr>
      <t xml:space="preserve">) або  за адресою </t>
    </r>
    <r>
      <rPr>
        <u/>
        <sz val="11"/>
        <color indexed="12"/>
        <rFont val="Calibri"/>
        <family val="2"/>
        <charset val="204"/>
      </rPr>
      <t xml:space="preserve">sergii.poturnak@aval.ua. </t>
    </r>
  </si>
  <si>
    <t>3. Загальні вимоги до Учасників. Підтвердження відповідності вимогам, що пред’являються</t>
  </si>
  <si>
    <t>3.1. У процедурі Запиту можуть взяти участь: 
- організації, які своєчасно подали належним чином підготовлену Комерційну пропозицію,
- організації, які відповідають усім вимогам, приведеним у закупівельній документації.
- організації, у яких відсутні невиконані рішення судових органів, які можуть вплинути на виконання учасником  зобов’язань перед Банком; 
- організація не має знаходитися в процесі ліквідації, реорганізації або під процедурою банкрутства; на її майно не має бути накладений арешт.</t>
  </si>
  <si>
    <t>4. Проведення переговорів та інші етапи Закупівельної процедури:</t>
  </si>
  <si>
    <t>Післі розгляду і оцінки комерційних пропозиці Організатор має право забезпечити проведення переговорів або застосувати електронні торги/електронний аукціон в рамках закупівельної процедури, використання додаткових запитів. У разі письмового звернення Учасника закупівлі з відмовою взяти участь у зазначених заходах,  Організатор закупівлі має право виключити такого учасника з процедури закупівлі.</t>
  </si>
  <si>
    <t>5. Відкриття в системі iProcurement наданих пропозицій, що поступили на запит:</t>
  </si>
  <si>
    <t xml:space="preserve">5.1. Організатор проводить процедуру одночасне відкриття наданих пропозицій, що поступили від Учасників.   </t>
  </si>
  <si>
    <t>6. Оцінка Пропозицій і проведення переговорів:</t>
  </si>
  <si>
    <t>Під час переговорів Організатор уникає розкриття іншим Учасникам змісту отриманих Комерційних пропозицій, а також ходу і змісту переговорів, тобто:
- будь-які переговори між Організатором і Учасником носять конфіденційний характер;
- жодна зі сторін переговорів не розкриває будь-якій іншій особі жодної технічної, цінової або іншої ринкової інформації, що відноситься до цих переговорів, без згоди іншої сторони.</t>
  </si>
  <si>
    <t>7.  Підписання договору:</t>
  </si>
  <si>
    <t xml:space="preserve">7.1. Договір між Організатором і Переможцем/Переможцями підписується в оптимальні для Організатора строки. </t>
  </si>
  <si>
    <t>7.2. Проведення запиту не передбачає автоматичного підписання договору. Організатор має право відмінити закупівлю на будь-якому етапі до підписання договору. Відміна закупівлі після підписання договору визначається умовами договору.</t>
  </si>
  <si>
    <t>8.  Повідомлення Учасників про результати запиту:</t>
  </si>
  <si>
    <t>9. Інші положення:</t>
  </si>
  <si>
    <t>Організатор має право відхилити Комерційну пропозицію Учасників, що уклали між собою будь-яку угоду з метою вплинути на визначення Переможця Закупівельної процедури.</t>
  </si>
  <si>
    <t>№ п/п</t>
  </si>
  <si>
    <t>Найменування робіт</t>
  </si>
  <si>
    <t>Од. вим.</t>
  </si>
  <si>
    <t>Найменування матеріалів</t>
  </si>
  <si>
    <t>Один.          вим.</t>
  </si>
  <si>
    <t>Кількість  матеріалів на Об'єм робіт</t>
  </si>
  <si>
    <t>шт</t>
  </si>
  <si>
    <t>кг</t>
  </si>
  <si>
    <t>л</t>
  </si>
  <si>
    <t>Електромонтажні роботи</t>
  </si>
  <si>
    <t>СКС</t>
  </si>
  <si>
    <t>Інші роботи</t>
  </si>
  <si>
    <t>м.кв</t>
  </si>
  <si>
    <t>м.кв.</t>
  </si>
  <si>
    <t>м.п.</t>
  </si>
  <si>
    <t>паков.</t>
  </si>
  <si>
    <t>ВСЬОГО  ВАРТІСТЬ ЗАГАЛЬНОБУДІВЕЛЬНИХ РОБІТ, грн.( без ПДВ):</t>
  </si>
  <si>
    <t>ВСЬОГО  ВАРТІСТЬ МАТЕРІАЛІВ ПО ЗАГАЛЬНОБУДІВЕЛЬНИМ РОБОТАМ, грн.( без ПДВ):</t>
  </si>
  <si>
    <t>ВСЬОГО ВАРТІСТЬ ЕЛЕКТРОМОНТАЖНИХ РОБІТ , грн.( без ПДВ):</t>
  </si>
  <si>
    <t>ВСЬОГО ВАРТІСТЬ МАТЕРІАЛІВ ПО  ЕЛЕКТРОМОНТАЖУ , грн. ( без ПДВ):</t>
  </si>
  <si>
    <t>ВСЬОГО ВАРТІСТЬ МОНТАЖНИХ РОБІТ ПО СКС, грн.( без ПДВ):</t>
  </si>
  <si>
    <t>ВСЬОГО ВАРТІСТЬ МАТЕРІАЛІВ ПО СКС, грн. ( без ПДВ):</t>
  </si>
  <si>
    <t>Прокладання гофротруби з протяжкою кабеля</t>
  </si>
  <si>
    <t>Монтаж розподільчих коробок</t>
  </si>
  <si>
    <t>Монтаж розеток з підрозетником</t>
  </si>
  <si>
    <t>Прокладання кабеля більше 4 мм2</t>
  </si>
  <si>
    <t>Рамка двомісна Schneider Electric Asfora горизонтальна білий</t>
  </si>
  <si>
    <t>компл.</t>
  </si>
  <si>
    <t>поставка замовника</t>
  </si>
  <si>
    <t>Монтаж вимикачів з підрозетником</t>
  </si>
  <si>
    <t>поставка Замовника</t>
  </si>
  <si>
    <t>Прокладання кабелю вітой пари UTP</t>
  </si>
  <si>
    <t>Монтаж інформаційної розетки</t>
  </si>
  <si>
    <t>Виніс та навантаження сміття</t>
  </si>
  <si>
    <t>маш</t>
  </si>
  <si>
    <t>т</t>
  </si>
  <si>
    <t>Кабель комп'ютерный монолит Одескабель FTP КПВЭ-ВП cat.5E 4x2х0,51 мідь</t>
  </si>
  <si>
    <t>Розетка комп’ютерна подвійна Schneider Electric Asfora RJ45+RJ45 білий</t>
  </si>
  <si>
    <t>Обєм на одиницю виміру</t>
  </si>
  <si>
    <t>ВСЬОГО вартість робіт, грн.( без ПДВ)</t>
  </si>
  <si>
    <t>ВСЬОГО вартість матеріалів, грн.  (без ПДВ)</t>
  </si>
  <si>
    <t>ВСЬОГО ВАРТІСТЬ ІНШИХ РОБІТ грн.( без ПДВ):</t>
  </si>
  <si>
    <t>Ціна за одиницю виміру (без ПДВ), грн.</t>
  </si>
  <si>
    <t>Вартість всього (без ПДВ), грн.</t>
  </si>
  <si>
    <t>Ціна за одиницю виміру  (без ПДВ), грн.</t>
  </si>
  <si>
    <t>Вартість  всього (без ПДВ), грн.</t>
  </si>
  <si>
    <t>Кабель силовий моноліт ЗЗЦМ ВВГнгд 3х1,5 мідь</t>
  </si>
  <si>
    <t>Коробка для зовнішнього монтажу Schneider Electric ASFORA білий EPH6100121</t>
  </si>
  <si>
    <t>ВСЬОГО ВАРТІСТЬ МАТЕРІАЛІВ, грн. (без ПДВ):</t>
  </si>
  <si>
    <t>ВСЬОГО ВАРТІСТЬ РОБІТ, грн.( без ПДВ):</t>
  </si>
  <si>
    <t>Вартість доставлення матеріалів</t>
  </si>
  <si>
    <t xml:space="preserve"> ПДВ, ГРН.:</t>
  </si>
  <si>
    <t>ВСЬОГО ВАРТІСТЬ МАТЕРІАЛІВ Інших РОБІТ, грн. (без ПДВ):</t>
  </si>
  <si>
    <t>ВСЬОГО ПО Кошторису  без ПДВ, ГРН.:</t>
  </si>
  <si>
    <t>ВСЬОГО ПО Кошторису  з ПДВ, ГРН.:</t>
  </si>
  <si>
    <t>Мішок господарський 55х83 (40 г)</t>
  </si>
  <si>
    <t xml:space="preserve"> СТ 17/10 Глибокопроникаюча грунтовка</t>
  </si>
  <si>
    <t xml:space="preserve"> СТ 17/10 Глибокопроникаюча грунтовка </t>
  </si>
  <si>
    <t>Коробка установча Контакт блочна 109 поліпропілен</t>
  </si>
  <si>
    <t>Коробка розподільча E.NEXT 100x100x45 IP20 s027026</t>
  </si>
  <si>
    <t>Прокладання кабеля для колонок</t>
  </si>
  <si>
    <t>Монтаж та підлючення акустичної колонки</t>
  </si>
  <si>
    <t>колонка акустична</t>
  </si>
  <si>
    <t>Монтаж та підлючення підсилювача</t>
  </si>
  <si>
    <t>підсилювач</t>
  </si>
  <si>
    <t>м2</t>
  </si>
  <si>
    <t xml:space="preserve">Фуга Ceresit CE 40 aguastatic </t>
  </si>
  <si>
    <t>Склострічка самоклейка BauGut 50мм х 20м</t>
  </si>
  <si>
    <t>Фарбування стін (за 2 рази + грунт) ral 7047</t>
  </si>
  <si>
    <t>Ізострічка EMT 0,13x15 мм 10 м чорна ПВХ 12-0403 BK</t>
  </si>
  <si>
    <t>Розетка із заземленням Schneider Electric Asfora 16 А 250 В без шторок білий</t>
  </si>
  <si>
    <t>Вимикач одноклавішний Schneider Electric Asfora самозажиммаючий 10 А 220В IP20 білий EPH0300121</t>
  </si>
  <si>
    <t>Кабель силовой монолит ЗЗЦМ ВВГнгд 3х2,5 медь</t>
  </si>
  <si>
    <t>Вимикач двоклавішний Schneider Electric Asfora самозажиммаючий 10 А 220В IP20 білий EPH0300122</t>
  </si>
  <si>
    <t>Кабель акустичний Одескабель Loudspeaker Cable Hi-Fi, 2х1,5 кв.мм</t>
  </si>
  <si>
    <t>Клей для плитки Ceresit СМ11</t>
  </si>
  <si>
    <t>Демонтаж електрофурнітури (вимикачі, розетки, датчики)</t>
  </si>
  <si>
    <t>Демонтажні роботи</t>
  </si>
  <si>
    <t>ВСЬОГО  ВАРТІСТЬ МАТЕРІАЛІВ ПО Демонтажним роботам, грн.( без ПДВ):</t>
  </si>
  <si>
    <t xml:space="preserve">Підключення кабелю електроживлення від виведення (зі стелі) до столу відкритої викладки через колодку на 6 гнізд </t>
  </si>
  <si>
    <t>Вивіз сміття (машина до 5 т)</t>
  </si>
  <si>
    <t>Демонтаж електропроводки до 100м2 ( прибрати кабель по стелі,знеструмити, обризати кабель в стінах,прибрати кабель)</t>
  </si>
  <si>
    <t>Кабель спиральный OLFLEX SPIRAL 400 P 3G1/1000</t>
  </si>
  <si>
    <t>км</t>
  </si>
  <si>
    <t>Монтаж прожекторів</t>
  </si>
  <si>
    <t>трос оцинкований д3 мм 3 п.м. din3055</t>
  </si>
  <si>
    <t>кутник перфорований profstal асиметричний 100*50*35</t>
  </si>
  <si>
    <t>ВСЬОГО  ВАРТІСТЬ Демонтажні роботи, грн.( без ПДВ):</t>
  </si>
  <si>
    <t xml:space="preserve">Ceresit СТ 17/10 Глибокопроникаюча грунтовка </t>
  </si>
  <si>
    <t>Шпаклівка Knauf НР FINISH 25 кг</t>
  </si>
  <si>
    <t xml:space="preserve">Автоматичний вимикач Schneider Electric 16 A </t>
  </si>
  <si>
    <t xml:space="preserve">Автоматичний вимикач Schneider Electric 10 A </t>
  </si>
  <si>
    <t>Монтаж світильних растрових 600х600 (аваріних від ДГ)</t>
  </si>
  <si>
    <t>копм</t>
  </si>
  <si>
    <t>Стрічка самоклейка 48*300м*40мік</t>
  </si>
  <si>
    <t>Монтаж вогнегасника</t>
  </si>
  <si>
    <t>Вогнегасник ВП5 (матеріал замовника)</t>
  </si>
  <si>
    <t xml:space="preserve">Дюбель для гіпсокартону MOLLY 5x65 мм 4 шт. Expert Fix </t>
  </si>
  <si>
    <t>Монтаж шинопроводу</t>
  </si>
  <si>
    <t xml:space="preserve">Зєднувач лінійний, </t>
  </si>
  <si>
    <t>Шпаклівка Knauf FUGENFULLER 25 кг</t>
  </si>
  <si>
    <t>Профіль BauGut ARMOSTEEL CW 75/4 м</t>
  </si>
  <si>
    <t xml:space="preserve">Профіль BauGut ARMOSTEEL UW 75/3 м </t>
  </si>
  <si>
    <t xml:space="preserve">Встановлення дерев'яних дверних блоків  </t>
  </si>
  <si>
    <t>Дверне полотно ОМіС Cortex глухе (гладке) ПГ 800 мм білий silk matt</t>
  </si>
  <si>
    <t>Дверна коробка ОМіС Cortex 2070х100 мм білий silk matt</t>
  </si>
  <si>
    <t>комл</t>
  </si>
  <si>
    <t>Лиштва прямокутна Cortex ПВХ (компл 2,5 шт.) ОМіС 8х70х2200 мм білий silk matt</t>
  </si>
  <si>
    <t>компл</t>
  </si>
  <si>
    <t>Комплект фурнітури циліндровий MVM A-2004 PZ SN/CP 62,5 мм матовий нікель/полірований хром без петель</t>
  </si>
  <si>
    <t>Петля для дверей накладна</t>
  </si>
  <si>
    <t>Гіпсокартон  Knauf 2500x1200х12,5 мм 3 кв. м</t>
  </si>
  <si>
    <t xml:space="preserve">Шпаклювання стін і перегородок  (2 разова шпаклівка  грунтовка і шліфування) </t>
  </si>
  <si>
    <t>Комутаційна шафа</t>
  </si>
  <si>
    <t>Миття скляних вітрин з обох боків з їх очищенням  (вартість моючих входить в вартість)</t>
  </si>
  <si>
    <t>Післябудівельне прибирання</t>
  </si>
  <si>
    <t>Роботи по заміру опору ізоляції електропроводки з наданням технічного звіту (2 екз.)</t>
  </si>
  <si>
    <t>Електротехнічний проект (виконавча документація) 2 екз.</t>
  </si>
  <si>
    <t xml:space="preserve">LED світильник 600x600 </t>
  </si>
  <si>
    <t>Колодка 16 А 230 В с заземлением 6 гн. белый 90118600</t>
  </si>
  <si>
    <t>Трос оцинкованный 2 мм </t>
  </si>
  <si>
    <t>Труба гофрована UP! (Underprice) 350H 20 мм / 50 м</t>
  </si>
  <si>
    <t>комп</t>
  </si>
  <si>
    <t xml:space="preserve">Монтаж ПВХ плінтуса на саморізи </t>
  </si>
  <si>
    <t>Плінтус ПВХ TIS 18х56х2500 мм</t>
  </si>
  <si>
    <t xml:space="preserve">Комплект з'єднувачів TIS </t>
  </si>
  <si>
    <t xml:space="preserve">Комплект куточків внутрішніх TIS </t>
  </si>
  <si>
    <t xml:space="preserve">Комплект куточків зовнішніх TIS </t>
  </si>
  <si>
    <t xml:space="preserve">Комплект заглушок TIS </t>
  </si>
  <si>
    <t>Саморіз по металу 3.5x25 мм 100 шт Expert Fix</t>
  </si>
  <si>
    <t>уп</t>
  </si>
  <si>
    <t>Кріплення анкерами сейфа/металлевої шкафи до полу(стіни)</t>
  </si>
  <si>
    <t>Сейф</t>
  </si>
  <si>
    <t>Анкер розпірний з болтом 10х80 EU 10x80 мм</t>
  </si>
  <si>
    <t>Рамка 4 посту Schneider Electric Asfora горизонтальна, білий</t>
  </si>
  <si>
    <t xml:space="preserve">Демонтаж керамічної плитки </t>
  </si>
  <si>
    <t xml:space="preserve">Укладання плитки с прирізкою (підготвка, грунтування, укладання,затирання швів) </t>
  </si>
  <si>
    <t>Демонтаж світильників</t>
  </si>
  <si>
    <t xml:space="preserve">Штроблення із заробленням </t>
  </si>
  <si>
    <t>Монтаж та збір ЩН до 24 місць</t>
  </si>
  <si>
    <t>щит ( в акті указати маркування)</t>
  </si>
  <si>
    <t>Тросовий підвіс для шинопроводу LD 2002 150 см</t>
  </si>
  <si>
    <t>Монтаж та підлючення ДБЖ</t>
  </si>
  <si>
    <t>Монтаж  та збірка ЩР до 6 місць</t>
  </si>
  <si>
    <t>Щиток пластиковий Luxray ЩРН-П-6 на 6 модулів зовнішній 731-2000-006</t>
  </si>
  <si>
    <t>Перемикач SFT-240 2P 25А 1-0-2 HAGER</t>
  </si>
  <si>
    <t>Монтаж свтло звукового індикатора</t>
  </si>
  <si>
    <t xml:space="preserve">Світло-звуко-сигнальний індикатор AD22R червоний </t>
  </si>
  <si>
    <t>Доставка меблів,обладнання (Бориспільский р-н с. Мартусівка Моїсеєва 72)</t>
  </si>
  <si>
    <t>Закриття плівкою</t>
  </si>
  <si>
    <t>м/п</t>
  </si>
  <si>
    <t>Фарування відкосів (за 2 рази+грунт) ral 3020</t>
  </si>
  <si>
    <t>Демонтаж клея на підлозі з частковим шпаклюванням(підготовка пола)</t>
  </si>
  <si>
    <t>м</t>
  </si>
  <si>
    <t>Перегородка битової із ГКЛ в один шар з обох боків</t>
  </si>
  <si>
    <t>Покраска реклами</t>
  </si>
  <si>
    <t>Перегородка із ГКЛ в один шар</t>
  </si>
  <si>
    <t>Монтаж закладніх під Лайт Бокс</t>
  </si>
  <si>
    <t xml:space="preserve">Монтаж ТВ та Лайт боксів на підвісах </t>
  </si>
  <si>
    <t>Монтаж розеток накладна</t>
  </si>
  <si>
    <t xml:space="preserve">EVROLIGHT PANEL 5000Лм </t>
  </si>
  <si>
    <t>Монтаж світильників вбудованих</t>
  </si>
  <si>
    <t>Шинопровід 1-фазний LightMaster CAB2000 100 см білий</t>
  </si>
  <si>
    <t>Шинопровід 1-фазний LightMaster CAB2000 200 см білий</t>
  </si>
  <si>
    <t>LED світильник LightMaster LLT201, потужність 30Вт,  4000K білий</t>
  </si>
  <si>
    <t>Монтаж шафи СКС (підключення обладнання)</t>
  </si>
  <si>
    <t>Обжим UTP кабелю в патч панель</t>
  </si>
  <si>
    <t>Демонтаж дверного блоку с дверима</t>
  </si>
  <si>
    <t>Демонтаж перегороки (часткова)</t>
  </si>
  <si>
    <t>Заміна карт стелі Грильятто</t>
  </si>
  <si>
    <t>Плита Грильятто</t>
  </si>
  <si>
    <t>Демонтаж шпалер</t>
  </si>
  <si>
    <t>Часткова вирівнювання стелі</t>
  </si>
  <si>
    <t>діференціальний автомат 16A EATON</t>
  </si>
  <si>
    <t>Монтаж світильників на підвісах</t>
  </si>
  <si>
    <t>X-LED 90ВТ ТРИКУТНИК білий (3X680) LSNTRI-90B</t>
  </si>
  <si>
    <t xml:space="preserve">З’єднувач Т-подібний LightMaster для шинопроводу однофазного 1 шт./уп. </t>
  </si>
  <si>
    <t xml:space="preserve">Монтаж кабелю </t>
  </si>
  <si>
    <t>Кабель силовой монолит ЗЗЦМ ВВГнгд 3х1,5 медь</t>
  </si>
  <si>
    <t xml:space="preserve">Плівка поліетиленова 100 мк </t>
  </si>
  <si>
    <t>Фарба інтер'єрна акрилова  RAL 7047 ( в акті розписати)</t>
  </si>
  <si>
    <t>Фарба інтер'єрна акрилова  RAL 3020 (в акті розписати)</t>
  </si>
  <si>
    <t>Плитка Cersanit (в акті указати маркування)</t>
  </si>
  <si>
    <t>Саморіз зі свердлом по металу для гіпсокартону 3,5x9,5 мм 500 шт Expert Fix</t>
  </si>
  <si>
    <t>Піна монтажна SOUDAL PRO 750 мл</t>
  </si>
  <si>
    <t xml:space="preserve">Кріплення касового ящика </t>
  </si>
  <si>
    <t>Стяжка для кабелю нейлоновий 3.6x250 (100 шт./уп.)</t>
  </si>
  <si>
    <t>Розетка без заземлення UP! (Underprice) IP20 білий 2210 WHITE</t>
  </si>
  <si>
    <t>Затискач для троса подвійний 2 мм</t>
  </si>
  <si>
    <t>Кабель силовий багатожильний Одескабель ШВВП 2х0,5 мідь</t>
  </si>
  <si>
    <t>Найменування будови та її адреса : Відкриття магазину за адресою, м. Дніпро,вул. Нижньодніпровська 17 ТРЦ Караван</t>
  </si>
  <si>
    <t>Дефектний акт</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</si>
</sst>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_-* #,##0.00_₴_-;\-* #,##0.00_₴_-;_-* &quot;-&quot;??_₴_-;_-@_-"/>
    <numFmt numFmtId="165" formatCode="[$-419]General"/>
    <numFmt numFmtId="166" formatCode="#,##0.00_ ;[Red]\-#,##0.00\ "/>
  </numFmts>
  <fonts count="50">
    <font>
      <sz val="10"/>
      <name val="Arial"/>
      <charset val="134"/>
    </font>
    <font>
      <sz val="11"/>
      <color theme="1"/>
      <name val="Calibri"/>
      <family val="2"/>
      <charset val="204"/>
      <scheme val="minor"/>
    </font>
    <font>
      <sz val="10"/>
      <name val="Arial"/>
      <family val="2"/>
      <charset val="204"/>
    </font>
    <font>
      <sz val="11"/>
      <name val="Calibri"/>
      <family val="2"/>
      <charset val="204"/>
    </font>
    <font>
      <sz val="11"/>
      <color indexed="8"/>
      <name val="Calibri"/>
      <family val="2"/>
      <charset val="204"/>
    </font>
    <font>
      <b/>
      <sz val="10"/>
      <name val="Century Gothic"/>
      <family val="2"/>
      <charset val="204"/>
    </font>
    <font>
      <b/>
      <sz val="10"/>
      <color indexed="8"/>
      <name val="Century Gothic"/>
      <family val="2"/>
      <charset val="204"/>
    </font>
    <font>
      <b/>
      <sz val="12"/>
      <name val="Century Gothic"/>
      <family val="2"/>
      <charset val="204"/>
    </font>
    <font>
      <u/>
      <sz val="11"/>
      <color indexed="8"/>
      <name val="Calibri"/>
      <family val="2"/>
      <charset val="204"/>
    </font>
    <font>
      <sz val="11"/>
      <color indexed="8"/>
      <name val="Century Gothic"/>
      <family val="2"/>
      <charset val="204"/>
    </font>
    <font>
      <sz val="9"/>
      <name val="Century Gothic"/>
      <family val="2"/>
      <charset val="204"/>
    </font>
    <font>
      <sz val="10"/>
      <color indexed="8"/>
      <name val="Century Gothic"/>
      <family val="2"/>
      <charset val="204"/>
    </font>
    <font>
      <b/>
      <sz val="14"/>
      <name val="Century Gothic"/>
      <family val="2"/>
      <charset val="204"/>
    </font>
    <font>
      <sz val="14"/>
      <color indexed="8"/>
      <name val="Century Gothic"/>
      <family val="2"/>
      <charset val="204"/>
    </font>
    <font>
      <i/>
      <sz val="10"/>
      <name val="Century Gothic"/>
      <family val="2"/>
      <charset val="204"/>
    </font>
    <font>
      <sz val="10"/>
      <name val="Century Gothic"/>
      <family val="2"/>
      <charset val="204"/>
    </font>
    <font>
      <b/>
      <sz val="8"/>
      <color rgb="FF000000"/>
      <name val="Arial"/>
      <family val="2"/>
      <charset val="204"/>
    </font>
    <font>
      <i/>
      <sz val="11"/>
      <color rgb="FF7F7F7F"/>
      <name val="Calibri"/>
      <family val="2"/>
      <charset val="204"/>
      <scheme val="minor"/>
    </font>
    <font>
      <sz val="10"/>
      <name val="Arial Cyr"/>
      <charset val="204"/>
    </font>
    <font>
      <sz val="11"/>
      <name val="Calibri"/>
      <family val="2"/>
      <charset val="204"/>
    </font>
    <font>
      <b/>
      <sz val="13"/>
      <color indexed="56"/>
      <name val="Calibri"/>
      <family val="2"/>
      <charset val="204"/>
    </font>
    <font>
      <sz val="8"/>
      <color rgb="FF000000"/>
      <name val="Arial"/>
      <family val="2"/>
      <charset val="204"/>
    </font>
    <font>
      <sz val="12"/>
      <color rgb="FF000000"/>
      <name val="Arial"/>
      <family val="2"/>
      <charset val="204"/>
    </font>
    <font>
      <sz val="1"/>
      <color rgb="FF000000"/>
      <name val="Arial"/>
      <family val="2"/>
      <charset val="204"/>
    </font>
    <font>
      <sz val="10"/>
      <color rgb="FF000000"/>
      <name val="Arial"/>
      <family val="2"/>
      <charset val="204"/>
    </font>
    <font>
      <sz val="11"/>
      <color theme="1"/>
      <name val="Calibri"/>
      <family val="2"/>
      <charset val="204"/>
      <scheme val="minor"/>
    </font>
    <font>
      <b/>
      <sz val="10"/>
      <color rgb="FF000000"/>
      <name val="Arial"/>
      <family val="2"/>
      <charset val="204"/>
    </font>
    <font>
      <i/>
      <sz val="10"/>
      <color rgb="FF000000"/>
      <name val="Arial"/>
      <family val="2"/>
      <charset val="204"/>
    </font>
    <font>
      <b/>
      <i/>
      <sz val="10"/>
      <color rgb="FF000000"/>
      <name val="Arial"/>
      <family val="2"/>
      <charset val="204"/>
    </font>
    <font>
      <b/>
      <i/>
      <sz val="14"/>
      <color rgb="FFFF8000"/>
      <name val="Bookman Old Style"/>
      <family val="1"/>
      <charset val="204"/>
    </font>
    <font>
      <sz val="11"/>
      <color indexed="9"/>
      <name val="Calibri"/>
      <family val="2"/>
      <charset val="204"/>
    </font>
    <font>
      <sz val="10"/>
      <name val="Helv"/>
      <charset val="204"/>
    </font>
    <font>
      <sz val="11"/>
      <color indexed="8"/>
      <name val="Calibri"/>
      <family val="2"/>
      <charset val="204"/>
    </font>
    <font>
      <i/>
      <sz val="8"/>
      <color rgb="FFFF8000"/>
      <name val="Bookman Old Style"/>
      <family val="1"/>
      <charset val="204"/>
    </font>
    <font>
      <sz val="11"/>
      <color rgb="FF000000"/>
      <name val="Calibri"/>
      <family val="2"/>
      <charset val="204"/>
    </font>
    <font>
      <b/>
      <sz val="12"/>
      <color rgb="FF000000"/>
      <name val="Arial"/>
      <family val="2"/>
      <charset val="204"/>
    </font>
    <font>
      <sz val="10"/>
      <color rgb="FFCA6500"/>
      <name val="Arial"/>
      <family val="2"/>
      <charset val="204"/>
    </font>
    <font>
      <i/>
      <sz val="8"/>
      <color rgb="FF000000"/>
      <name val="Arial"/>
      <family val="2"/>
      <charset val="204"/>
    </font>
    <font>
      <u/>
      <sz val="10"/>
      <color theme="10"/>
      <name val="Arial Cyr"/>
      <charset val="204"/>
    </font>
    <font>
      <u/>
      <sz val="11"/>
      <color indexed="12"/>
      <name val="Calibri"/>
      <family val="2"/>
      <charset val="204"/>
    </font>
    <font>
      <b/>
      <sz val="11"/>
      <color indexed="8"/>
      <name val="Calibri"/>
      <family val="2"/>
      <charset val="204"/>
    </font>
    <font>
      <sz val="10"/>
      <name val="Arial"/>
      <family val="2"/>
      <charset val="204"/>
    </font>
    <font>
      <sz val="11"/>
      <color theme="1"/>
      <name val="Times New Roman"/>
      <family val="1"/>
      <charset val="204"/>
    </font>
    <font>
      <sz val="11"/>
      <color indexed="8"/>
      <name val="Calibri"/>
      <family val="2"/>
      <charset val="204"/>
    </font>
    <font>
      <b/>
      <sz val="11"/>
      <color theme="1"/>
      <name val="Times New Roman"/>
      <family val="1"/>
      <charset val="204"/>
    </font>
    <font>
      <sz val="10"/>
      <name val="Arial Cyr"/>
      <family val="2"/>
      <charset val="204"/>
    </font>
    <font>
      <sz val="11"/>
      <name val="Times New Roman"/>
      <family val="1"/>
      <charset val="204"/>
    </font>
    <font>
      <sz val="11"/>
      <color indexed="8"/>
      <name val="Times New Roman"/>
      <family val="1"/>
      <charset val="204"/>
    </font>
    <font>
      <sz val="10"/>
      <name val="Calibri"/>
      <family val="2"/>
      <charset val="204"/>
    </font>
    <font>
      <sz val="12"/>
      <name val="Calibri"/>
      <family val="2"/>
      <charset val="204"/>
    </font>
  </fonts>
  <fills count="10">
    <fill>
      <patternFill patternType="none"/>
    </fill>
    <fill>
      <patternFill patternType="gray125"/>
    </fill>
    <fill>
      <patternFill patternType="solid">
        <fgColor indexed="9"/>
        <bgColor indexed="64"/>
      </patternFill>
    </fill>
    <fill>
      <patternFill patternType="solid">
        <fgColor indexed="55"/>
        <bgColor indexed="64"/>
      </patternFill>
    </fill>
    <fill>
      <patternFill patternType="solid">
        <fgColor theme="0"/>
        <bgColor indexed="64"/>
      </patternFill>
    </fill>
    <fill>
      <patternFill patternType="solid">
        <fgColor indexed="43"/>
        <bgColor indexed="8"/>
      </patternFill>
    </fill>
    <fill>
      <patternFill patternType="solid">
        <fgColor indexed="50"/>
        <bgColor indexed="64"/>
      </patternFill>
    </fill>
    <fill>
      <patternFill patternType="solid">
        <fgColor indexed="50"/>
        <bgColor indexed="8"/>
      </patternFill>
    </fill>
    <fill>
      <patternFill patternType="solid">
        <fgColor indexed="29"/>
        <bgColor indexed="64"/>
      </patternFill>
    </fill>
    <fill>
      <patternFill patternType="solid">
        <fgColor theme="0" tint="-0.14999847407452621"/>
        <bgColor indexed="64"/>
      </patternFill>
    </fill>
  </fills>
  <borders count="1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style="medium">
        <color auto="1"/>
      </left>
      <right/>
      <top/>
      <bottom/>
      <diagonal/>
    </border>
    <border>
      <left/>
      <right/>
      <top style="medium">
        <color auto="1"/>
      </top>
      <bottom/>
      <diagonal/>
    </border>
    <border>
      <left style="medium">
        <color auto="1"/>
      </left>
      <right style="thin">
        <color auto="1"/>
      </right>
      <top style="thin">
        <color auto="1"/>
      </top>
      <bottom style="thin">
        <color auto="1"/>
      </bottom>
      <diagonal/>
    </border>
    <border>
      <left/>
      <right style="medium">
        <color auto="1"/>
      </right>
      <top style="medium">
        <color auto="1"/>
      </top>
      <bottom style="medium">
        <color auto="1"/>
      </bottom>
      <diagonal/>
    </border>
    <border>
      <left/>
      <right style="medium">
        <color auto="1"/>
      </right>
      <top style="medium">
        <color auto="1"/>
      </top>
      <bottom/>
      <diagonal/>
    </border>
    <border>
      <left/>
      <right style="medium">
        <color auto="1"/>
      </right>
      <top/>
      <bottom/>
      <diagonal/>
    </border>
    <border>
      <left style="thin">
        <color auto="1"/>
      </left>
      <right style="medium">
        <color auto="1"/>
      </right>
      <top style="thin">
        <color auto="1"/>
      </top>
      <bottom style="thin">
        <color auto="1"/>
      </bottom>
      <diagonal/>
    </border>
    <border>
      <left/>
      <right/>
      <top style="thin">
        <color auto="1"/>
      </top>
      <bottom style="thin">
        <color auto="1"/>
      </bottom>
      <diagonal/>
    </border>
    <border>
      <left/>
      <right/>
      <top style="thin">
        <color auto="1"/>
      </top>
      <bottom/>
      <diagonal/>
    </border>
    <border>
      <left/>
      <right style="thin">
        <color auto="1"/>
      </right>
      <top style="thin">
        <color auto="1"/>
      </top>
      <bottom style="thin">
        <color auto="1"/>
      </bottom>
      <diagonal/>
    </border>
    <border>
      <left/>
      <right/>
      <top/>
      <bottom style="thick">
        <color indexed="22"/>
      </bottom>
      <diagonal/>
    </border>
    <border>
      <left style="thin">
        <color indexed="64"/>
      </left>
      <right style="thin">
        <color indexed="64"/>
      </right>
      <top/>
      <bottom style="thin">
        <color indexed="64"/>
      </bottom>
      <diagonal/>
    </border>
    <border>
      <left style="thin">
        <color auto="1"/>
      </left>
      <right style="thin">
        <color auto="1"/>
      </right>
      <top style="thin">
        <color auto="1"/>
      </top>
      <bottom/>
      <diagonal/>
    </border>
  </borders>
  <cellStyleXfs count="74">
    <xf numFmtId="0" fontId="0" fillId="0" borderId="0"/>
    <xf numFmtId="0" fontId="18" fillId="0" borderId="0"/>
    <xf numFmtId="0" fontId="16" fillId="0" borderId="0">
      <alignment horizontal="center" vertical="center"/>
    </xf>
    <xf numFmtId="164" fontId="2" fillId="0" borderId="0" applyFont="0" applyFill="0" applyBorder="0" applyAlignment="0" applyProtection="0"/>
    <xf numFmtId="0" fontId="4" fillId="0" borderId="0"/>
    <xf numFmtId="0" fontId="27" fillId="0" borderId="0">
      <alignment horizontal="left" vertical="top"/>
    </xf>
    <xf numFmtId="0" fontId="25" fillId="0" borderId="0"/>
    <xf numFmtId="0" fontId="16" fillId="0" borderId="0">
      <alignment horizontal="center" vertical="center"/>
    </xf>
    <xf numFmtId="0" fontId="17" fillId="0" borderId="0" applyNumberFormat="0" applyFill="0" applyBorder="0" applyAlignment="0" applyProtection="0"/>
    <xf numFmtId="0" fontId="25" fillId="0" borderId="0"/>
    <xf numFmtId="0" fontId="3" fillId="0" borderId="0">
      <alignment vertical="center"/>
    </xf>
    <xf numFmtId="0" fontId="21" fillId="0" borderId="0">
      <alignment horizontal="left" vertical="top"/>
    </xf>
    <xf numFmtId="0" fontId="25" fillId="0" borderId="0"/>
    <xf numFmtId="0" fontId="35" fillId="0" borderId="0">
      <alignment horizontal="left" vertical="top"/>
    </xf>
    <xf numFmtId="0" fontId="21" fillId="0" borderId="0">
      <alignment horizontal="right" vertical="top"/>
    </xf>
    <xf numFmtId="0" fontId="4" fillId="0" borderId="0"/>
    <xf numFmtId="0" fontId="26" fillId="0" borderId="0">
      <alignment horizontal="left" vertical="top"/>
    </xf>
    <xf numFmtId="0" fontId="21" fillId="0" borderId="0">
      <alignment horizontal="center" vertical="top"/>
    </xf>
    <xf numFmtId="0" fontId="31" fillId="0" borderId="0"/>
    <xf numFmtId="0" fontId="4" fillId="0" borderId="0">
      <protection locked="0"/>
    </xf>
    <xf numFmtId="0" fontId="32" fillId="0" borderId="0"/>
    <xf numFmtId="0" fontId="36" fillId="0" borderId="0">
      <alignment horizontal="left" vertical="top"/>
    </xf>
    <xf numFmtId="0" fontId="30" fillId="8" borderId="0" applyNumberFormat="0" applyBorder="0" applyAlignment="0" applyProtection="0"/>
    <xf numFmtId="0" fontId="16" fillId="0" borderId="0">
      <alignment horizontal="center" vertical="center"/>
    </xf>
    <xf numFmtId="0" fontId="2" fillId="0" borderId="0"/>
    <xf numFmtId="165" fontId="34" fillId="0" borderId="0" applyBorder="0" applyProtection="0"/>
    <xf numFmtId="0" fontId="20" fillId="0" borderId="15" applyNumberFormat="0" applyFill="0" applyAlignment="0" applyProtection="0"/>
    <xf numFmtId="0" fontId="23" fillId="0" borderId="0">
      <alignment horizontal="left" vertical="top"/>
    </xf>
    <xf numFmtId="0" fontId="4" fillId="0" borderId="0"/>
    <xf numFmtId="0" fontId="25" fillId="0" borderId="0"/>
    <xf numFmtId="0" fontId="21" fillId="0" borderId="0">
      <alignment horizontal="center" vertical="top"/>
    </xf>
    <xf numFmtId="0" fontId="26" fillId="0" borderId="0">
      <alignment horizontal="left" vertical="top"/>
    </xf>
    <xf numFmtId="0" fontId="41" fillId="0" borderId="0"/>
    <xf numFmtId="0" fontId="26" fillId="0" borderId="0">
      <alignment horizontal="right" vertical="top"/>
    </xf>
    <xf numFmtId="0" fontId="24" fillId="0" borderId="0">
      <alignment horizontal="right" vertical="top"/>
    </xf>
    <xf numFmtId="0" fontId="37" fillId="0" borderId="0">
      <alignment horizontal="left" vertical="top"/>
    </xf>
    <xf numFmtId="0" fontId="33" fillId="0" borderId="0">
      <alignment horizontal="left" vertical="top"/>
    </xf>
    <xf numFmtId="0" fontId="22" fillId="0" borderId="0">
      <alignment horizontal="left" vertical="top"/>
    </xf>
    <xf numFmtId="0" fontId="24" fillId="0" borderId="0">
      <alignment horizontal="left" vertical="top"/>
    </xf>
    <xf numFmtId="0" fontId="22" fillId="0" borderId="0">
      <alignment horizontal="left" vertical="top"/>
    </xf>
    <xf numFmtId="0" fontId="29" fillId="0" borderId="0">
      <alignment horizontal="left" vertical="center"/>
    </xf>
    <xf numFmtId="0" fontId="24" fillId="0" borderId="0">
      <alignment horizontal="left" vertical="top"/>
    </xf>
    <xf numFmtId="0" fontId="28" fillId="0" borderId="0">
      <alignment horizontal="left" vertical="top"/>
    </xf>
    <xf numFmtId="0" fontId="24" fillId="0" borderId="0">
      <alignment horizontal="left" vertical="top"/>
    </xf>
    <xf numFmtId="0" fontId="24" fillId="0" borderId="0">
      <alignment horizontal="left" vertical="top"/>
    </xf>
    <xf numFmtId="0" fontId="24" fillId="0" borderId="0">
      <alignment horizontal="left" vertical="top"/>
    </xf>
    <xf numFmtId="0" fontId="38" fillId="0" borderId="0" applyNumberFormat="0" applyFill="0" applyBorder="0" applyAlignment="0" applyProtection="0"/>
    <xf numFmtId="0" fontId="25" fillId="0" borderId="1"/>
    <xf numFmtId="0" fontId="18" fillId="0" borderId="0"/>
    <xf numFmtId="0" fontId="25" fillId="0" borderId="0"/>
    <xf numFmtId="0" fontId="19" fillId="0" borderId="0">
      <alignment vertical="center"/>
    </xf>
    <xf numFmtId="0" fontId="25" fillId="0" borderId="0"/>
    <xf numFmtId="0" fontId="25" fillId="0" borderId="0"/>
    <xf numFmtId="0" fontId="25" fillId="0" borderId="0"/>
    <xf numFmtId="0" fontId="18" fillId="0" borderId="0"/>
    <xf numFmtId="0" fontId="31" fillId="0" borderId="0"/>
    <xf numFmtId="164" fontId="2" fillId="0" borderId="0" applyFont="0" applyFill="0" applyBorder="0" applyAlignment="0" applyProtection="0"/>
    <xf numFmtId="0" fontId="43" fillId="0" borderId="0">
      <protection locked="0"/>
    </xf>
    <xf numFmtId="0" fontId="43" fillId="0" borderId="0"/>
    <xf numFmtId="0" fontId="45" fillId="0" borderId="0"/>
    <xf numFmtId="0" fontId="1" fillId="0" borderId="0"/>
    <xf numFmtId="0" fontId="1" fillId="0" borderId="0"/>
    <xf numFmtId="0" fontId="1" fillId="0" borderId="0"/>
    <xf numFmtId="0" fontId="4" fillId="0" borderId="0"/>
    <xf numFmtId="0" fontId="1" fillId="0" borderId="0"/>
    <xf numFmtId="0" fontId="2" fillId="0" borderId="0"/>
    <xf numFmtId="0" fontId="1" fillId="0" borderId="1"/>
    <xf numFmtId="0" fontId="1" fillId="0" borderId="0"/>
    <xf numFmtId="0" fontId="3" fillId="0" borderId="0">
      <alignment vertical="center"/>
    </xf>
    <xf numFmtId="0" fontId="1" fillId="0" borderId="0"/>
    <xf numFmtId="0" fontId="1" fillId="0" borderId="0"/>
    <xf numFmtId="0" fontId="1" fillId="0" borderId="0"/>
    <xf numFmtId="0" fontId="4" fillId="0" borderId="0">
      <protection locked="0"/>
    </xf>
    <xf numFmtId="0" fontId="4" fillId="0" borderId="0"/>
  </cellStyleXfs>
  <cellXfs count="230">
    <xf numFmtId="0" fontId="0" fillId="0" borderId="0" xfId="0"/>
    <xf numFmtId="0" fontId="4" fillId="0" borderId="0" xfId="4"/>
    <xf numFmtId="0" fontId="5" fillId="0" borderId="0" xfId="48" applyFont="1" applyAlignment="1">
      <alignment horizontal="left" vertical="top"/>
    </xf>
    <xf numFmtId="0" fontId="6" fillId="0" borderId="0" xfId="4" applyFont="1" applyAlignment="1">
      <alignment vertical="center" wrapText="1"/>
    </xf>
    <xf numFmtId="0" fontId="8" fillId="0" borderId="5" xfId="4" applyFont="1" applyBorder="1" applyAlignment="1">
      <alignment horizontal="left" vertical="top"/>
    </xf>
    <xf numFmtId="0" fontId="4" fillId="0" borderId="5" xfId="4" applyBorder="1" applyAlignment="1">
      <alignment horizontal="left" vertical="center"/>
    </xf>
    <xf numFmtId="0" fontId="4" fillId="0" borderId="0" xfId="4" applyAlignment="1">
      <alignment horizontal="left" vertical="center"/>
    </xf>
    <xf numFmtId="0" fontId="4" fillId="0" borderId="5" xfId="4" applyBorder="1"/>
    <xf numFmtId="0" fontId="4" fillId="0" borderId="10" xfId="4" applyBorder="1" applyAlignment="1">
      <alignment horizontal="left" vertical="center"/>
    </xf>
    <xf numFmtId="0" fontId="4" fillId="0" borderId="10" xfId="4" applyBorder="1"/>
    <xf numFmtId="0" fontId="9" fillId="0" borderId="0" xfId="9" applyFont="1"/>
    <xf numFmtId="0" fontId="11" fillId="0" borderId="0" xfId="9" applyFont="1"/>
    <xf numFmtId="0" fontId="5" fillId="0" borderId="0" xfId="48" applyFont="1" applyAlignment="1">
      <alignment horizontal="center" vertical="top" wrapText="1"/>
    </xf>
    <xf numFmtId="0" fontId="11" fillId="0" borderId="0" xfId="9" applyFont="1" applyAlignment="1">
      <alignment horizontal="center" vertical="top" wrapText="1"/>
    </xf>
    <xf numFmtId="0" fontId="11" fillId="0" borderId="0" xfId="9" applyFont="1" applyAlignment="1">
      <alignment wrapText="1"/>
    </xf>
    <xf numFmtId="0" fontId="9" fillId="0" borderId="1" xfId="9" applyFont="1" applyBorder="1"/>
    <xf numFmtId="0" fontId="6" fillId="0" borderId="1" xfId="9" applyFont="1" applyBorder="1" applyAlignment="1">
      <alignment horizontal="center" vertical="center"/>
    </xf>
    <xf numFmtId="0" fontId="11" fillId="0" borderId="13" xfId="9" applyFont="1" applyBorder="1"/>
    <xf numFmtId="0" fontId="11" fillId="0" borderId="0" xfId="9" applyFont="1" applyAlignment="1">
      <alignment horizontal="left" wrapText="1"/>
    </xf>
    <xf numFmtId="0" fontId="11" fillId="0" borderId="0" xfId="9" applyFont="1" applyAlignment="1">
      <alignment horizontal="left"/>
    </xf>
    <xf numFmtId="0" fontId="42" fillId="4" borderId="1" xfId="48" applyFont="1" applyFill="1" applyBorder="1" applyAlignment="1">
      <alignment horizontal="center" vertical="center" wrapText="1"/>
    </xf>
    <xf numFmtId="4" fontId="42" fillId="4" borderId="1" xfId="48" applyNumberFormat="1" applyFont="1" applyFill="1" applyBorder="1" applyAlignment="1">
      <alignment horizontal="center" vertical="center" wrapText="1"/>
    </xf>
    <xf numFmtId="4" fontId="42" fillId="4" borderId="1" xfId="48" applyNumberFormat="1" applyFont="1" applyFill="1" applyBorder="1" applyAlignment="1">
      <alignment horizontal="center" vertical="center"/>
    </xf>
    <xf numFmtId="49" fontId="42" fillId="4" borderId="1" xfId="48" applyNumberFormat="1" applyFont="1" applyFill="1" applyBorder="1" applyAlignment="1" applyProtection="1">
      <alignment horizontal="center" vertical="center" wrapText="1"/>
      <protection locked="0"/>
    </xf>
    <xf numFmtId="0" fontId="44" fillId="9" borderId="1" xfId="28" applyFont="1" applyFill="1" applyBorder="1" applyAlignment="1">
      <alignment horizontal="center" vertical="center" wrapText="1"/>
    </xf>
    <xf numFmtId="4" fontId="44" fillId="9" borderId="1" xfId="48" applyNumberFormat="1" applyFont="1" applyFill="1" applyBorder="1" applyAlignment="1">
      <alignment horizontal="center" vertical="center" wrapText="1"/>
    </xf>
    <xf numFmtId="0" fontId="44" fillId="9" borderId="1" xfId="19" applyFont="1" applyFill="1" applyBorder="1" applyAlignment="1" applyProtection="1">
      <alignment horizontal="left" vertical="center" wrapText="1"/>
    </xf>
    <xf numFmtId="49" fontId="44" fillId="9" borderId="1" xfId="48" applyNumberFormat="1" applyFont="1" applyFill="1" applyBorder="1" applyAlignment="1" applyProtection="1">
      <alignment horizontal="center" vertical="center" wrapText="1"/>
      <protection locked="0"/>
    </xf>
    <xf numFmtId="4" fontId="44" fillId="9" borderId="1" xfId="48" applyNumberFormat="1" applyFont="1" applyFill="1" applyBorder="1" applyAlignment="1">
      <alignment horizontal="center" vertical="center"/>
    </xf>
    <xf numFmtId="0" fontId="42" fillId="0" borderId="0" xfId="0" applyFont="1" applyAlignment="1">
      <alignment horizontal="center" vertical="center"/>
    </xf>
    <xf numFmtId="1" fontId="42" fillId="4" borderId="1" xfId="48" applyNumberFormat="1" applyFont="1" applyFill="1" applyBorder="1" applyAlignment="1">
      <alignment horizontal="center" vertical="center"/>
    </xf>
    <xf numFmtId="166" fontId="44" fillId="4" borderId="0" xfId="0" applyNumberFormat="1" applyFont="1" applyFill="1" applyAlignment="1">
      <alignment horizontal="center" vertical="center" wrapText="1"/>
    </xf>
    <xf numFmtId="0" fontId="42" fillId="0" borderId="1" xfId="0" applyFont="1" applyBorder="1" applyAlignment="1">
      <alignment horizontal="center" vertical="center"/>
    </xf>
    <xf numFmtId="4" fontId="42" fillId="2" borderId="1" xfId="48" applyNumberFormat="1" applyFont="1" applyFill="1" applyBorder="1" applyAlignment="1">
      <alignment horizontal="center" vertical="center"/>
    </xf>
    <xf numFmtId="0" fontId="44" fillId="2" borderId="1" xfId="48" applyFont="1" applyFill="1" applyBorder="1" applyAlignment="1">
      <alignment horizontal="center" vertical="center" wrapText="1"/>
    </xf>
    <xf numFmtId="166" fontId="42" fillId="2" borderId="1" xfId="48" applyNumberFormat="1" applyFont="1" applyFill="1" applyBorder="1" applyAlignment="1">
      <alignment horizontal="center" vertical="center"/>
    </xf>
    <xf numFmtId="166" fontId="44" fillId="2" borderId="1" xfId="48" applyNumberFormat="1" applyFont="1" applyFill="1" applyBorder="1" applyAlignment="1">
      <alignment horizontal="center" vertical="center"/>
    </xf>
    <xf numFmtId="4" fontId="44" fillId="2" borderId="1" xfId="48" applyNumberFormat="1" applyFont="1" applyFill="1" applyBorder="1" applyAlignment="1">
      <alignment horizontal="center" vertical="center"/>
    </xf>
    <xf numFmtId="10" fontId="44" fillId="2" borderId="1" xfId="48" applyNumberFormat="1" applyFont="1" applyFill="1" applyBorder="1" applyAlignment="1">
      <alignment horizontal="center" vertical="center" wrapText="1"/>
    </xf>
    <xf numFmtId="9" fontId="44" fillId="2" borderId="1" xfId="48" applyNumberFormat="1" applyFont="1" applyFill="1" applyBorder="1" applyAlignment="1">
      <alignment horizontal="center" vertical="center" wrapText="1"/>
    </xf>
    <xf numFmtId="0" fontId="42" fillId="2" borderId="1" xfId="48" applyFont="1" applyFill="1" applyBorder="1" applyAlignment="1">
      <alignment horizontal="center" vertical="center"/>
    </xf>
    <xf numFmtId="166" fontId="42" fillId="0" borderId="0" xfId="48" applyNumberFormat="1" applyFont="1" applyAlignment="1">
      <alignment horizontal="center" vertical="center"/>
    </xf>
    <xf numFmtId="0" fontId="42" fillId="4" borderId="17" xfId="48" applyFont="1" applyFill="1" applyBorder="1" applyAlignment="1">
      <alignment horizontal="center" vertical="center" wrapText="1"/>
    </xf>
    <xf numFmtId="4" fontId="42" fillId="4" borderId="17" xfId="48" applyNumberFormat="1" applyFont="1" applyFill="1" applyBorder="1" applyAlignment="1">
      <alignment horizontal="center" vertical="center" wrapText="1"/>
    </xf>
    <xf numFmtId="0" fontId="42" fillId="4" borderId="1" xfId="8" applyFont="1" applyFill="1" applyBorder="1" applyAlignment="1">
      <alignment horizontal="center" vertical="center" wrapText="1"/>
    </xf>
    <xf numFmtId="166" fontId="42" fillId="4" borderId="1" xfId="8" applyNumberFormat="1" applyFont="1" applyFill="1" applyBorder="1" applyAlignment="1">
      <alignment horizontal="center" vertical="center"/>
    </xf>
    <xf numFmtId="166" fontId="42" fillId="4" borderId="1" xfId="48" applyNumberFormat="1" applyFont="1" applyFill="1" applyBorder="1" applyAlignment="1">
      <alignment horizontal="center" vertical="center" wrapText="1"/>
    </xf>
    <xf numFmtId="166" fontId="42" fillId="9" borderId="1" xfId="8" applyNumberFormat="1" applyFont="1" applyFill="1" applyBorder="1" applyAlignment="1" applyProtection="1">
      <alignment horizontal="center" vertical="center" wrapText="1"/>
      <protection locked="0"/>
    </xf>
    <xf numFmtId="166" fontId="44" fillId="9" borderId="1" xfId="8" applyNumberFormat="1" applyFont="1" applyFill="1" applyBorder="1" applyAlignment="1" applyProtection="1">
      <alignment horizontal="center" vertical="center" wrapText="1"/>
      <protection locked="0"/>
    </xf>
    <xf numFmtId="166" fontId="42" fillId="4" borderId="1" xfId="0" applyNumberFormat="1" applyFont="1" applyFill="1" applyBorder="1" applyAlignment="1">
      <alignment horizontal="center" vertical="center"/>
    </xf>
    <xf numFmtId="166" fontId="42" fillId="4" borderId="1" xfId="48" applyNumberFormat="1" applyFont="1" applyFill="1" applyBorder="1" applyAlignment="1">
      <alignment horizontal="center" vertical="center"/>
    </xf>
    <xf numFmtId="166" fontId="42" fillId="4" borderId="1" xfId="0" applyNumberFormat="1" applyFont="1" applyFill="1" applyBorder="1" applyAlignment="1">
      <alignment horizontal="left" vertical="center" wrapText="1"/>
    </xf>
    <xf numFmtId="166" fontId="42" fillId="4" borderId="1" xfId="8" applyNumberFormat="1" applyFont="1" applyFill="1" applyBorder="1" applyAlignment="1" applyProtection="1">
      <alignment horizontal="center" vertical="center" wrapText="1"/>
      <protection locked="0"/>
    </xf>
    <xf numFmtId="49" fontId="42" fillId="4" borderId="1" xfId="48" applyNumberFormat="1" applyFont="1" applyFill="1" applyBorder="1" applyAlignment="1" applyProtection="1">
      <alignment horizontal="left" vertical="center" wrapText="1"/>
      <protection locked="0"/>
    </xf>
    <xf numFmtId="0" fontId="42" fillId="4" borderId="1" xfId="0" applyFont="1" applyFill="1" applyBorder="1" applyAlignment="1">
      <alignment vertical="center" wrapText="1"/>
    </xf>
    <xf numFmtId="0" fontId="42" fillId="4" borderId="1" xfId="0" applyFont="1" applyFill="1" applyBorder="1" applyAlignment="1">
      <alignment horizontal="center" vertical="center"/>
    </xf>
    <xf numFmtId="0" fontId="42" fillId="4" borderId="1" xfId="28" applyFont="1" applyFill="1" applyBorder="1" applyAlignment="1">
      <alignment horizontal="center" vertical="center" wrapText="1"/>
    </xf>
    <xf numFmtId="166" fontId="42" fillId="9" borderId="1" xfId="48" applyNumberFormat="1" applyFont="1" applyFill="1" applyBorder="1" applyAlignment="1">
      <alignment horizontal="center" vertical="center" wrapText="1"/>
    </xf>
    <xf numFmtId="0" fontId="42" fillId="4" borderId="1" xfId="48" applyFont="1" applyFill="1" applyBorder="1" applyAlignment="1">
      <alignment horizontal="left" vertical="center" wrapText="1"/>
    </xf>
    <xf numFmtId="166" fontId="42" fillId="4" borderId="1" xfId="0" applyNumberFormat="1" applyFont="1" applyFill="1" applyBorder="1" applyAlignment="1">
      <alignment horizontal="left" vertical="center"/>
    </xf>
    <xf numFmtId="0" fontId="42" fillId="4" borderId="1" xfId="0" applyFont="1" applyFill="1" applyBorder="1" applyAlignment="1">
      <alignment horizontal="left" vertical="center" wrapText="1"/>
    </xf>
    <xf numFmtId="0" fontId="46" fillId="0" borderId="0" xfId="0" applyFont="1" applyAlignment="1">
      <alignment horizontal="left" vertical="center"/>
    </xf>
    <xf numFmtId="0" fontId="46" fillId="4" borderId="1" xfId="48" applyFont="1" applyFill="1" applyBorder="1" applyAlignment="1">
      <alignment horizontal="center" vertical="center" wrapText="1"/>
    </xf>
    <xf numFmtId="166" fontId="46" fillId="4" borderId="1" xfId="48" applyNumberFormat="1" applyFont="1" applyFill="1" applyBorder="1" applyAlignment="1">
      <alignment horizontal="center" vertical="center" wrapText="1"/>
    </xf>
    <xf numFmtId="0" fontId="42" fillId="0" borderId="0" xfId="0" applyFont="1" applyAlignment="1">
      <alignment horizontal="left" vertical="center"/>
    </xf>
    <xf numFmtId="166" fontId="44" fillId="9" borderId="1" xfId="48" applyNumberFormat="1" applyFont="1" applyFill="1" applyBorder="1" applyAlignment="1">
      <alignment horizontal="center" vertical="center" wrapText="1"/>
    </xf>
    <xf numFmtId="0" fontId="42" fillId="4" borderId="1" xfId="57" applyFont="1" applyFill="1" applyBorder="1" applyAlignment="1" applyProtection="1">
      <alignment horizontal="left" vertical="center" wrapText="1"/>
    </xf>
    <xf numFmtId="0" fontId="42" fillId="4" borderId="1" xfId="58" applyFont="1" applyFill="1" applyBorder="1" applyAlignment="1">
      <alignment horizontal="center" vertical="center" wrapText="1"/>
    </xf>
    <xf numFmtId="166" fontId="42" fillId="4" borderId="1" xfId="3" applyNumberFormat="1" applyFont="1" applyFill="1" applyBorder="1" applyAlignment="1">
      <alignment horizontal="center" vertical="center" wrapText="1"/>
    </xf>
    <xf numFmtId="166" fontId="42" fillId="9" borderId="1" xfId="48" applyNumberFormat="1" applyFont="1" applyFill="1" applyBorder="1" applyAlignment="1">
      <alignment horizontal="center" vertical="center"/>
    </xf>
    <xf numFmtId="0" fontId="46" fillId="4" borderId="1" xfId="0" applyFont="1" applyFill="1" applyBorder="1" applyAlignment="1">
      <alignment vertical="center" wrapText="1"/>
    </xf>
    <xf numFmtId="0" fontId="46" fillId="4" borderId="0" xfId="0" applyFont="1" applyFill="1" applyAlignment="1">
      <alignment horizontal="left" vertical="center"/>
    </xf>
    <xf numFmtId="166" fontId="46" fillId="0" borderId="1" xfId="0" applyNumberFormat="1" applyFont="1" applyBorder="1" applyAlignment="1">
      <alignment horizontal="center" vertical="center"/>
    </xf>
    <xf numFmtId="4" fontId="46" fillId="4" borderId="1" xfId="48" applyNumberFormat="1" applyFont="1" applyFill="1" applyBorder="1" applyAlignment="1">
      <alignment horizontal="center" vertical="center" wrapText="1"/>
    </xf>
    <xf numFmtId="166" fontId="42" fillId="0" borderId="1" xfId="0" applyNumberFormat="1" applyFont="1" applyBorder="1" applyAlignment="1">
      <alignment horizontal="left" vertical="center" wrapText="1"/>
    </xf>
    <xf numFmtId="166" fontId="42" fillId="0" borderId="1" xfId="0" applyNumberFormat="1" applyFont="1" applyBorder="1" applyAlignment="1">
      <alignment horizontal="center" vertical="center"/>
    </xf>
    <xf numFmtId="166" fontId="46" fillId="4" borderId="1" xfId="48" applyNumberFormat="1" applyFont="1" applyFill="1" applyBorder="1" applyAlignment="1">
      <alignment horizontal="center" vertical="center"/>
    </xf>
    <xf numFmtId="166" fontId="46" fillId="4" borderId="1" xfId="0" applyNumberFormat="1" applyFont="1" applyFill="1" applyBorder="1" applyAlignment="1">
      <alignment horizontal="center" vertical="center"/>
    </xf>
    <xf numFmtId="166" fontId="42" fillId="4" borderId="1" xfId="48" applyNumberFormat="1" applyFont="1" applyFill="1" applyBorder="1" applyAlignment="1">
      <alignment horizontal="left" vertical="center" wrapText="1"/>
    </xf>
    <xf numFmtId="166" fontId="46" fillId="4" borderId="1" xfId="48" applyNumberFormat="1" applyFont="1" applyFill="1" applyBorder="1" applyAlignment="1">
      <alignment horizontal="left" vertical="center"/>
    </xf>
    <xf numFmtId="0" fontId="46" fillId="4" borderId="1" xfId="0" applyFont="1" applyFill="1" applyBorder="1" applyAlignment="1">
      <alignment horizontal="left" vertical="center"/>
    </xf>
    <xf numFmtId="0" fontId="46" fillId="4" borderId="1" xfId="0" applyFont="1" applyFill="1" applyBorder="1" applyAlignment="1">
      <alignment horizontal="left" vertical="center" wrapText="1"/>
    </xf>
    <xf numFmtId="2" fontId="46" fillId="4" borderId="1" xfId="0" applyNumberFormat="1" applyFont="1" applyFill="1" applyBorder="1" applyAlignment="1">
      <alignment horizontal="center" vertical="center"/>
    </xf>
    <xf numFmtId="2" fontId="46" fillId="4" borderId="1" xfId="48" applyNumberFormat="1" applyFont="1" applyFill="1" applyBorder="1" applyAlignment="1">
      <alignment horizontal="center" vertical="center" wrapText="1"/>
    </xf>
    <xf numFmtId="0" fontId="46" fillId="4" borderId="1" xfId="48" applyFont="1" applyFill="1" applyBorder="1" applyAlignment="1">
      <alignment horizontal="left" vertical="center" wrapText="1"/>
    </xf>
    <xf numFmtId="0" fontId="47" fillId="4" borderId="1" xfId="48" applyFont="1" applyFill="1" applyBorder="1" applyAlignment="1">
      <alignment horizontal="left" vertical="center" wrapText="1"/>
    </xf>
    <xf numFmtId="49" fontId="46" fillId="4" borderId="1" xfId="48" applyNumberFormat="1" applyFont="1" applyFill="1" applyBorder="1" applyAlignment="1" applyProtection="1">
      <alignment horizontal="center" vertical="center" wrapText="1"/>
      <protection locked="0"/>
    </xf>
    <xf numFmtId="0" fontId="46" fillId="4" borderId="1" xfId="8" applyFont="1" applyFill="1" applyBorder="1" applyAlignment="1">
      <alignment horizontal="left" vertical="center" wrapText="1"/>
    </xf>
    <xf numFmtId="0" fontId="46" fillId="4" borderId="1" xfId="8" applyFont="1" applyFill="1" applyBorder="1" applyAlignment="1">
      <alignment horizontal="center" vertical="center" wrapText="1"/>
    </xf>
    <xf numFmtId="0" fontId="42" fillId="4" borderId="1" xfId="0" applyFont="1" applyFill="1" applyBorder="1" applyAlignment="1">
      <alignment horizontal="left" vertical="center"/>
    </xf>
    <xf numFmtId="0" fontId="46" fillId="4" borderId="1" xfId="19" applyFont="1" applyFill="1" applyBorder="1" applyAlignment="1" applyProtection="1">
      <alignment horizontal="left" vertical="center" wrapText="1"/>
    </xf>
    <xf numFmtId="0" fontId="46" fillId="4" borderId="1" xfId="19" applyFont="1" applyFill="1" applyBorder="1" applyAlignment="1" applyProtection="1">
      <alignment horizontal="center" vertical="center" wrapText="1"/>
    </xf>
    <xf numFmtId="0" fontId="46" fillId="4" borderId="1" xfId="28" applyFont="1" applyFill="1" applyBorder="1" applyAlignment="1">
      <alignment horizontal="center" vertical="center" wrapText="1"/>
    </xf>
    <xf numFmtId="166" fontId="42" fillId="4" borderId="1" xfId="48" applyNumberFormat="1" applyFont="1" applyFill="1" applyBorder="1" applyAlignment="1" applyProtection="1">
      <alignment horizontal="center" vertical="center" wrapText="1"/>
      <protection locked="0"/>
    </xf>
    <xf numFmtId="166" fontId="46" fillId="4" borderId="1" xfId="48" applyNumberFormat="1" applyFont="1" applyFill="1" applyBorder="1" applyAlignment="1" applyProtection="1">
      <alignment horizontal="center" vertical="center" wrapText="1"/>
      <protection locked="0"/>
    </xf>
    <xf numFmtId="0" fontId="46" fillId="4" borderId="1" xfId="48" applyFont="1" applyFill="1" applyBorder="1" applyAlignment="1">
      <alignment horizontal="left" vertical="center"/>
    </xf>
    <xf numFmtId="0" fontId="46" fillId="4" borderId="1" xfId="48" applyFont="1" applyFill="1" applyBorder="1" applyAlignment="1">
      <alignment horizontal="center" vertical="center"/>
    </xf>
    <xf numFmtId="166" fontId="46" fillId="4" borderId="1" xfId="8" applyNumberFormat="1" applyFont="1" applyFill="1" applyBorder="1" applyAlignment="1" applyProtection="1">
      <alignment horizontal="center" vertical="center" wrapText="1"/>
      <protection locked="0"/>
    </xf>
    <xf numFmtId="166" fontId="46" fillId="4" borderId="16" xfId="0" applyNumberFormat="1" applyFont="1" applyFill="1" applyBorder="1" applyAlignment="1">
      <alignment horizontal="center" vertical="center"/>
    </xf>
    <xf numFmtId="0" fontId="42" fillId="4" borderId="16" xfId="28" applyFont="1" applyFill="1" applyBorder="1" applyAlignment="1">
      <alignment horizontal="center" vertical="center" wrapText="1"/>
    </xf>
    <xf numFmtId="0" fontId="42" fillId="4" borderId="1" xfId="19" applyFont="1" applyFill="1" applyBorder="1" applyAlignment="1" applyProtection="1">
      <alignment horizontal="left" vertical="center" wrapText="1"/>
    </xf>
    <xf numFmtId="4" fontId="46" fillId="4" borderId="1" xfId="48" applyNumberFormat="1" applyFont="1" applyFill="1" applyBorder="1" applyAlignment="1">
      <alignment horizontal="center" vertical="center"/>
    </xf>
    <xf numFmtId="0" fontId="42" fillId="0" borderId="1" xfId="48" applyFont="1" applyBorder="1" applyAlignment="1">
      <alignment horizontal="left" vertical="center" wrapText="1"/>
    </xf>
    <xf numFmtId="166" fontId="42" fillId="0" borderId="1" xfId="48" applyNumberFormat="1" applyFont="1" applyBorder="1" applyAlignment="1">
      <alignment horizontal="left" vertical="center" wrapText="1"/>
    </xf>
    <xf numFmtId="0" fontId="42" fillId="4" borderId="14" xfId="48" applyFont="1" applyFill="1" applyBorder="1" applyAlignment="1">
      <alignment horizontal="left" vertical="center" wrapText="1"/>
    </xf>
    <xf numFmtId="166" fontId="46" fillId="4" borderId="1" xfId="0" applyNumberFormat="1" applyFont="1" applyFill="1" applyBorder="1" applyAlignment="1">
      <alignment horizontal="left" vertical="center"/>
    </xf>
    <xf numFmtId="2" fontId="42" fillId="4" borderId="1" xfId="48" applyNumberFormat="1" applyFont="1" applyFill="1" applyBorder="1" applyAlignment="1">
      <alignment horizontal="center" vertical="center" wrapText="1"/>
    </xf>
    <xf numFmtId="2" fontId="42" fillId="4" borderId="1" xfId="48" applyNumberFormat="1" applyFont="1" applyFill="1" applyBorder="1" applyAlignment="1">
      <alignment horizontal="left" vertical="center" wrapText="1"/>
    </xf>
    <xf numFmtId="9" fontId="42" fillId="4" borderId="1" xfId="48" applyNumberFormat="1" applyFont="1" applyFill="1" applyBorder="1" applyAlignment="1">
      <alignment horizontal="center" vertical="center" wrapText="1"/>
    </xf>
    <xf numFmtId="0" fontId="44" fillId="3" borderId="1" xfId="48" applyFont="1" applyFill="1" applyBorder="1" applyAlignment="1">
      <alignment horizontal="center" vertical="center" wrapText="1"/>
    </xf>
    <xf numFmtId="0" fontId="44" fillId="3" borderId="1" xfId="48" applyFont="1" applyFill="1" applyBorder="1" applyAlignment="1">
      <alignment horizontal="left" vertical="center"/>
    </xf>
    <xf numFmtId="0" fontId="44" fillId="3" borderId="1" xfId="48" applyFont="1" applyFill="1" applyBorder="1" applyAlignment="1">
      <alignment horizontal="left" vertical="center" wrapText="1"/>
    </xf>
    <xf numFmtId="4" fontId="44" fillId="3" borderId="1" xfId="48" applyNumberFormat="1" applyFont="1" applyFill="1" applyBorder="1" applyAlignment="1">
      <alignment horizontal="left" vertical="center" wrapText="1"/>
    </xf>
    <xf numFmtId="4" fontId="44" fillId="3" borderId="1" xfId="48" applyNumberFormat="1" applyFont="1" applyFill="1" applyBorder="1" applyAlignment="1">
      <alignment horizontal="center" vertical="center" wrapText="1"/>
    </xf>
    <xf numFmtId="0" fontId="42" fillId="0" borderId="0" xfId="0" applyFont="1" applyAlignment="1">
      <alignment vertical="center"/>
    </xf>
    <xf numFmtId="0" fontId="42" fillId="0" borderId="0" xfId="48" applyFont="1" applyAlignment="1">
      <alignment horizontal="left" vertical="center"/>
    </xf>
    <xf numFmtId="0" fontId="42" fillId="0" borderId="0" xfId="48" applyFont="1" applyAlignment="1">
      <alignment horizontal="center" vertical="center"/>
    </xf>
    <xf numFmtId="0" fontId="42" fillId="0" borderId="0" xfId="48" applyFont="1" applyAlignment="1">
      <alignment vertical="center"/>
    </xf>
    <xf numFmtId="0" fontId="44" fillId="4" borderId="1" xfId="48" applyFont="1" applyFill="1" applyBorder="1" applyAlignment="1">
      <alignment horizontal="center" vertical="center" wrapText="1"/>
    </xf>
    <xf numFmtId="4" fontId="42" fillId="4" borderId="1" xfId="48" applyNumberFormat="1" applyFont="1" applyFill="1" applyBorder="1" applyAlignment="1">
      <alignment horizontal="left" vertical="center" wrapText="1"/>
    </xf>
    <xf numFmtId="4" fontId="42" fillId="4" borderId="1" xfId="48" applyNumberFormat="1" applyFont="1" applyFill="1" applyBorder="1" applyAlignment="1">
      <alignment horizontal="left" vertical="center"/>
    </xf>
    <xf numFmtId="0" fontId="42" fillId="4" borderId="1" xfId="8" applyFont="1" applyFill="1" applyBorder="1" applyAlignment="1">
      <alignment horizontal="left" vertical="center" wrapText="1"/>
    </xf>
    <xf numFmtId="2" fontId="42" fillId="4" borderId="1" xfId="0" applyNumberFormat="1" applyFont="1" applyFill="1" applyBorder="1" applyAlignment="1">
      <alignment horizontal="center" vertical="center"/>
    </xf>
    <xf numFmtId="0" fontId="42" fillId="4" borderId="0" xfId="0" applyFont="1" applyFill="1" applyAlignment="1">
      <alignment vertical="center"/>
    </xf>
    <xf numFmtId="0" fontId="46" fillId="4" borderId="0" xfId="0" applyFont="1" applyFill="1" applyAlignment="1">
      <alignment vertical="center"/>
    </xf>
    <xf numFmtId="0" fontId="46" fillId="4" borderId="1" xfId="0" applyFont="1" applyFill="1" applyBorder="1" applyAlignment="1">
      <alignment vertical="center"/>
    </xf>
    <xf numFmtId="0" fontId="42" fillId="4" borderId="16" xfId="19" applyFont="1" applyFill="1" applyBorder="1" applyAlignment="1" applyProtection="1">
      <alignment horizontal="left" vertical="center" wrapText="1"/>
    </xf>
    <xf numFmtId="0" fontId="42" fillId="4" borderId="16" xfId="28" applyFont="1" applyFill="1" applyBorder="1" applyAlignment="1">
      <alignment horizontal="left" vertical="center" wrapText="1"/>
    </xf>
    <xf numFmtId="0" fontId="46" fillId="0" borderId="0" xfId="0" applyFont="1" applyAlignment="1">
      <alignment vertical="center"/>
    </xf>
    <xf numFmtId="0" fontId="44" fillId="9" borderId="14" xfId="48" applyFont="1" applyFill="1" applyBorder="1" applyAlignment="1">
      <alignment horizontal="left" vertical="center" wrapText="1"/>
    </xf>
    <xf numFmtId="0" fontId="44" fillId="9" borderId="1" xfId="48" applyFont="1" applyFill="1" applyBorder="1" applyAlignment="1">
      <alignment horizontal="left" vertical="center" wrapText="1"/>
    </xf>
    <xf numFmtId="0" fontId="44" fillId="9" borderId="1" xfId="48" applyFont="1" applyFill="1" applyBorder="1" applyAlignment="1">
      <alignment horizontal="center" vertical="center" wrapText="1"/>
    </xf>
    <xf numFmtId="0" fontId="44" fillId="4" borderId="17" xfId="48" applyFont="1" applyFill="1" applyBorder="1" applyAlignment="1">
      <alignment horizontal="center" vertical="center" wrapText="1"/>
    </xf>
    <xf numFmtId="0" fontId="44" fillId="4" borderId="17" xfId="48" applyFont="1" applyFill="1" applyBorder="1" applyAlignment="1">
      <alignment horizontal="left" vertical="center" wrapText="1"/>
    </xf>
    <xf numFmtId="166" fontId="44" fillId="4" borderId="17" xfId="48" applyNumberFormat="1" applyFont="1" applyFill="1" applyBorder="1" applyAlignment="1">
      <alignment horizontal="center" vertical="center" wrapText="1"/>
    </xf>
    <xf numFmtId="166" fontId="44" fillId="4" borderId="17" xfId="48" applyNumberFormat="1" applyFont="1" applyFill="1" applyBorder="1" applyAlignment="1">
      <alignment horizontal="left" vertical="center" wrapText="1"/>
    </xf>
    <xf numFmtId="0" fontId="44" fillId="4" borderId="1" xfId="48" applyFont="1" applyFill="1" applyBorder="1" applyAlignment="1">
      <alignment horizontal="left" vertical="center" wrapText="1"/>
    </xf>
    <xf numFmtId="0" fontId="42" fillId="0" borderId="1" xfId="0" applyFont="1" applyBorder="1" applyAlignment="1">
      <alignment horizontal="left" vertical="center"/>
    </xf>
    <xf numFmtId="0" fontId="44" fillId="2" borderId="1" xfId="48" applyFont="1" applyFill="1" applyBorder="1" applyAlignment="1">
      <alignment horizontal="left" vertical="center" wrapText="1"/>
    </xf>
    <xf numFmtId="4" fontId="42" fillId="2" borderId="1" xfId="48" applyNumberFormat="1" applyFont="1" applyFill="1" applyBorder="1" applyAlignment="1">
      <alignment horizontal="left" vertical="center" wrapText="1"/>
    </xf>
    <xf numFmtId="4" fontId="42" fillId="2" borderId="1" xfId="48" applyNumberFormat="1" applyFont="1" applyFill="1" applyBorder="1" applyAlignment="1">
      <alignment horizontal="center" vertical="center" wrapText="1"/>
    </xf>
    <xf numFmtId="0" fontId="44" fillId="2" borderId="1" xfId="28" applyFont="1" applyFill="1" applyBorder="1" applyAlignment="1">
      <alignment horizontal="left" vertical="center" wrapText="1"/>
    </xf>
    <xf numFmtId="4" fontId="42" fillId="2" borderId="1" xfId="48" applyNumberFormat="1" applyFont="1" applyFill="1" applyBorder="1" applyAlignment="1">
      <alignment horizontal="left" vertical="center"/>
    </xf>
    <xf numFmtId="0" fontId="44" fillId="2" borderId="1" xfId="48" applyFont="1" applyFill="1" applyBorder="1" applyAlignment="1">
      <alignment horizontal="left" vertical="center"/>
    </xf>
    <xf numFmtId="0" fontId="42" fillId="2" borderId="1" xfId="48" applyFont="1" applyFill="1" applyBorder="1" applyAlignment="1">
      <alignment horizontal="left" vertical="center"/>
    </xf>
    <xf numFmtId="0" fontId="42" fillId="4" borderId="0" xfId="48" applyFont="1" applyFill="1" applyAlignment="1">
      <alignment horizontal="left" vertical="center" wrapText="1"/>
    </xf>
    <xf numFmtId="0" fontId="42" fillId="2" borderId="0" xfId="59" applyFont="1" applyFill="1" applyAlignment="1">
      <alignment horizontal="left" vertical="center"/>
    </xf>
    <xf numFmtId="0" fontId="42" fillId="0" borderId="1" xfId="48" applyFont="1" applyBorder="1" applyAlignment="1">
      <alignment horizontal="center" vertical="center" wrapText="1"/>
    </xf>
    <xf numFmtId="4" fontId="42" fillId="0" borderId="1" xfId="48" applyNumberFormat="1" applyFont="1" applyBorder="1" applyAlignment="1">
      <alignment horizontal="center" vertical="center" wrapText="1"/>
    </xf>
    <xf numFmtId="4" fontId="42" fillId="0" borderId="17" xfId="48" applyNumberFormat="1" applyFont="1" applyFill="1" applyBorder="1" applyAlignment="1">
      <alignment horizontal="center" vertical="center" wrapText="1"/>
    </xf>
    <xf numFmtId="0" fontId="42" fillId="0" borderId="1" xfId="48" applyFont="1" applyFill="1" applyBorder="1" applyAlignment="1">
      <alignment horizontal="center" vertical="center" wrapText="1"/>
    </xf>
    <xf numFmtId="0" fontId="42" fillId="4" borderId="1" xfId="48" applyFont="1" applyFill="1" applyBorder="1" applyAlignment="1">
      <alignment horizontal="left" wrapText="1"/>
    </xf>
    <xf numFmtId="0" fontId="42" fillId="4" borderId="1" xfId="48" applyFont="1" applyFill="1" applyBorder="1" applyAlignment="1">
      <alignment horizontal="center" vertical="center" wrapText="1"/>
    </xf>
    <xf numFmtId="49" fontId="42" fillId="4" borderId="1" xfId="48" applyNumberFormat="1" applyFont="1" applyFill="1" applyBorder="1" applyAlignment="1" applyProtection="1">
      <alignment horizontal="center" vertical="center" wrapText="1"/>
      <protection locked="0"/>
    </xf>
    <xf numFmtId="166" fontId="42" fillId="4" borderId="1" xfId="48" applyNumberFormat="1" applyFont="1" applyFill="1" applyBorder="1" applyAlignment="1">
      <alignment horizontal="center" vertical="center" wrapText="1"/>
    </xf>
    <xf numFmtId="166" fontId="42" fillId="4" borderId="1" xfId="0" applyNumberFormat="1" applyFont="1" applyFill="1" applyBorder="1" applyAlignment="1">
      <alignment horizontal="center" vertical="center"/>
    </xf>
    <xf numFmtId="166" fontId="42" fillId="4" borderId="1" xfId="48" applyNumberFormat="1" applyFont="1" applyFill="1" applyBorder="1" applyAlignment="1">
      <alignment horizontal="center" vertical="center"/>
    </xf>
    <xf numFmtId="49" fontId="42" fillId="4" borderId="1" xfId="48" applyNumberFormat="1" applyFont="1" applyFill="1" applyBorder="1" applyAlignment="1" applyProtection="1">
      <alignment horizontal="left" vertical="center" wrapText="1"/>
      <protection locked="0"/>
    </xf>
    <xf numFmtId="0" fontId="42" fillId="4" borderId="1" xfId="48" applyFont="1" applyFill="1" applyBorder="1" applyAlignment="1">
      <alignment horizontal="left" vertical="center" wrapText="1"/>
    </xf>
    <xf numFmtId="166" fontId="47" fillId="4" borderId="1" xfId="48" applyNumberFormat="1" applyFont="1" applyFill="1" applyBorder="1" applyAlignment="1">
      <alignment horizontal="center" vertical="center" wrapText="1"/>
    </xf>
    <xf numFmtId="166" fontId="46" fillId="4" borderId="1" xfId="48" applyNumberFormat="1" applyFont="1" applyFill="1" applyBorder="1" applyAlignment="1">
      <alignment horizontal="center" vertical="center" wrapText="1"/>
    </xf>
    <xf numFmtId="0" fontId="46" fillId="4" borderId="0" xfId="0" applyFont="1" applyFill="1" applyAlignment="1">
      <alignment horizontal="left" vertical="center"/>
    </xf>
    <xf numFmtId="0" fontId="46" fillId="0" borderId="0" xfId="0" applyFont="1" applyAlignment="1">
      <alignment vertical="center"/>
    </xf>
    <xf numFmtId="0" fontId="42" fillId="4" borderId="14" xfId="48" applyFont="1" applyFill="1" applyBorder="1" applyAlignment="1">
      <alignment horizontal="left" vertical="center" wrapText="1"/>
    </xf>
    <xf numFmtId="166" fontId="42" fillId="4" borderId="1" xfId="48" applyNumberFormat="1" applyFont="1" applyFill="1" applyBorder="1" applyAlignment="1">
      <alignment horizontal="left" vertical="center" wrapText="1"/>
    </xf>
    <xf numFmtId="0" fontId="46" fillId="4" borderId="1" xfId="0" applyFont="1" applyFill="1" applyBorder="1" applyAlignment="1">
      <alignment horizontal="center" vertical="center"/>
    </xf>
    <xf numFmtId="1" fontId="46" fillId="4" borderId="1" xfId="48" applyNumberFormat="1" applyFont="1" applyFill="1" applyBorder="1" applyAlignment="1">
      <alignment horizontal="center" vertical="center" wrapText="1"/>
    </xf>
    <xf numFmtId="0" fontId="48" fillId="4" borderId="0" xfId="0" applyFont="1" applyFill="1" applyAlignment="1">
      <alignment vertical="center"/>
    </xf>
    <xf numFmtId="0" fontId="49" fillId="4" borderId="0" xfId="0" applyFont="1" applyFill="1"/>
    <xf numFmtId="166" fontId="42" fillId="4" borderId="16" xfId="48" applyNumberFormat="1" applyFont="1" applyFill="1" applyBorder="1" applyAlignment="1">
      <alignment horizontal="center" vertical="center"/>
    </xf>
    <xf numFmtId="166" fontId="46" fillId="4" borderId="1" xfId="8" applyNumberFormat="1" applyFont="1" applyFill="1" applyBorder="1" applyAlignment="1">
      <alignment horizontal="left" vertical="center"/>
    </xf>
    <xf numFmtId="1" fontId="46" fillId="4" borderId="1" xfId="48" applyNumberFormat="1" applyFont="1" applyFill="1" applyBorder="1" applyAlignment="1">
      <alignment horizontal="left" vertical="center" wrapText="1"/>
    </xf>
    <xf numFmtId="2" fontId="42" fillId="4" borderId="1" xfId="48" applyNumberFormat="1" applyFont="1" applyFill="1" applyBorder="1" applyAlignment="1" applyProtection="1">
      <alignment horizontal="center" vertical="center" wrapText="1"/>
      <protection locked="0"/>
    </xf>
    <xf numFmtId="2" fontId="42" fillId="4" borderId="16" xfId="48" applyNumberFormat="1" applyFont="1" applyFill="1" applyBorder="1" applyAlignment="1" applyProtection="1">
      <alignment horizontal="center" vertical="center" wrapText="1"/>
      <protection locked="0"/>
    </xf>
    <xf numFmtId="49" fontId="46" fillId="4" borderId="1" xfId="48" applyNumberFormat="1" applyFont="1" applyFill="1" applyBorder="1" applyAlignment="1" applyProtection="1">
      <alignment horizontal="left" vertical="center" wrapText="1"/>
      <protection locked="0"/>
    </xf>
    <xf numFmtId="0" fontId="42" fillId="4" borderId="1" xfId="0" applyFont="1" applyFill="1" applyBorder="1" applyAlignment="1">
      <alignment vertical="center"/>
    </xf>
    <xf numFmtId="0" fontId="42" fillId="0" borderId="1" xfId="0" applyFont="1" applyBorder="1" applyAlignment="1">
      <alignment vertical="center"/>
    </xf>
    <xf numFmtId="166" fontId="42" fillId="0" borderId="1" xfId="3" applyNumberFormat="1" applyFont="1" applyFill="1" applyBorder="1" applyAlignment="1">
      <alignment horizontal="center" vertical="center" wrapText="1"/>
    </xf>
    <xf numFmtId="0" fontId="10" fillId="0" borderId="0" xfId="9" applyFont="1" applyAlignment="1">
      <alignment horizontal="right" vertical="top" wrapText="1"/>
    </xf>
    <xf numFmtId="0" fontId="10" fillId="0" borderId="0" xfId="9" applyFont="1" applyAlignment="1">
      <alignment horizontal="right" vertical="top"/>
    </xf>
    <xf numFmtId="0" fontId="6" fillId="0" borderId="0" xfId="9" applyFont="1" applyAlignment="1">
      <alignment horizontal="right" wrapText="1"/>
    </xf>
    <xf numFmtId="0" fontId="6" fillId="0" borderId="0" xfId="9" applyFont="1" applyAlignment="1">
      <alignment horizontal="right"/>
    </xf>
    <xf numFmtId="0" fontId="12" fillId="0" borderId="0" xfId="48" applyFont="1" applyAlignment="1">
      <alignment horizontal="center" vertical="top" wrapText="1"/>
    </xf>
    <xf numFmtId="0" fontId="13" fillId="0" borderId="0" xfId="9" applyFont="1" applyAlignment="1">
      <alignment horizontal="center" vertical="top" wrapText="1"/>
    </xf>
    <xf numFmtId="0" fontId="13" fillId="0" borderId="0" xfId="9" applyFont="1" applyAlignment="1">
      <alignment wrapText="1"/>
    </xf>
    <xf numFmtId="0" fontId="14" fillId="0" borderId="2" xfId="48" applyFont="1" applyBorder="1" applyAlignment="1">
      <alignment horizontal="left" vertical="top" wrapText="1"/>
    </xf>
    <xf numFmtId="0" fontId="14" fillId="0" borderId="12" xfId="9" applyFont="1" applyBorder="1" applyAlignment="1">
      <alignment horizontal="left" wrapText="1"/>
    </xf>
    <xf numFmtId="0" fontId="14" fillId="0" borderId="14" xfId="9" applyFont="1" applyBorder="1" applyAlignment="1">
      <alignment horizontal="left" wrapText="1"/>
    </xf>
    <xf numFmtId="0" fontId="11" fillId="0" borderId="2" xfId="9" applyFont="1" applyBorder="1" applyAlignment="1">
      <alignment horizontal="left" wrapText="1"/>
    </xf>
    <xf numFmtId="0" fontId="11" fillId="0" borderId="12" xfId="9" applyFont="1" applyBorder="1" applyAlignment="1">
      <alignment horizontal="left"/>
    </xf>
    <xf numFmtId="0" fontId="11" fillId="0" borderId="14" xfId="9" applyFont="1" applyBorder="1" applyAlignment="1">
      <alignment horizontal="left"/>
    </xf>
    <xf numFmtId="0" fontId="11" fillId="0" borderId="13" xfId="9" applyFont="1" applyBorder="1" applyAlignment="1">
      <alignment horizontal="left" wrapText="1"/>
    </xf>
    <xf numFmtId="0" fontId="11" fillId="0" borderId="13" xfId="9" applyFont="1" applyBorder="1" applyAlignment="1">
      <alignment horizontal="left"/>
    </xf>
    <xf numFmtId="0" fontId="6" fillId="0" borderId="1" xfId="9" applyFont="1" applyBorder="1" applyAlignment="1">
      <alignment horizontal="center"/>
    </xf>
    <xf numFmtId="0" fontId="15" fillId="0" borderId="1" xfId="9" applyFont="1" applyBorder="1" applyAlignment="1">
      <alignment horizontal="left"/>
    </xf>
    <xf numFmtId="0" fontId="15" fillId="0" borderId="1" xfId="9" applyFont="1" applyBorder="1" applyAlignment="1">
      <alignment horizontal="left" wrapText="1"/>
    </xf>
    <xf numFmtId="0" fontId="5" fillId="0" borderId="1" xfId="9" applyFont="1" applyBorder="1" applyAlignment="1">
      <alignment horizontal="center"/>
    </xf>
    <xf numFmtId="0" fontId="15" fillId="0" borderId="1" xfId="9" applyFont="1" applyBorder="1" applyAlignment="1">
      <alignment horizontal="center"/>
    </xf>
    <xf numFmtId="0" fontId="15" fillId="0" borderId="1" xfId="9" applyFont="1" applyBorder="1" applyAlignment="1">
      <alignment horizontal="left" vertical="top" wrapText="1"/>
    </xf>
    <xf numFmtId="0" fontId="15" fillId="0" borderId="1" xfId="9" applyFont="1" applyBorder="1" applyAlignment="1">
      <alignment horizontal="left" vertical="top"/>
    </xf>
    <xf numFmtId="0" fontId="15" fillId="0" borderId="1" xfId="9" applyFont="1" applyBorder="1" applyAlignment="1">
      <alignment horizontal="left" vertical="center" wrapText="1"/>
    </xf>
    <xf numFmtId="0" fontId="15" fillId="0" borderId="1" xfId="9" applyFont="1" applyBorder="1" applyAlignment="1">
      <alignment horizontal="center" vertical="center" wrapText="1"/>
    </xf>
    <xf numFmtId="0" fontId="15" fillId="0" borderId="1" xfId="9" applyFont="1" applyBorder="1" applyAlignment="1">
      <alignment horizontal="center" vertical="center"/>
    </xf>
    <xf numFmtId="0" fontId="5" fillId="0" borderId="1" xfId="9" applyFont="1" applyBorder="1" applyAlignment="1">
      <alignment horizontal="left" vertical="top" wrapText="1"/>
    </xf>
    <xf numFmtId="0" fontId="7" fillId="5" borderId="3" xfId="48" applyFont="1" applyFill="1" applyBorder="1" applyAlignment="1">
      <alignment horizontal="center" vertical="center" wrapText="1"/>
    </xf>
    <xf numFmtId="0" fontId="7" fillId="5" borderId="4" xfId="48" applyFont="1" applyFill="1" applyBorder="1" applyAlignment="1">
      <alignment horizontal="center" vertical="center"/>
    </xf>
    <xf numFmtId="0" fontId="7" fillId="5" borderId="8" xfId="48" applyFont="1" applyFill="1" applyBorder="1" applyAlignment="1">
      <alignment horizontal="center" vertical="center"/>
    </xf>
    <xf numFmtId="0" fontId="5" fillId="5" borderId="3" xfId="48" applyFont="1" applyFill="1" applyBorder="1" applyAlignment="1">
      <alignment horizontal="left" vertical="center"/>
    </xf>
    <xf numFmtId="0" fontId="5" fillId="5" borderId="4" xfId="48" applyFont="1" applyFill="1" applyBorder="1" applyAlignment="1">
      <alignment horizontal="left" vertical="center"/>
    </xf>
    <xf numFmtId="0" fontId="5" fillId="5" borderId="8" xfId="48" applyFont="1" applyFill="1" applyBorder="1" applyAlignment="1">
      <alignment horizontal="left" vertical="center"/>
    </xf>
    <xf numFmtId="0" fontId="4" fillId="0" borderId="6" xfId="4" applyBorder="1" applyAlignment="1">
      <alignment horizontal="left" vertical="center" wrapText="1"/>
    </xf>
    <xf numFmtId="0" fontId="4" fillId="0" borderId="9" xfId="4" applyBorder="1" applyAlignment="1">
      <alignment horizontal="left" vertical="center" wrapText="1"/>
    </xf>
    <xf numFmtId="0" fontId="4" fillId="0" borderId="5" xfId="4" applyBorder="1" applyAlignment="1">
      <alignment horizontal="left" vertical="center" wrapText="1"/>
    </xf>
    <xf numFmtId="0" fontId="4" fillId="0" borderId="0" xfId="4" applyAlignment="1">
      <alignment horizontal="left" vertical="center" wrapText="1"/>
    </xf>
    <xf numFmtId="0" fontId="4" fillId="0" borderId="10" xfId="4" applyBorder="1" applyAlignment="1">
      <alignment horizontal="left" vertical="center" wrapText="1"/>
    </xf>
    <xf numFmtId="0" fontId="4" fillId="0" borderId="5" xfId="4" applyBorder="1" applyAlignment="1">
      <alignment wrapText="1"/>
    </xf>
    <xf numFmtId="0" fontId="4" fillId="0" borderId="0" xfId="4"/>
    <xf numFmtId="0" fontId="4" fillId="0" borderId="10" xfId="4" applyBorder="1"/>
    <xf numFmtId="0" fontId="4" fillId="6" borderId="7" xfId="4" applyFill="1" applyBorder="1" applyAlignment="1">
      <alignment wrapText="1"/>
    </xf>
    <xf numFmtId="0" fontId="4" fillId="6" borderId="1" xfId="4" applyFill="1" applyBorder="1" applyAlignment="1">
      <alignment wrapText="1"/>
    </xf>
    <xf numFmtId="0" fontId="4" fillId="6" borderId="11" xfId="4" applyFill="1" applyBorder="1" applyAlignment="1">
      <alignment wrapText="1"/>
    </xf>
    <xf numFmtId="0" fontId="4" fillId="7" borderId="5" xfId="4" applyFill="1" applyBorder="1" applyAlignment="1">
      <alignment wrapText="1"/>
    </xf>
    <xf numFmtId="0" fontId="4" fillId="7" borderId="0" xfId="4" applyFill="1"/>
    <xf numFmtId="0" fontId="4" fillId="7" borderId="10" xfId="4" applyFill="1" applyBorder="1"/>
    <xf numFmtId="0" fontId="3" fillId="0" borderId="5" xfId="4" applyFont="1" applyBorder="1" applyAlignment="1">
      <alignment horizontal="left" vertical="center" wrapText="1"/>
    </xf>
    <xf numFmtId="0" fontId="3" fillId="0" borderId="0" xfId="4" applyFont="1" applyAlignment="1">
      <alignment horizontal="left" vertical="center" wrapText="1"/>
    </xf>
    <xf numFmtId="0" fontId="3" fillId="0" borderId="10" xfId="4" applyFont="1" applyBorder="1" applyAlignment="1">
      <alignment horizontal="left" vertical="center" wrapText="1"/>
    </xf>
    <xf numFmtId="0" fontId="44" fillId="0" borderId="0" xfId="59" applyFont="1" applyAlignment="1">
      <alignment horizontal="left" vertical="center"/>
    </xf>
    <xf numFmtId="0" fontId="44" fillId="4" borderId="0" xfId="0" applyFont="1" applyFill="1" applyAlignment="1">
      <alignment horizontal="left" vertical="center" wrapText="1"/>
    </xf>
    <xf numFmtId="0" fontId="44" fillId="4" borderId="0" xfId="0" applyFont="1" applyFill="1" applyAlignment="1">
      <alignment horizontal="center" vertical="center" wrapText="1"/>
    </xf>
  </cellXfs>
  <cellStyles count="74">
    <cellStyle name="60% — акцент2 2" xfId="22"/>
    <cellStyle name="Excel Built-in Normal" xfId="25"/>
    <cellStyle name="Heading 2 2" xfId="26"/>
    <cellStyle name="Normal 2" xfId="28"/>
    <cellStyle name="Normal 2 2" xfId="19"/>
    <cellStyle name="Normal 2 2 2" xfId="57"/>
    <cellStyle name="Normal 2 2 2 2" xfId="72"/>
    <cellStyle name="Normal 2 3" xfId="20"/>
    <cellStyle name="Normal 2 3 2" xfId="63"/>
    <cellStyle name="Normal 2 4" xfId="58"/>
    <cellStyle name="Normal 2 4 2" xfId="73"/>
    <cellStyle name="Normal_Золотая смета" xfId="18"/>
    <cellStyle name="S0" xfId="27"/>
    <cellStyle name="S1" xfId="21"/>
    <cellStyle name="S10" xfId="23"/>
    <cellStyle name="S11" xfId="7"/>
    <cellStyle name="S12" xfId="2"/>
    <cellStyle name="S13" xfId="5"/>
    <cellStyle name="S14" xfId="11"/>
    <cellStyle name="S15" xfId="14"/>
    <cellStyle name="S16" xfId="17"/>
    <cellStyle name="S17" xfId="30"/>
    <cellStyle name="S18" xfId="33"/>
    <cellStyle name="S19" xfId="35"/>
    <cellStyle name="S2" xfId="37"/>
    <cellStyle name="S20" xfId="13"/>
    <cellStyle name="S21" xfId="16"/>
    <cellStyle name="S22" xfId="31"/>
    <cellStyle name="S23" xfId="34"/>
    <cellStyle name="S24" xfId="36"/>
    <cellStyle name="S25" xfId="38"/>
    <cellStyle name="S3" xfId="39"/>
    <cellStyle name="S4" xfId="40"/>
    <cellStyle name="S5" xfId="41"/>
    <cellStyle name="S6" xfId="42"/>
    <cellStyle name="S7" xfId="43"/>
    <cellStyle name="S8" xfId="44"/>
    <cellStyle name="S9" xfId="45"/>
    <cellStyle name="Гиперссылка 2" xfId="46"/>
    <cellStyle name="для себестоимости" xfId="47"/>
    <cellStyle name="для себестоимости 2" xfId="66"/>
    <cellStyle name="Обычный" xfId="0" builtinId="0"/>
    <cellStyle name="Обычный 2" xfId="24"/>
    <cellStyle name="Обычный 2 2" xfId="48"/>
    <cellStyle name="Обычный 2 2 2" xfId="59"/>
    <cellStyle name="Обычный 3" xfId="6"/>
    <cellStyle name="Обычный 3 2" xfId="49"/>
    <cellStyle name="Обычный 3 2 2" xfId="67"/>
    <cellStyle name="Обычный 3 3" xfId="60"/>
    <cellStyle name="Обычный 4" xfId="1"/>
    <cellStyle name="Обычный 4 2" xfId="10"/>
    <cellStyle name="Обычный 4 2 2" xfId="50"/>
    <cellStyle name="Обычный 4 2 2 2" xfId="68"/>
    <cellStyle name="Обычный 5" xfId="4"/>
    <cellStyle name="Обычный 6" xfId="9"/>
    <cellStyle name="Обычный 6 2" xfId="51"/>
    <cellStyle name="Обычный 6 2 2" xfId="52"/>
    <cellStyle name="Обычный 6 2 2 2" xfId="70"/>
    <cellStyle name="Обычный 6 2 3" xfId="69"/>
    <cellStyle name="Обычный 6 3" xfId="53"/>
    <cellStyle name="Обычный 6 3 2" xfId="71"/>
    <cellStyle name="Обычный 6 4" xfId="61"/>
    <cellStyle name="Обычный 7" xfId="12"/>
    <cellStyle name="Обычный 7 2" xfId="29"/>
    <cellStyle name="Обычный 7 2 2" xfId="64"/>
    <cellStyle name="Обычный 7 3" xfId="62"/>
    <cellStyle name="Обычный 8" xfId="15"/>
    <cellStyle name="Обычный 8 2" xfId="54"/>
    <cellStyle name="Обычный 9" xfId="32"/>
    <cellStyle name="Обычный 9 2" xfId="65"/>
    <cellStyle name="Пояснение" xfId="8" builtinId="53"/>
    <cellStyle name="Стиль 1" xfId="55"/>
    <cellStyle name="Финансовый" xfId="3" builtinId="3"/>
    <cellStyle name="Финансовый 2" xfId="56"/>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8"/>
  <sheetViews>
    <sheetView topLeftCell="A31" workbookViewId="0">
      <selection activeCell="G76" sqref="G76"/>
    </sheetView>
  </sheetViews>
  <sheetFormatPr defaultColWidth="9.109375" defaultRowHeight="13.8"/>
  <cols>
    <col min="1" max="16384" width="9.109375" style="10"/>
  </cols>
  <sheetData>
    <row r="1" spans="1:17" ht="55.5" customHeight="1">
      <c r="A1" s="178" t="s">
        <v>0</v>
      </c>
      <c r="B1" s="179"/>
      <c r="C1" s="179"/>
      <c r="D1" s="179"/>
      <c r="E1" s="179"/>
      <c r="F1" s="179"/>
      <c r="G1" s="179"/>
      <c r="H1" s="179"/>
      <c r="I1" s="179"/>
      <c r="J1" s="179"/>
      <c r="K1" s="179"/>
      <c r="L1" s="179"/>
      <c r="M1" s="179"/>
      <c r="N1" s="179"/>
      <c r="O1" s="179"/>
      <c r="P1" s="179"/>
      <c r="Q1" s="179"/>
    </row>
    <row r="2" spans="1:17" ht="30" customHeight="1">
      <c r="A2" s="180" t="s">
        <v>1</v>
      </c>
      <c r="B2" s="181"/>
      <c r="C2" s="181"/>
      <c r="D2" s="181"/>
      <c r="E2" s="181"/>
      <c r="F2" s="181"/>
      <c r="G2" s="181"/>
      <c r="H2" s="181"/>
      <c r="I2" s="181"/>
      <c r="J2" s="181"/>
      <c r="K2" s="181"/>
      <c r="L2" s="181"/>
      <c r="M2" s="181"/>
      <c r="N2" s="181"/>
      <c r="O2" s="181"/>
      <c r="P2" s="181"/>
      <c r="Q2" s="181"/>
    </row>
    <row r="3" spans="1:17" ht="20.25" customHeight="1">
      <c r="B3" s="11"/>
      <c r="C3" s="11"/>
      <c r="D3" s="11"/>
      <c r="E3" s="182" t="s">
        <v>2</v>
      </c>
      <c r="F3" s="183"/>
      <c r="G3" s="184"/>
      <c r="H3" s="184"/>
      <c r="I3" s="184"/>
      <c r="J3" s="184"/>
      <c r="K3" s="184"/>
      <c r="L3" s="184"/>
      <c r="M3" s="184"/>
      <c r="N3" s="184"/>
      <c r="O3" s="11"/>
      <c r="P3" s="11"/>
      <c r="Q3" s="11"/>
    </row>
    <row r="4" spans="1:17">
      <c r="B4" s="11"/>
      <c r="C4" s="11"/>
      <c r="D4" s="11"/>
      <c r="E4" s="12"/>
      <c r="F4" s="13"/>
      <c r="G4" s="14"/>
      <c r="H4" s="14"/>
      <c r="I4" s="14"/>
      <c r="J4" s="14"/>
      <c r="K4" s="14"/>
      <c r="L4" s="14"/>
      <c r="M4" s="14"/>
      <c r="N4" s="14"/>
      <c r="O4" s="11"/>
      <c r="P4" s="11"/>
      <c r="Q4" s="11"/>
    </row>
    <row r="5" spans="1:17" ht="59.25" customHeight="1">
      <c r="A5" s="15"/>
      <c r="B5" s="185" t="s">
        <v>3</v>
      </c>
      <c r="C5" s="186"/>
      <c r="D5" s="186"/>
      <c r="E5" s="186"/>
      <c r="F5" s="186"/>
      <c r="G5" s="186"/>
      <c r="H5" s="186"/>
      <c r="I5" s="186"/>
      <c r="J5" s="186"/>
      <c r="K5" s="186"/>
      <c r="L5" s="186"/>
      <c r="M5" s="186"/>
      <c r="N5" s="186"/>
      <c r="O5" s="186"/>
      <c r="P5" s="186"/>
      <c r="Q5" s="187"/>
    </row>
    <row r="6" spans="1:17" ht="64.5" customHeight="1">
      <c r="A6" s="16">
        <v>1</v>
      </c>
      <c r="B6" s="188" t="s">
        <v>4</v>
      </c>
      <c r="C6" s="189"/>
      <c r="D6" s="189"/>
      <c r="E6" s="189"/>
      <c r="F6" s="189"/>
      <c r="G6" s="189"/>
      <c r="H6" s="189"/>
      <c r="I6" s="189"/>
      <c r="J6" s="189"/>
      <c r="K6" s="189"/>
      <c r="L6" s="189"/>
      <c r="M6" s="189"/>
      <c r="N6" s="189"/>
      <c r="O6" s="189"/>
      <c r="P6" s="189"/>
      <c r="Q6" s="190"/>
    </row>
    <row r="7" spans="1:17" ht="18" customHeight="1">
      <c r="A7" s="16">
        <v>2</v>
      </c>
      <c r="B7" s="188" t="s">
        <v>5</v>
      </c>
      <c r="C7" s="189"/>
      <c r="D7" s="189"/>
      <c r="E7" s="189"/>
      <c r="F7" s="189"/>
      <c r="G7" s="189"/>
      <c r="H7" s="189"/>
      <c r="I7" s="189"/>
      <c r="J7" s="189"/>
      <c r="K7" s="189"/>
      <c r="L7" s="189"/>
      <c r="M7" s="189"/>
      <c r="N7" s="189"/>
      <c r="O7" s="189"/>
      <c r="P7" s="189"/>
      <c r="Q7" s="190"/>
    </row>
    <row r="8" spans="1:17" ht="45" customHeight="1">
      <c r="A8" s="16">
        <v>3</v>
      </c>
      <c r="B8" s="188" t="s">
        <v>6</v>
      </c>
      <c r="C8" s="189"/>
      <c r="D8" s="189"/>
      <c r="E8" s="189"/>
      <c r="F8" s="189"/>
      <c r="G8" s="189"/>
      <c r="H8" s="189"/>
      <c r="I8" s="189"/>
      <c r="J8" s="189"/>
      <c r="K8" s="189"/>
      <c r="L8" s="189"/>
      <c r="M8" s="189"/>
      <c r="N8" s="189"/>
      <c r="O8" s="189"/>
      <c r="P8" s="189"/>
      <c r="Q8" s="190"/>
    </row>
    <row r="9" spans="1:17" ht="24" customHeight="1">
      <c r="A9" s="16">
        <v>4</v>
      </c>
      <c r="B9" s="188" t="s">
        <v>7</v>
      </c>
      <c r="C9" s="189"/>
      <c r="D9" s="189"/>
      <c r="E9" s="189"/>
      <c r="F9" s="189"/>
      <c r="G9" s="189"/>
      <c r="H9" s="189"/>
      <c r="I9" s="189"/>
      <c r="J9" s="189"/>
      <c r="K9" s="189"/>
      <c r="L9" s="189"/>
      <c r="M9" s="189"/>
      <c r="N9" s="189"/>
      <c r="O9" s="189"/>
      <c r="P9" s="189"/>
      <c r="Q9" s="190"/>
    </row>
    <row r="10" spans="1:17" ht="19.5" customHeight="1">
      <c r="A10" s="16">
        <v>5</v>
      </c>
      <c r="B10" s="188" t="s">
        <v>8</v>
      </c>
      <c r="C10" s="189"/>
      <c r="D10" s="189"/>
      <c r="E10" s="189"/>
      <c r="F10" s="189"/>
      <c r="G10" s="189"/>
      <c r="H10" s="189"/>
      <c r="I10" s="189"/>
      <c r="J10" s="189"/>
      <c r="K10" s="189"/>
      <c r="L10" s="189"/>
      <c r="M10" s="189"/>
      <c r="N10" s="189"/>
      <c r="O10" s="189"/>
      <c r="P10" s="189"/>
      <c r="Q10" s="190"/>
    </row>
    <row r="11" spans="1:17" ht="21" customHeight="1">
      <c r="A11" s="17"/>
      <c r="B11" s="191" t="s">
        <v>9</v>
      </c>
      <c r="C11" s="192"/>
      <c r="D11" s="192"/>
      <c r="E11" s="192"/>
      <c r="F11" s="192"/>
      <c r="G11" s="192"/>
      <c r="H11" s="192"/>
      <c r="I11" s="192"/>
      <c r="J11" s="192"/>
      <c r="K11" s="192"/>
      <c r="L11" s="192"/>
      <c r="M11" s="192"/>
      <c r="N11" s="192"/>
      <c r="O11" s="192"/>
      <c r="P11" s="192"/>
      <c r="Q11" s="192"/>
    </row>
    <row r="12" spans="1:17" ht="21" customHeight="1">
      <c r="A12" s="11"/>
      <c r="B12" s="18"/>
      <c r="C12" s="19"/>
      <c r="D12" s="19"/>
      <c r="E12" s="19"/>
      <c r="F12" s="19"/>
      <c r="G12" s="19"/>
      <c r="H12" s="19"/>
      <c r="I12" s="19"/>
      <c r="J12" s="19"/>
      <c r="K12" s="19"/>
      <c r="L12" s="19"/>
      <c r="M12" s="19"/>
      <c r="N12" s="19"/>
      <c r="O12" s="19"/>
      <c r="P12" s="19"/>
      <c r="Q12" s="19"/>
    </row>
    <row r="13" spans="1:17">
      <c r="A13" s="193" t="s">
        <v>10</v>
      </c>
      <c r="B13" s="193"/>
      <c r="C13" s="193"/>
      <c r="D13" s="193"/>
      <c r="E13" s="193"/>
      <c r="F13" s="193"/>
      <c r="G13" s="193"/>
      <c r="H13" s="193"/>
      <c r="I13" s="193"/>
      <c r="J13" s="193"/>
      <c r="K13" s="193"/>
      <c r="L13" s="193"/>
      <c r="M13" s="193"/>
      <c r="N13" s="193"/>
      <c r="O13" s="193"/>
      <c r="P13" s="193"/>
      <c r="Q13" s="193"/>
    </row>
    <row r="14" spans="1:17" ht="15.75" customHeight="1">
      <c r="A14" s="193" t="s">
        <v>11</v>
      </c>
      <c r="B14" s="193"/>
      <c r="C14" s="193"/>
      <c r="D14" s="193"/>
      <c r="E14" s="193" t="s">
        <v>12</v>
      </c>
      <c r="F14" s="193"/>
      <c r="G14" s="193"/>
      <c r="H14" s="193"/>
      <c r="I14" s="193"/>
      <c r="J14" s="193"/>
      <c r="K14" s="193"/>
      <c r="L14" s="193"/>
      <c r="M14" s="193"/>
      <c r="N14" s="193"/>
      <c r="O14" s="193"/>
      <c r="P14" s="193"/>
      <c r="Q14" s="193"/>
    </row>
    <row r="15" spans="1:17" ht="15.75" customHeight="1">
      <c r="A15" s="193" t="s">
        <v>13</v>
      </c>
      <c r="B15" s="193"/>
      <c r="C15" s="193"/>
      <c r="D15" s="193"/>
      <c r="E15" s="193"/>
      <c r="F15" s="193"/>
      <c r="G15" s="193"/>
      <c r="H15" s="193"/>
      <c r="I15" s="193"/>
      <c r="J15" s="193"/>
      <c r="K15" s="193"/>
      <c r="L15" s="193"/>
      <c r="M15" s="193"/>
      <c r="N15" s="193"/>
      <c r="O15" s="193"/>
      <c r="P15" s="193"/>
      <c r="Q15" s="193"/>
    </row>
    <row r="16" spans="1:17" ht="24" customHeight="1">
      <c r="A16" s="201" t="s">
        <v>14</v>
      </c>
      <c r="B16" s="201"/>
      <c r="C16" s="201"/>
      <c r="D16" s="201"/>
      <c r="E16" s="194" t="s">
        <v>15</v>
      </c>
      <c r="F16" s="194"/>
      <c r="G16" s="194"/>
      <c r="H16" s="194"/>
      <c r="I16" s="194"/>
      <c r="J16" s="194"/>
      <c r="K16" s="194"/>
      <c r="L16" s="194"/>
      <c r="M16" s="194"/>
      <c r="N16" s="194"/>
      <c r="O16" s="194"/>
      <c r="P16" s="194"/>
      <c r="Q16" s="194"/>
    </row>
    <row r="17" spans="1:17" ht="47.25" customHeight="1">
      <c r="A17" s="201"/>
      <c r="B17" s="201"/>
      <c r="C17" s="201"/>
      <c r="D17" s="201"/>
      <c r="E17" s="195" t="s">
        <v>16</v>
      </c>
      <c r="F17" s="195"/>
      <c r="G17" s="195"/>
      <c r="H17" s="195"/>
      <c r="I17" s="195"/>
      <c r="J17" s="195"/>
      <c r="K17" s="195"/>
      <c r="L17" s="195"/>
      <c r="M17" s="195"/>
      <c r="N17" s="195"/>
      <c r="O17" s="195"/>
      <c r="P17" s="195"/>
      <c r="Q17" s="195"/>
    </row>
    <row r="18" spans="1:17" ht="39.75" customHeight="1">
      <c r="A18" s="201"/>
      <c r="B18" s="201"/>
      <c r="C18" s="201"/>
      <c r="D18" s="201"/>
      <c r="E18" s="195" t="s">
        <v>17</v>
      </c>
      <c r="F18" s="195"/>
      <c r="G18" s="195"/>
      <c r="H18" s="195"/>
      <c r="I18" s="195"/>
      <c r="J18" s="195"/>
      <c r="K18" s="195"/>
      <c r="L18" s="195"/>
      <c r="M18" s="195"/>
      <c r="N18" s="195"/>
      <c r="O18" s="195"/>
      <c r="P18" s="195"/>
      <c r="Q18" s="195"/>
    </row>
    <row r="19" spans="1:17" ht="38.25" customHeight="1">
      <c r="A19" s="201"/>
      <c r="B19" s="201"/>
      <c r="C19" s="201"/>
      <c r="D19" s="201"/>
      <c r="E19" s="195" t="s">
        <v>18</v>
      </c>
      <c r="F19" s="195"/>
      <c r="G19" s="195"/>
      <c r="H19" s="195"/>
      <c r="I19" s="195"/>
      <c r="J19" s="195"/>
      <c r="K19" s="195"/>
      <c r="L19" s="195"/>
      <c r="M19" s="195"/>
      <c r="N19" s="195"/>
      <c r="O19" s="195"/>
      <c r="P19" s="195"/>
      <c r="Q19" s="195"/>
    </row>
    <row r="20" spans="1:17" ht="30" customHeight="1">
      <c r="A20" s="201"/>
      <c r="B20" s="201"/>
      <c r="C20" s="201"/>
      <c r="D20" s="201"/>
      <c r="E20" s="195" t="s">
        <v>19</v>
      </c>
      <c r="F20" s="195"/>
      <c r="G20" s="195"/>
      <c r="H20" s="195"/>
      <c r="I20" s="195"/>
      <c r="J20" s="195"/>
      <c r="K20" s="195"/>
      <c r="L20" s="195"/>
      <c r="M20" s="195"/>
      <c r="N20" s="195"/>
      <c r="O20" s="195"/>
      <c r="P20" s="195"/>
      <c r="Q20" s="195"/>
    </row>
    <row r="21" spans="1:17" ht="53.25" customHeight="1">
      <c r="A21" s="201"/>
      <c r="B21" s="201"/>
      <c r="C21" s="201"/>
      <c r="D21" s="201"/>
      <c r="E21" s="195" t="s">
        <v>20</v>
      </c>
      <c r="F21" s="195"/>
      <c r="G21" s="195"/>
      <c r="H21" s="195"/>
      <c r="I21" s="195"/>
      <c r="J21" s="195"/>
      <c r="K21" s="195"/>
      <c r="L21" s="195"/>
      <c r="M21" s="195"/>
      <c r="N21" s="195"/>
      <c r="O21" s="195"/>
      <c r="P21" s="195"/>
      <c r="Q21" s="195"/>
    </row>
    <row r="22" spans="1:17">
      <c r="A22" s="196" t="s">
        <v>21</v>
      </c>
      <c r="B22" s="197"/>
      <c r="C22" s="197"/>
      <c r="D22" s="197"/>
      <c r="E22" s="197"/>
      <c r="F22" s="197"/>
      <c r="G22" s="197"/>
      <c r="H22" s="197"/>
      <c r="I22" s="197"/>
      <c r="J22" s="197"/>
      <c r="K22" s="197"/>
      <c r="L22" s="197"/>
      <c r="M22" s="197"/>
      <c r="N22" s="197"/>
      <c r="O22" s="197"/>
      <c r="P22" s="197"/>
      <c r="Q22" s="197"/>
    </row>
    <row r="23" spans="1:17" ht="48" customHeight="1">
      <c r="A23" s="201" t="s">
        <v>22</v>
      </c>
      <c r="B23" s="202"/>
      <c r="C23" s="202"/>
      <c r="D23" s="202"/>
      <c r="E23" s="195" t="s">
        <v>23</v>
      </c>
      <c r="F23" s="195"/>
      <c r="G23" s="195"/>
      <c r="H23" s="195"/>
      <c r="I23" s="195"/>
      <c r="J23" s="195"/>
      <c r="K23" s="195"/>
      <c r="L23" s="195"/>
      <c r="M23" s="195"/>
      <c r="N23" s="195"/>
      <c r="O23" s="195"/>
      <c r="P23" s="195"/>
      <c r="Q23" s="195"/>
    </row>
    <row r="24" spans="1:17" ht="46.5" customHeight="1">
      <c r="A24" s="202"/>
      <c r="B24" s="202"/>
      <c r="C24" s="202"/>
      <c r="D24" s="202"/>
      <c r="E24" s="195" t="s">
        <v>24</v>
      </c>
      <c r="F24" s="195"/>
      <c r="G24" s="195"/>
      <c r="H24" s="195"/>
      <c r="I24" s="195"/>
      <c r="J24" s="195"/>
      <c r="K24" s="195"/>
      <c r="L24" s="195"/>
      <c r="M24" s="195"/>
      <c r="N24" s="195"/>
      <c r="O24" s="195"/>
      <c r="P24" s="195"/>
      <c r="Q24" s="195"/>
    </row>
    <row r="25" spans="1:17" ht="46.5" customHeight="1">
      <c r="A25" s="202"/>
      <c r="B25" s="202"/>
      <c r="C25" s="202"/>
      <c r="D25" s="202"/>
      <c r="E25" s="195" t="s">
        <v>25</v>
      </c>
      <c r="F25" s="195"/>
      <c r="G25" s="195"/>
      <c r="H25" s="195"/>
      <c r="I25" s="195"/>
      <c r="J25" s="195"/>
      <c r="K25" s="195"/>
      <c r="L25" s="195"/>
      <c r="M25" s="195"/>
      <c r="N25" s="195"/>
      <c r="O25" s="195"/>
      <c r="P25" s="195"/>
      <c r="Q25" s="195"/>
    </row>
    <row r="26" spans="1:17">
      <c r="A26" s="202"/>
      <c r="B26" s="202"/>
      <c r="C26" s="202"/>
      <c r="D26" s="202"/>
      <c r="E26" s="195" t="s">
        <v>26</v>
      </c>
      <c r="F26" s="195"/>
      <c r="G26" s="195"/>
      <c r="H26" s="195"/>
      <c r="I26" s="195"/>
      <c r="J26" s="195"/>
      <c r="K26" s="195"/>
      <c r="L26" s="195"/>
      <c r="M26" s="195"/>
      <c r="N26" s="195"/>
      <c r="O26" s="195"/>
      <c r="P26" s="195"/>
      <c r="Q26" s="195"/>
    </row>
    <row r="27" spans="1:17">
      <c r="A27" s="196" t="s">
        <v>27</v>
      </c>
      <c r="B27" s="196"/>
      <c r="C27" s="196"/>
      <c r="D27" s="196"/>
      <c r="E27" s="196"/>
      <c r="F27" s="196"/>
      <c r="G27" s="196"/>
      <c r="H27" s="196"/>
      <c r="I27" s="196"/>
      <c r="J27" s="196"/>
      <c r="K27" s="196"/>
      <c r="L27" s="196"/>
      <c r="M27" s="196"/>
      <c r="N27" s="196"/>
      <c r="O27" s="196"/>
      <c r="P27" s="196"/>
      <c r="Q27" s="196"/>
    </row>
    <row r="28" spans="1:17" ht="58.5" customHeight="1">
      <c r="A28" s="201" t="s">
        <v>28</v>
      </c>
      <c r="B28" s="201"/>
      <c r="C28" s="201"/>
      <c r="D28" s="201"/>
      <c r="E28" s="195" t="s">
        <v>29</v>
      </c>
      <c r="F28" s="195"/>
      <c r="G28" s="195"/>
      <c r="H28" s="195"/>
      <c r="I28" s="195"/>
      <c r="J28" s="195"/>
      <c r="K28" s="195"/>
      <c r="L28" s="195"/>
      <c r="M28" s="195"/>
      <c r="N28" s="195"/>
      <c r="O28" s="195"/>
      <c r="P28" s="195"/>
      <c r="Q28" s="195"/>
    </row>
    <row r="29" spans="1:17" ht="24" customHeight="1">
      <c r="A29" s="196" t="s">
        <v>30</v>
      </c>
      <c r="B29" s="196"/>
      <c r="C29" s="196"/>
      <c r="D29" s="196"/>
      <c r="E29" s="196"/>
      <c r="F29" s="196"/>
      <c r="G29" s="196"/>
      <c r="H29" s="196"/>
      <c r="I29" s="196"/>
      <c r="J29" s="196"/>
      <c r="K29" s="196"/>
      <c r="L29" s="196"/>
      <c r="M29" s="196"/>
      <c r="N29" s="196"/>
      <c r="O29" s="196"/>
      <c r="P29" s="196"/>
      <c r="Q29" s="196"/>
    </row>
    <row r="30" spans="1:17" ht="50.25" customHeight="1">
      <c r="A30" s="202">
        <v>4</v>
      </c>
      <c r="B30" s="202"/>
      <c r="C30" s="202"/>
      <c r="D30" s="202"/>
      <c r="E30" s="195" t="s">
        <v>31</v>
      </c>
      <c r="F30" s="195"/>
      <c r="G30" s="195"/>
      <c r="H30" s="195"/>
      <c r="I30" s="195"/>
      <c r="J30" s="195"/>
      <c r="K30" s="195"/>
      <c r="L30" s="195"/>
      <c r="M30" s="195"/>
      <c r="N30" s="195"/>
      <c r="O30" s="195"/>
      <c r="P30" s="195"/>
      <c r="Q30" s="195"/>
    </row>
    <row r="31" spans="1:17" ht="45.75" customHeight="1">
      <c r="A31" s="202"/>
      <c r="B31" s="202"/>
      <c r="C31" s="202"/>
      <c r="D31" s="202"/>
      <c r="E31" s="195" t="s">
        <v>32</v>
      </c>
      <c r="F31" s="195"/>
      <c r="G31" s="195"/>
      <c r="H31" s="195"/>
      <c r="I31" s="195"/>
      <c r="J31" s="195"/>
      <c r="K31" s="195"/>
      <c r="L31" s="195"/>
      <c r="M31" s="195"/>
      <c r="N31" s="195"/>
      <c r="O31" s="195"/>
      <c r="P31" s="195"/>
      <c r="Q31" s="195"/>
    </row>
    <row r="32" spans="1:17" ht="30" customHeight="1">
      <c r="A32" s="196" t="s">
        <v>33</v>
      </c>
      <c r="B32" s="196"/>
      <c r="C32" s="196"/>
      <c r="D32" s="196"/>
      <c r="E32" s="196"/>
      <c r="F32" s="196"/>
      <c r="G32" s="196"/>
      <c r="H32" s="196"/>
      <c r="I32" s="196"/>
      <c r="J32" s="196"/>
      <c r="K32" s="196"/>
      <c r="L32" s="196"/>
      <c r="M32" s="196"/>
      <c r="N32" s="196"/>
      <c r="O32" s="196"/>
      <c r="P32" s="196"/>
      <c r="Q32" s="196"/>
    </row>
    <row r="33" spans="1:17" ht="19.5" customHeight="1">
      <c r="A33" s="202">
        <v>5</v>
      </c>
      <c r="B33" s="202"/>
      <c r="C33" s="202"/>
      <c r="D33" s="202"/>
      <c r="E33" s="203" t="s">
        <v>34</v>
      </c>
      <c r="F33" s="203"/>
      <c r="G33" s="203"/>
      <c r="H33" s="203"/>
      <c r="I33" s="203"/>
      <c r="J33" s="203"/>
      <c r="K33" s="203"/>
      <c r="L33" s="203"/>
      <c r="M33" s="203"/>
      <c r="N33" s="203"/>
      <c r="O33" s="203"/>
      <c r="P33" s="203"/>
      <c r="Q33" s="203"/>
    </row>
    <row r="34" spans="1:17" ht="201.75" customHeight="1">
      <c r="A34" s="202"/>
      <c r="B34" s="202"/>
      <c r="C34" s="202"/>
      <c r="D34" s="202"/>
      <c r="E34" s="198" t="s">
        <v>35</v>
      </c>
      <c r="F34" s="198"/>
      <c r="G34" s="198"/>
      <c r="H34" s="198"/>
      <c r="I34" s="198"/>
      <c r="J34" s="198"/>
      <c r="K34" s="198"/>
      <c r="L34" s="198"/>
      <c r="M34" s="198"/>
      <c r="N34" s="198"/>
      <c r="O34" s="198"/>
      <c r="P34" s="198"/>
      <c r="Q34" s="198"/>
    </row>
    <row r="35" spans="1:17" ht="18.75" customHeight="1">
      <c r="A35" s="202"/>
      <c r="B35" s="202"/>
      <c r="C35" s="202"/>
      <c r="D35" s="202"/>
      <c r="E35" s="203" t="s">
        <v>36</v>
      </c>
      <c r="F35" s="203"/>
      <c r="G35" s="203"/>
      <c r="H35" s="203"/>
      <c r="I35" s="203"/>
      <c r="J35" s="203"/>
      <c r="K35" s="203"/>
      <c r="L35" s="203"/>
      <c r="M35" s="203"/>
      <c r="N35" s="203"/>
      <c r="O35" s="203"/>
      <c r="P35" s="203"/>
      <c r="Q35" s="203"/>
    </row>
    <row r="36" spans="1:17" ht="186.75" customHeight="1">
      <c r="A36" s="202"/>
      <c r="B36" s="202"/>
      <c r="C36" s="202"/>
      <c r="D36" s="202"/>
      <c r="E36" s="198" t="s">
        <v>37</v>
      </c>
      <c r="F36" s="199"/>
      <c r="G36" s="199"/>
      <c r="H36" s="199"/>
      <c r="I36" s="199"/>
      <c r="J36" s="199"/>
      <c r="K36" s="199"/>
      <c r="L36" s="199"/>
      <c r="M36" s="199"/>
      <c r="N36" s="199"/>
      <c r="O36" s="199"/>
      <c r="P36" s="199"/>
      <c r="Q36" s="199"/>
    </row>
    <row r="37" spans="1:17" ht="115.5" customHeight="1">
      <c r="A37" s="202"/>
      <c r="B37" s="202"/>
      <c r="C37" s="202"/>
      <c r="D37" s="202"/>
      <c r="E37" s="200" t="s">
        <v>38</v>
      </c>
      <c r="F37" s="200"/>
      <c r="G37" s="200"/>
      <c r="H37" s="200"/>
      <c r="I37" s="200"/>
      <c r="J37" s="200"/>
      <c r="K37" s="200"/>
      <c r="L37" s="200"/>
      <c r="M37" s="200"/>
      <c r="N37" s="200"/>
      <c r="O37" s="200"/>
      <c r="P37" s="200"/>
      <c r="Q37" s="200"/>
    </row>
    <row r="38" spans="1:17" ht="66.75" customHeight="1">
      <c r="A38" s="202"/>
      <c r="B38" s="202"/>
      <c r="C38" s="202"/>
      <c r="D38" s="202"/>
      <c r="E38" s="198" t="s">
        <v>39</v>
      </c>
      <c r="F38" s="199"/>
      <c r="G38" s="199"/>
      <c r="H38" s="199"/>
      <c r="I38" s="199"/>
      <c r="J38" s="199"/>
      <c r="K38" s="199"/>
      <c r="L38" s="199"/>
      <c r="M38" s="199"/>
      <c r="N38" s="199"/>
      <c r="O38" s="199"/>
      <c r="P38" s="199"/>
      <c r="Q38" s="199"/>
    </row>
  </sheetData>
  <mergeCells count="42">
    <mergeCell ref="E36:Q36"/>
    <mergeCell ref="E37:Q37"/>
    <mergeCell ref="E38:Q38"/>
    <mergeCell ref="A16:D21"/>
    <mergeCell ref="A23:D26"/>
    <mergeCell ref="A33:D38"/>
    <mergeCell ref="A30:D31"/>
    <mergeCell ref="E31:Q31"/>
    <mergeCell ref="A32:Q32"/>
    <mergeCell ref="E33:Q33"/>
    <mergeCell ref="E34:Q34"/>
    <mergeCell ref="E35:Q35"/>
    <mergeCell ref="A27:Q27"/>
    <mergeCell ref="A28:D28"/>
    <mergeCell ref="E28:Q28"/>
    <mergeCell ref="A29:Q29"/>
    <mergeCell ref="E30:Q30"/>
    <mergeCell ref="A22:Q22"/>
    <mergeCell ref="E23:Q23"/>
    <mergeCell ref="E24:Q24"/>
    <mergeCell ref="E25:Q25"/>
    <mergeCell ref="E26:Q26"/>
    <mergeCell ref="E17:Q17"/>
    <mergeCell ref="E18:Q18"/>
    <mergeCell ref="E19:Q19"/>
    <mergeCell ref="E20:Q20"/>
    <mergeCell ref="E21:Q21"/>
    <mergeCell ref="A13:Q13"/>
    <mergeCell ref="A14:D14"/>
    <mergeCell ref="E14:Q14"/>
    <mergeCell ref="A15:Q15"/>
    <mergeCell ref="E16:Q16"/>
    <mergeCell ref="B7:Q7"/>
    <mergeCell ref="B8:Q8"/>
    <mergeCell ref="B9:Q9"/>
    <mergeCell ref="B10:Q10"/>
    <mergeCell ref="B11:Q11"/>
    <mergeCell ref="A1:Q1"/>
    <mergeCell ref="A2:Q2"/>
    <mergeCell ref="E3:N3"/>
    <mergeCell ref="B5:Q5"/>
    <mergeCell ref="B6:Q6"/>
  </mergeCells>
  <pageMargins left="0.70866141732283505" right="0.70866141732283505" top="0.74803149606299202" bottom="0.74803149606299202" header="0.31496062992126" footer="0.31496062992126"/>
  <pageSetup paperSize="9" scale="4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3"/>
  <sheetViews>
    <sheetView topLeftCell="A10" workbookViewId="0">
      <selection activeCell="A19" sqref="A19:N19"/>
    </sheetView>
  </sheetViews>
  <sheetFormatPr defaultColWidth="9.109375" defaultRowHeight="14.4"/>
  <cols>
    <col min="1" max="1" width="18.6640625" style="1" customWidth="1"/>
    <col min="2" max="13" width="9.109375" style="1"/>
    <col min="14" max="14" width="18.44140625" style="1" customWidth="1"/>
    <col min="15" max="16384" width="9.109375" style="1"/>
  </cols>
  <sheetData>
    <row r="1" spans="1:14">
      <c r="A1" s="2"/>
      <c r="F1" s="3"/>
      <c r="G1" s="3"/>
      <c r="H1" s="3"/>
      <c r="I1" s="3"/>
      <c r="J1" s="3"/>
      <c r="K1" s="3"/>
      <c r="L1" s="3"/>
      <c r="M1" s="3"/>
      <c r="N1" s="3" t="s">
        <v>40</v>
      </c>
    </row>
    <row r="2" spans="1:14" ht="15">
      <c r="A2" s="204" t="s">
        <v>41</v>
      </c>
      <c r="B2" s="205"/>
      <c r="C2" s="205"/>
      <c r="D2" s="205"/>
      <c r="E2" s="205"/>
      <c r="F2" s="205"/>
      <c r="G2" s="205"/>
      <c r="H2" s="205"/>
      <c r="I2" s="205"/>
      <c r="J2" s="205"/>
      <c r="K2" s="205"/>
      <c r="L2" s="205"/>
      <c r="M2" s="205"/>
      <c r="N2" s="206"/>
    </row>
    <row r="3" spans="1:14">
      <c r="A3" s="207" t="s">
        <v>42</v>
      </c>
      <c r="B3" s="208"/>
      <c r="C3" s="208"/>
      <c r="D3" s="208"/>
      <c r="E3" s="208"/>
      <c r="F3" s="208"/>
      <c r="G3" s="208"/>
      <c r="H3" s="208"/>
      <c r="I3" s="208"/>
      <c r="J3" s="208"/>
      <c r="K3" s="208"/>
      <c r="L3" s="208"/>
      <c r="M3" s="208"/>
      <c r="N3" s="209"/>
    </row>
    <row r="4" spans="1:14" ht="46.5" customHeight="1">
      <c r="A4" s="4" t="s">
        <v>43</v>
      </c>
      <c r="B4" s="210" t="s">
        <v>44</v>
      </c>
      <c r="C4" s="210"/>
      <c r="D4" s="210"/>
      <c r="E4" s="210"/>
      <c r="F4" s="210"/>
      <c r="G4" s="210"/>
      <c r="H4" s="210"/>
      <c r="I4" s="210"/>
      <c r="J4" s="210"/>
      <c r="K4" s="210"/>
      <c r="L4" s="210"/>
      <c r="M4" s="210"/>
      <c r="N4" s="211"/>
    </row>
    <row r="5" spans="1:14" ht="45.75" customHeight="1">
      <c r="A5" s="212" t="s">
        <v>45</v>
      </c>
      <c r="B5" s="213"/>
      <c r="C5" s="213"/>
      <c r="D5" s="213"/>
      <c r="E5" s="213"/>
      <c r="F5" s="213"/>
      <c r="G5" s="213"/>
      <c r="H5" s="213"/>
      <c r="I5" s="213"/>
      <c r="J5" s="213"/>
      <c r="K5" s="213"/>
      <c r="L5" s="213"/>
      <c r="M5" s="213"/>
      <c r="N5" s="214"/>
    </row>
    <row r="6" spans="1:14" ht="29.25" customHeight="1">
      <c r="A6" s="212" t="s">
        <v>46</v>
      </c>
      <c r="B6" s="213"/>
      <c r="C6" s="213"/>
      <c r="D6" s="213"/>
      <c r="E6" s="213"/>
      <c r="F6" s="213"/>
      <c r="G6" s="213"/>
      <c r="H6" s="213"/>
      <c r="I6" s="213"/>
      <c r="J6" s="213"/>
      <c r="K6" s="213"/>
      <c r="L6" s="213"/>
      <c r="M6" s="213"/>
      <c r="N6" s="214"/>
    </row>
    <row r="7" spans="1:14" ht="17.25" customHeight="1">
      <c r="A7" s="5" t="s">
        <v>47</v>
      </c>
      <c r="B7" s="6"/>
      <c r="C7" s="6"/>
      <c r="D7" s="6"/>
      <c r="E7" s="6"/>
      <c r="F7" s="6"/>
      <c r="G7" s="6"/>
      <c r="H7" s="6"/>
      <c r="I7" s="6"/>
      <c r="J7" s="6"/>
      <c r="K7" s="6"/>
      <c r="L7" s="6"/>
      <c r="M7" s="6"/>
      <c r="N7" s="8"/>
    </row>
    <row r="8" spans="1:14" ht="51" customHeight="1">
      <c r="A8" s="212" t="s">
        <v>48</v>
      </c>
      <c r="B8" s="213"/>
      <c r="C8" s="213"/>
      <c r="D8" s="213"/>
      <c r="E8" s="213"/>
      <c r="F8" s="213"/>
      <c r="G8" s="213"/>
      <c r="H8" s="213"/>
      <c r="I8" s="213"/>
      <c r="J8" s="213"/>
      <c r="K8" s="213"/>
      <c r="L8" s="213"/>
      <c r="M8" s="213"/>
      <c r="N8" s="214"/>
    </row>
    <row r="9" spans="1:14" ht="36" customHeight="1">
      <c r="A9" s="212" t="s">
        <v>49</v>
      </c>
      <c r="B9" s="213"/>
      <c r="C9" s="213"/>
      <c r="D9" s="213"/>
      <c r="E9" s="213"/>
      <c r="F9" s="213"/>
      <c r="G9" s="213"/>
      <c r="H9" s="213"/>
      <c r="I9" s="213"/>
      <c r="J9" s="213"/>
      <c r="K9" s="213"/>
      <c r="L9" s="213"/>
      <c r="M9" s="213"/>
      <c r="N9" s="214"/>
    </row>
    <row r="10" spans="1:14" ht="30" customHeight="1">
      <c r="A10" s="212" t="s">
        <v>50</v>
      </c>
      <c r="B10" s="213"/>
      <c r="C10" s="213"/>
      <c r="D10" s="213"/>
      <c r="E10" s="213"/>
      <c r="F10" s="213"/>
      <c r="G10" s="213"/>
      <c r="H10" s="213"/>
      <c r="I10" s="213"/>
      <c r="J10" s="213"/>
      <c r="K10" s="213"/>
      <c r="L10" s="213"/>
      <c r="M10" s="213"/>
      <c r="N10" s="214"/>
    </row>
    <row r="11" spans="1:14" ht="18.75" customHeight="1">
      <c r="A11" s="212" t="s">
        <v>51</v>
      </c>
      <c r="B11" s="213"/>
      <c r="C11" s="213"/>
      <c r="D11" s="213"/>
      <c r="E11" s="213"/>
      <c r="F11" s="213"/>
      <c r="G11" s="213"/>
      <c r="H11" s="213"/>
      <c r="I11" s="213"/>
      <c r="J11" s="213"/>
      <c r="K11" s="213"/>
      <c r="L11" s="213"/>
      <c r="M11" s="213"/>
      <c r="N11" s="214"/>
    </row>
    <row r="12" spans="1:14">
      <c r="A12" s="207" t="s">
        <v>52</v>
      </c>
      <c r="B12" s="208"/>
      <c r="C12" s="208"/>
      <c r="D12" s="208"/>
      <c r="E12" s="208"/>
      <c r="F12" s="208"/>
      <c r="G12" s="208"/>
      <c r="H12" s="208"/>
      <c r="I12" s="208"/>
      <c r="J12" s="208"/>
      <c r="K12" s="208"/>
      <c r="L12" s="208"/>
      <c r="M12" s="208"/>
      <c r="N12" s="209"/>
    </row>
    <row r="13" spans="1:14">
      <c r="A13" s="7" t="s">
        <v>53</v>
      </c>
      <c r="N13" s="9"/>
    </row>
    <row r="14" spans="1:14" ht="117" customHeight="1">
      <c r="A14" s="215" t="s">
        <v>54</v>
      </c>
      <c r="B14" s="216"/>
      <c r="C14" s="216"/>
      <c r="D14" s="216"/>
      <c r="E14" s="216"/>
      <c r="F14" s="216"/>
      <c r="G14" s="216"/>
      <c r="H14" s="216"/>
      <c r="I14" s="216"/>
      <c r="J14" s="216"/>
      <c r="K14" s="216"/>
      <c r="L14" s="216"/>
      <c r="M14" s="216"/>
      <c r="N14" s="217"/>
    </row>
    <row r="15" spans="1:14" ht="28.5" customHeight="1">
      <c r="A15" s="218" t="s">
        <v>55</v>
      </c>
      <c r="B15" s="219"/>
      <c r="C15" s="219"/>
      <c r="D15" s="219"/>
      <c r="E15" s="219"/>
      <c r="F15" s="219"/>
      <c r="G15" s="219"/>
      <c r="H15" s="219"/>
      <c r="I15" s="219"/>
      <c r="J15" s="219"/>
      <c r="K15" s="219"/>
      <c r="L15" s="219"/>
      <c r="M15" s="219"/>
      <c r="N15" s="220"/>
    </row>
    <row r="16" spans="1:14" ht="120" customHeight="1">
      <c r="A16" s="221" t="s">
        <v>56</v>
      </c>
      <c r="B16" s="222"/>
      <c r="C16" s="222"/>
      <c r="D16" s="222"/>
      <c r="E16" s="222"/>
      <c r="F16" s="222"/>
      <c r="G16" s="222"/>
      <c r="H16" s="222"/>
      <c r="I16" s="222"/>
      <c r="J16" s="222"/>
      <c r="K16" s="222"/>
      <c r="L16" s="222"/>
      <c r="M16" s="222"/>
      <c r="N16" s="223"/>
    </row>
    <row r="17" spans="1:14" ht="13.5" customHeight="1">
      <c r="A17" s="212" t="s">
        <v>57</v>
      </c>
      <c r="B17" s="213"/>
      <c r="C17" s="213"/>
      <c r="D17" s="213"/>
      <c r="E17" s="213"/>
      <c r="F17" s="213"/>
      <c r="G17" s="213"/>
      <c r="H17" s="213"/>
      <c r="I17" s="213"/>
      <c r="J17" s="213"/>
      <c r="K17" s="213"/>
      <c r="L17" s="213"/>
      <c r="M17" s="213"/>
      <c r="N17" s="214"/>
    </row>
    <row r="18" spans="1:14" ht="15" customHeight="1">
      <c r="A18" s="212" t="s">
        <v>58</v>
      </c>
      <c r="B18" s="213"/>
      <c r="C18" s="213"/>
      <c r="D18" s="213"/>
      <c r="E18" s="213"/>
      <c r="F18" s="213"/>
      <c r="G18" s="213"/>
      <c r="H18" s="213"/>
      <c r="I18" s="213"/>
      <c r="J18" s="213"/>
      <c r="K18" s="213"/>
      <c r="L18" s="213"/>
      <c r="M18" s="213"/>
      <c r="N18" s="214"/>
    </row>
    <row r="19" spans="1:14" ht="49.5" customHeight="1">
      <c r="A19" s="212" t="s">
        <v>59</v>
      </c>
      <c r="B19" s="213"/>
      <c r="C19" s="213"/>
      <c r="D19" s="213"/>
      <c r="E19" s="213"/>
      <c r="F19" s="213"/>
      <c r="G19" s="213"/>
      <c r="H19" s="213"/>
      <c r="I19" s="213"/>
      <c r="J19" s="213"/>
      <c r="K19" s="213"/>
      <c r="L19" s="213"/>
      <c r="M19" s="213"/>
      <c r="N19" s="214"/>
    </row>
    <row r="20" spans="1:14">
      <c r="A20" s="207" t="s">
        <v>60</v>
      </c>
      <c r="B20" s="208"/>
      <c r="C20" s="208"/>
      <c r="D20" s="208"/>
      <c r="E20" s="208"/>
      <c r="F20" s="208"/>
      <c r="G20" s="208"/>
      <c r="H20" s="208"/>
      <c r="I20" s="208"/>
      <c r="J20" s="208"/>
      <c r="K20" s="208"/>
      <c r="L20" s="208"/>
      <c r="M20" s="208"/>
      <c r="N20" s="209"/>
    </row>
    <row r="21" spans="1:14" ht="77.25" customHeight="1">
      <c r="A21" s="224" t="s">
        <v>61</v>
      </c>
      <c r="B21" s="225"/>
      <c r="C21" s="225"/>
      <c r="D21" s="225"/>
      <c r="E21" s="225"/>
      <c r="F21" s="225"/>
      <c r="G21" s="225"/>
      <c r="H21" s="225"/>
      <c r="I21" s="225"/>
      <c r="J21" s="225"/>
      <c r="K21" s="225"/>
      <c r="L21" s="225"/>
      <c r="M21" s="225"/>
      <c r="N21" s="226"/>
    </row>
    <row r="22" spans="1:14">
      <c r="A22" s="207" t="s">
        <v>62</v>
      </c>
      <c r="B22" s="208"/>
      <c r="C22" s="208"/>
      <c r="D22" s="208"/>
      <c r="E22" s="208"/>
      <c r="F22" s="208"/>
      <c r="G22" s="208"/>
      <c r="H22" s="208"/>
      <c r="I22" s="208"/>
      <c r="J22" s="208"/>
      <c r="K22" s="208"/>
      <c r="L22" s="208"/>
      <c r="M22" s="208"/>
      <c r="N22" s="209"/>
    </row>
    <row r="23" spans="1:14" ht="51.75" customHeight="1">
      <c r="A23" s="224" t="s">
        <v>63</v>
      </c>
      <c r="B23" s="225"/>
      <c r="C23" s="225"/>
      <c r="D23" s="225"/>
      <c r="E23" s="225"/>
      <c r="F23" s="225"/>
      <c r="G23" s="225"/>
      <c r="H23" s="225"/>
      <c r="I23" s="225"/>
      <c r="J23" s="225"/>
      <c r="K23" s="225"/>
      <c r="L23" s="225"/>
      <c r="M23" s="225"/>
      <c r="N23" s="226"/>
    </row>
    <row r="24" spans="1:14">
      <c r="A24" s="207" t="s">
        <v>64</v>
      </c>
      <c r="B24" s="208"/>
      <c r="C24" s="208"/>
      <c r="D24" s="208"/>
      <c r="E24" s="208"/>
      <c r="F24" s="208"/>
      <c r="G24" s="208"/>
      <c r="H24" s="208"/>
      <c r="I24" s="208"/>
      <c r="J24" s="208"/>
      <c r="K24" s="208"/>
      <c r="L24" s="208"/>
      <c r="M24" s="208"/>
      <c r="N24" s="209"/>
    </row>
    <row r="25" spans="1:14" ht="14.25" customHeight="1">
      <c r="A25" s="224" t="s">
        <v>65</v>
      </c>
      <c r="B25" s="225"/>
      <c r="C25" s="225"/>
      <c r="D25" s="225"/>
      <c r="E25" s="225"/>
      <c r="F25" s="225"/>
      <c r="G25" s="225"/>
      <c r="H25" s="225"/>
      <c r="I25" s="225"/>
      <c r="J25" s="225"/>
      <c r="K25" s="225"/>
      <c r="L25" s="225"/>
      <c r="M25" s="225"/>
      <c r="N25" s="226"/>
    </row>
    <row r="26" spans="1:14">
      <c r="A26" s="207" t="s">
        <v>66</v>
      </c>
      <c r="B26" s="208"/>
      <c r="C26" s="208"/>
      <c r="D26" s="208"/>
      <c r="E26" s="208"/>
      <c r="F26" s="208"/>
      <c r="G26" s="208"/>
      <c r="H26" s="208"/>
      <c r="I26" s="208"/>
      <c r="J26" s="208"/>
      <c r="K26" s="208"/>
      <c r="L26" s="208"/>
      <c r="M26" s="208"/>
      <c r="N26" s="209"/>
    </row>
    <row r="27" spans="1:14" ht="63" customHeight="1">
      <c r="A27" s="224" t="s">
        <v>67</v>
      </c>
      <c r="B27" s="225"/>
      <c r="C27" s="225"/>
      <c r="D27" s="225"/>
      <c r="E27" s="225"/>
      <c r="F27" s="225"/>
      <c r="G27" s="225"/>
      <c r="H27" s="225"/>
      <c r="I27" s="225"/>
      <c r="J27" s="225"/>
      <c r="K27" s="225"/>
      <c r="L27" s="225"/>
      <c r="M27" s="225"/>
      <c r="N27" s="226"/>
    </row>
    <row r="28" spans="1:14">
      <c r="A28" s="207" t="s">
        <v>68</v>
      </c>
      <c r="B28" s="208"/>
      <c r="C28" s="208"/>
      <c r="D28" s="208"/>
      <c r="E28" s="208"/>
      <c r="F28" s="208"/>
      <c r="G28" s="208"/>
      <c r="H28" s="208"/>
      <c r="I28" s="208"/>
      <c r="J28" s="208"/>
      <c r="K28" s="208"/>
      <c r="L28" s="208"/>
      <c r="M28" s="208"/>
      <c r="N28" s="209"/>
    </row>
    <row r="29" spans="1:14" ht="17.25" customHeight="1">
      <c r="A29" s="224" t="s">
        <v>69</v>
      </c>
      <c r="B29" s="225"/>
      <c r="C29" s="225"/>
      <c r="D29" s="225"/>
      <c r="E29" s="225"/>
      <c r="F29" s="225"/>
      <c r="G29" s="225"/>
      <c r="H29" s="225"/>
      <c r="I29" s="225"/>
      <c r="J29" s="225"/>
      <c r="K29" s="225"/>
      <c r="L29" s="225"/>
      <c r="M29" s="225"/>
      <c r="N29" s="226"/>
    </row>
    <row r="30" spans="1:14" ht="36" customHeight="1">
      <c r="A30" s="224" t="s">
        <v>70</v>
      </c>
      <c r="B30" s="225"/>
      <c r="C30" s="225"/>
      <c r="D30" s="225"/>
      <c r="E30" s="225"/>
      <c r="F30" s="225"/>
      <c r="G30" s="225"/>
      <c r="H30" s="225"/>
      <c r="I30" s="225"/>
      <c r="J30" s="225"/>
      <c r="K30" s="225"/>
      <c r="L30" s="225"/>
      <c r="M30" s="225"/>
      <c r="N30" s="226"/>
    </row>
    <row r="31" spans="1:14">
      <c r="A31" s="207" t="s">
        <v>71</v>
      </c>
      <c r="B31" s="208"/>
      <c r="C31" s="208"/>
      <c r="D31" s="208"/>
      <c r="E31" s="208"/>
      <c r="F31" s="208"/>
      <c r="G31" s="208"/>
      <c r="H31" s="208"/>
      <c r="I31" s="208"/>
      <c r="J31" s="208"/>
      <c r="K31" s="208"/>
      <c r="L31" s="208"/>
      <c r="M31" s="208"/>
      <c r="N31" s="209"/>
    </row>
    <row r="32" spans="1:14">
      <c r="A32" s="207" t="s">
        <v>72</v>
      </c>
      <c r="B32" s="208"/>
      <c r="C32" s="208"/>
      <c r="D32" s="208"/>
      <c r="E32" s="208"/>
      <c r="F32" s="208"/>
      <c r="G32" s="208"/>
      <c r="H32" s="208"/>
      <c r="I32" s="208"/>
      <c r="J32" s="208"/>
      <c r="K32" s="208"/>
      <c r="L32" s="208"/>
      <c r="M32" s="208"/>
      <c r="N32" s="209"/>
    </row>
    <row r="33" spans="1:14" ht="34.5" customHeight="1">
      <c r="A33" s="224" t="s">
        <v>73</v>
      </c>
      <c r="B33" s="225"/>
      <c r="C33" s="225"/>
      <c r="D33" s="225"/>
      <c r="E33" s="225"/>
      <c r="F33" s="225"/>
      <c r="G33" s="225"/>
      <c r="H33" s="225"/>
      <c r="I33" s="225"/>
      <c r="J33" s="225"/>
      <c r="K33" s="225"/>
      <c r="L33" s="225"/>
      <c r="M33" s="225"/>
      <c r="N33" s="226"/>
    </row>
  </sheetData>
  <mergeCells count="30">
    <mergeCell ref="A29:N29"/>
    <mergeCell ref="A30:N30"/>
    <mergeCell ref="A31:N31"/>
    <mergeCell ref="A32:N32"/>
    <mergeCell ref="A33:N33"/>
    <mergeCell ref="A24:N24"/>
    <mergeCell ref="A25:N25"/>
    <mergeCell ref="A26:N26"/>
    <mergeCell ref="A27:N27"/>
    <mergeCell ref="A28:N28"/>
    <mergeCell ref="A19:N19"/>
    <mergeCell ref="A20:N20"/>
    <mergeCell ref="A21:N21"/>
    <mergeCell ref="A22:N22"/>
    <mergeCell ref="A23:N23"/>
    <mergeCell ref="A14:N14"/>
    <mergeCell ref="A15:N15"/>
    <mergeCell ref="A16:N16"/>
    <mergeCell ref="A17:N17"/>
    <mergeCell ref="A18:N18"/>
    <mergeCell ref="A8:N8"/>
    <mergeCell ref="A9:N9"/>
    <mergeCell ref="A10:N10"/>
    <mergeCell ref="A11:N11"/>
    <mergeCell ref="A12:N12"/>
    <mergeCell ref="A2:N2"/>
    <mergeCell ref="A3:N3"/>
    <mergeCell ref="B4:N4"/>
    <mergeCell ref="A5:N5"/>
    <mergeCell ref="A6:N6"/>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77"/>
  <sheetViews>
    <sheetView tabSelected="1" workbookViewId="0">
      <selection activeCell="G8" sqref="G8"/>
    </sheetView>
  </sheetViews>
  <sheetFormatPr defaultColWidth="9.109375" defaultRowHeight="13.8"/>
  <cols>
    <col min="1" max="1" width="6.33203125" style="29" customWidth="1"/>
    <col min="2" max="2" width="45.5546875" style="114" customWidth="1"/>
    <col min="3" max="3" width="9.33203125" style="114" customWidth="1"/>
    <col min="4" max="4" width="11.109375" style="114" customWidth="1"/>
    <col min="5" max="5" width="13" style="29" customWidth="1"/>
    <col min="6" max="6" width="15.109375" style="114" customWidth="1"/>
    <col min="7" max="7" width="57.33203125" style="114" customWidth="1"/>
    <col min="8" max="8" width="9.109375" style="114"/>
    <col min="9" max="9" width="11" style="114" customWidth="1"/>
    <col min="10" max="10" width="10.6640625" style="114" customWidth="1"/>
    <col min="11" max="11" width="13.109375" style="114" customWidth="1"/>
    <col min="12" max="16384" width="9.109375" style="114"/>
  </cols>
  <sheetData>
    <row r="1" spans="1:11">
      <c r="A1" s="227"/>
      <c r="B1" s="227"/>
      <c r="C1" s="115"/>
      <c r="D1" s="115"/>
      <c r="E1" s="116"/>
      <c r="F1" s="115"/>
      <c r="G1" s="117"/>
      <c r="H1" s="117"/>
      <c r="I1" s="117"/>
      <c r="J1" s="41"/>
      <c r="K1" s="41"/>
    </row>
    <row r="2" spans="1:11">
      <c r="A2" s="227"/>
      <c r="B2" s="227"/>
      <c r="C2" s="115"/>
      <c r="D2" s="115"/>
      <c r="E2" s="116"/>
      <c r="F2" s="115"/>
      <c r="G2" s="115"/>
      <c r="H2" s="115"/>
      <c r="I2" s="41"/>
      <c r="J2" s="41"/>
      <c r="K2" s="41"/>
    </row>
    <row r="3" spans="1:11">
      <c r="A3" s="228"/>
      <c r="B3" s="228"/>
      <c r="C3" s="228"/>
      <c r="D3" s="228"/>
      <c r="E3" s="228"/>
      <c r="F3" s="228"/>
      <c r="G3" s="228"/>
      <c r="H3" s="228"/>
      <c r="I3" s="228"/>
      <c r="J3" s="228"/>
      <c r="K3" s="31"/>
    </row>
    <row r="4" spans="1:11">
      <c r="A4" s="228" t="s">
        <v>264</v>
      </c>
      <c r="B4" s="228"/>
      <c r="C4" s="228"/>
      <c r="D4" s="228"/>
      <c r="E4" s="228"/>
      <c r="F4" s="228"/>
      <c r="G4" s="228"/>
      <c r="H4" s="228"/>
      <c r="I4" s="228"/>
    </row>
    <row r="5" spans="1:11">
      <c r="A5" s="229" t="s">
        <v>265</v>
      </c>
      <c r="B5" s="229"/>
      <c r="C5" s="229"/>
      <c r="D5" s="229"/>
      <c r="E5" s="229"/>
      <c r="F5" s="229"/>
      <c r="G5" s="229"/>
      <c r="H5" s="229"/>
      <c r="I5" s="229"/>
      <c r="J5" s="229"/>
      <c r="K5" s="229"/>
    </row>
    <row r="6" spans="1:11">
      <c r="A6" s="229"/>
      <c r="B6" s="229"/>
      <c r="C6" s="229"/>
      <c r="D6" s="229"/>
      <c r="E6" s="229"/>
      <c r="F6" s="229"/>
      <c r="G6" s="229"/>
      <c r="H6" s="229"/>
      <c r="I6" s="229"/>
      <c r="J6" s="229"/>
      <c r="K6" s="229"/>
    </row>
    <row r="7" spans="1:11" ht="69">
      <c r="A7" s="109" t="s">
        <v>74</v>
      </c>
      <c r="B7" s="110" t="s">
        <v>75</v>
      </c>
      <c r="C7" s="111" t="s">
        <v>76</v>
      </c>
      <c r="D7" s="112" t="s">
        <v>112</v>
      </c>
      <c r="E7" s="113" t="s">
        <v>116</v>
      </c>
      <c r="F7" s="112" t="s">
        <v>117</v>
      </c>
      <c r="G7" s="111" t="s">
        <v>77</v>
      </c>
      <c r="H7" s="111" t="s">
        <v>78</v>
      </c>
      <c r="I7" s="112" t="s">
        <v>79</v>
      </c>
      <c r="J7" s="112" t="s">
        <v>118</v>
      </c>
      <c r="K7" s="112" t="s">
        <v>119</v>
      </c>
    </row>
    <row r="8" spans="1:11">
      <c r="A8" s="30"/>
      <c r="B8" s="118" t="s">
        <v>151</v>
      </c>
      <c r="C8" s="58"/>
      <c r="D8" s="119"/>
      <c r="E8" s="21"/>
      <c r="F8" s="119"/>
      <c r="G8" s="58"/>
      <c r="H8" s="58"/>
      <c r="I8" s="120"/>
      <c r="J8" s="120"/>
      <c r="K8" s="120"/>
    </row>
    <row r="9" spans="1:11">
      <c r="A9" s="58">
        <v>1</v>
      </c>
      <c r="B9" s="121" t="s">
        <v>211</v>
      </c>
      <c r="C9" s="42" t="s">
        <v>80</v>
      </c>
      <c r="D9" s="149">
        <v>25</v>
      </c>
      <c r="E9" s="43">
        <v>35</v>
      </c>
      <c r="F9" s="46">
        <f>D9*E9</f>
        <v>875</v>
      </c>
      <c r="G9" s="89"/>
      <c r="H9" s="89"/>
      <c r="I9" s="122"/>
      <c r="J9" s="55"/>
      <c r="K9" s="122"/>
    </row>
    <row r="10" spans="1:11" ht="27.6" customHeight="1">
      <c r="A10" s="58">
        <v>2</v>
      </c>
      <c r="B10" s="58" t="s">
        <v>209</v>
      </c>
      <c r="C10" s="20" t="s">
        <v>87</v>
      </c>
      <c r="D10" s="21">
        <v>3</v>
      </c>
      <c r="E10" s="21">
        <v>41</v>
      </c>
      <c r="F10" s="154">
        <f t="shared" ref="F10:F16" si="0">D10*E10</f>
        <v>123</v>
      </c>
      <c r="G10" s="60"/>
      <c r="H10" s="89"/>
      <c r="I10" s="122"/>
      <c r="J10" s="55"/>
      <c r="K10" s="122"/>
    </row>
    <row r="11" spans="1:11" ht="27.6" customHeight="1">
      <c r="A11" s="58">
        <v>3</v>
      </c>
      <c r="B11" s="102" t="s">
        <v>226</v>
      </c>
      <c r="C11" s="147" t="s">
        <v>87</v>
      </c>
      <c r="D11" s="148">
        <v>3</v>
      </c>
      <c r="E11" s="148">
        <v>41</v>
      </c>
      <c r="F11" s="154">
        <f t="shared" si="0"/>
        <v>123</v>
      </c>
      <c r="G11" s="60"/>
      <c r="H11" s="89"/>
      <c r="I11" s="122"/>
      <c r="J11" s="55"/>
      <c r="K11" s="122"/>
    </row>
    <row r="12" spans="1:11" ht="27.6" customHeight="1">
      <c r="A12" s="158">
        <v>4</v>
      </c>
      <c r="B12" s="121" t="s">
        <v>150</v>
      </c>
      <c r="C12" s="44" t="s">
        <v>80</v>
      </c>
      <c r="D12" s="45">
        <v>10</v>
      </c>
      <c r="E12" s="46">
        <v>17</v>
      </c>
      <c r="F12" s="154">
        <f t="shared" si="0"/>
        <v>170</v>
      </c>
      <c r="G12" s="60"/>
      <c r="H12" s="89"/>
      <c r="I12" s="122"/>
      <c r="J12" s="55"/>
      <c r="K12" s="122"/>
    </row>
    <row r="13" spans="1:11" ht="41.4">
      <c r="A13" s="158">
        <v>5</v>
      </c>
      <c r="B13" s="121" t="s">
        <v>155</v>
      </c>
      <c r="C13" s="44" t="s">
        <v>80</v>
      </c>
      <c r="D13" s="45">
        <v>1</v>
      </c>
      <c r="E13" s="46">
        <v>1300</v>
      </c>
      <c r="F13" s="154">
        <f t="shared" si="0"/>
        <v>1300</v>
      </c>
      <c r="G13" s="60"/>
      <c r="H13" s="89"/>
      <c r="I13" s="122"/>
      <c r="J13" s="55"/>
      <c r="K13" s="122"/>
    </row>
    <row r="14" spans="1:11">
      <c r="A14" s="158">
        <v>6</v>
      </c>
      <c r="B14" s="121" t="s">
        <v>245</v>
      </c>
      <c r="C14" s="44" t="s">
        <v>86</v>
      </c>
      <c r="D14" s="45">
        <v>107</v>
      </c>
      <c r="E14" s="154">
        <v>20.399999999999999</v>
      </c>
      <c r="F14" s="154">
        <f t="shared" si="0"/>
        <v>2182.7999999999997</v>
      </c>
      <c r="G14" s="60"/>
      <c r="H14" s="89"/>
      <c r="I14" s="122"/>
      <c r="J14" s="55"/>
      <c r="K14" s="122"/>
    </row>
    <row r="15" spans="1:11">
      <c r="A15" s="158">
        <v>7</v>
      </c>
      <c r="B15" s="121" t="s">
        <v>241</v>
      </c>
      <c r="C15" s="86" t="s">
        <v>80</v>
      </c>
      <c r="D15" s="49">
        <v>1</v>
      </c>
      <c r="E15" s="160">
        <v>160</v>
      </c>
      <c r="F15" s="154">
        <f t="shared" si="0"/>
        <v>160</v>
      </c>
      <c r="G15" s="74"/>
      <c r="H15" s="75"/>
      <c r="I15" s="72"/>
      <c r="J15" s="72"/>
      <c r="K15" s="72"/>
    </row>
    <row r="16" spans="1:11">
      <c r="A16" s="158">
        <v>8</v>
      </c>
      <c r="B16" s="121" t="s">
        <v>242</v>
      </c>
      <c r="C16" s="86" t="s">
        <v>86</v>
      </c>
      <c r="D16" s="49">
        <v>1.68</v>
      </c>
      <c r="E16" s="63">
        <v>60</v>
      </c>
      <c r="F16" s="154">
        <f t="shared" si="0"/>
        <v>100.8</v>
      </c>
      <c r="G16" s="74"/>
      <c r="H16" s="75"/>
      <c r="I16" s="72"/>
      <c r="J16" s="72"/>
      <c r="K16" s="72"/>
    </row>
    <row r="17" spans="1:12" ht="27.6">
      <c r="A17" s="158">
        <v>9</v>
      </c>
      <c r="B17" s="26" t="s">
        <v>161</v>
      </c>
      <c r="C17" s="24"/>
      <c r="D17" s="25"/>
      <c r="E17" s="25"/>
      <c r="F17" s="25">
        <f>SUM(F9:F16)</f>
        <v>5034.5999999999995</v>
      </c>
      <c r="G17" s="26" t="s">
        <v>152</v>
      </c>
      <c r="H17" s="27"/>
      <c r="I17" s="28"/>
      <c r="J17" s="47"/>
      <c r="K17" s="48">
        <f>SUM(K12:K16)</f>
        <v>0</v>
      </c>
    </row>
    <row r="18" spans="1:12">
      <c r="A18" s="158">
        <v>10</v>
      </c>
      <c r="B18" s="58"/>
      <c r="C18" s="56"/>
      <c r="D18" s="154"/>
      <c r="E18" s="154"/>
      <c r="F18" s="154"/>
      <c r="G18" s="158"/>
      <c r="H18" s="152"/>
      <c r="I18" s="152"/>
      <c r="J18" s="152"/>
      <c r="K18" s="21"/>
    </row>
    <row r="19" spans="1:12" s="71" customFormat="1" ht="27.6">
      <c r="A19" s="158">
        <v>11</v>
      </c>
      <c r="B19" s="58" t="s">
        <v>210</v>
      </c>
      <c r="C19" s="56" t="s">
        <v>86</v>
      </c>
      <c r="D19" s="154">
        <v>3</v>
      </c>
      <c r="E19" s="154">
        <v>210</v>
      </c>
      <c r="F19" s="154">
        <f>D19*E19</f>
        <v>630</v>
      </c>
      <c r="G19" s="158" t="s">
        <v>149</v>
      </c>
      <c r="H19" s="152" t="s">
        <v>81</v>
      </c>
      <c r="I19" s="152">
        <f>5*D19</f>
        <v>15</v>
      </c>
      <c r="J19" s="152">
        <v>8.1999999999999993</v>
      </c>
      <c r="K19" s="21">
        <f t="shared" ref="K19:K36" si="1">J19*I19</f>
        <v>122.99999999999999</v>
      </c>
      <c r="L19" s="61"/>
    </row>
    <row r="20" spans="1:12" s="71" customFormat="1">
      <c r="A20" s="158">
        <v>12</v>
      </c>
      <c r="B20" s="58" t="s">
        <v>212</v>
      </c>
      <c r="C20" s="20" t="s">
        <v>224</v>
      </c>
      <c r="D20" s="154">
        <v>1.5</v>
      </c>
      <c r="E20" s="154">
        <v>42.5</v>
      </c>
      <c r="F20" s="154">
        <f t="shared" ref="F20:F52" si="2">D20*E20</f>
        <v>63.75</v>
      </c>
      <c r="G20" s="59" t="s">
        <v>162</v>
      </c>
      <c r="H20" s="155" t="s">
        <v>82</v>
      </c>
      <c r="I20" s="155">
        <f>D19*0.1</f>
        <v>0.30000000000000004</v>
      </c>
      <c r="J20" s="155">
        <v>41.25</v>
      </c>
      <c r="K20" s="21">
        <f t="shared" si="1"/>
        <v>12.375000000000002</v>
      </c>
      <c r="L20" s="61"/>
    </row>
    <row r="21" spans="1:12" s="71" customFormat="1">
      <c r="A21" s="158">
        <v>13</v>
      </c>
      <c r="B21" s="58"/>
      <c r="C21" s="20"/>
      <c r="D21" s="154"/>
      <c r="E21" s="154"/>
      <c r="F21" s="154"/>
      <c r="G21" s="59" t="s">
        <v>256</v>
      </c>
      <c r="H21" s="155" t="s">
        <v>87</v>
      </c>
      <c r="I21" s="155">
        <f>D19*1.05</f>
        <v>3.1500000000000004</v>
      </c>
      <c r="J21" s="155">
        <v>1500</v>
      </c>
      <c r="K21" s="21">
        <f>J21*I21</f>
        <v>4725.0000000000009</v>
      </c>
      <c r="L21" s="61"/>
    </row>
    <row r="22" spans="1:12" s="71" customFormat="1">
      <c r="A22" s="158">
        <v>14</v>
      </c>
      <c r="B22" s="58"/>
      <c r="C22" s="20"/>
      <c r="D22" s="154"/>
      <c r="E22" s="154"/>
      <c r="F22" s="154"/>
      <c r="G22" s="59" t="s">
        <v>140</v>
      </c>
      <c r="H22" s="155" t="s">
        <v>81</v>
      </c>
      <c r="I22" s="155">
        <v>2</v>
      </c>
      <c r="J22" s="155">
        <v>110.5</v>
      </c>
      <c r="K22" s="21">
        <f t="shared" si="1"/>
        <v>221</v>
      </c>
      <c r="L22" s="61"/>
    </row>
    <row r="23" spans="1:12" s="71" customFormat="1">
      <c r="A23" s="158">
        <v>15</v>
      </c>
      <c r="B23" s="58" t="s">
        <v>231</v>
      </c>
      <c r="C23" s="150" t="s">
        <v>80</v>
      </c>
      <c r="D23" s="154">
        <v>2</v>
      </c>
      <c r="E23" s="154">
        <v>60</v>
      </c>
      <c r="F23" s="154">
        <f>D23*E23</f>
        <v>120</v>
      </c>
      <c r="G23" s="80" t="s">
        <v>175</v>
      </c>
      <c r="H23" s="165" t="s">
        <v>80</v>
      </c>
      <c r="I23" s="82">
        <v>2</v>
      </c>
      <c r="J23" s="82">
        <v>233.34</v>
      </c>
      <c r="K23" s="83">
        <f t="shared" ref="K23" si="3">J23*I23</f>
        <v>466.68</v>
      </c>
      <c r="L23" s="61"/>
    </row>
    <row r="24" spans="1:12" s="71" customFormat="1" ht="27.6">
      <c r="A24" s="158">
        <v>16</v>
      </c>
      <c r="B24" s="87" t="s">
        <v>228</v>
      </c>
      <c r="C24" s="88" t="s">
        <v>86</v>
      </c>
      <c r="D24" s="21">
        <v>1.68</v>
      </c>
      <c r="E24" s="154">
        <v>176</v>
      </c>
      <c r="F24" s="154">
        <f t="shared" si="2"/>
        <v>295.68</v>
      </c>
      <c r="G24" s="81" t="s">
        <v>185</v>
      </c>
      <c r="H24" s="165" t="s">
        <v>80</v>
      </c>
      <c r="I24" s="82">
        <v>7</v>
      </c>
      <c r="J24" s="82">
        <v>368.34</v>
      </c>
      <c r="K24" s="83">
        <f t="shared" si="1"/>
        <v>2578.3799999999997</v>
      </c>
      <c r="L24" s="61"/>
    </row>
    <row r="25" spans="1:12" s="71" customFormat="1">
      <c r="A25" s="158">
        <v>17</v>
      </c>
      <c r="B25" s="87" t="s">
        <v>230</v>
      </c>
      <c r="C25" s="88" t="s">
        <v>86</v>
      </c>
      <c r="D25" s="21">
        <v>16.2</v>
      </c>
      <c r="E25" s="154">
        <v>176</v>
      </c>
      <c r="F25" s="154">
        <f t="shared" ref="F25" si="4">D25*E25</f>
        <v>2851.2</v>
      </c>
      <c r="G25" s="80" t="s">
        <v>175</v>
      </c>
      <c r="H25" s="165" t="s">
        <v>80</v>
      </c>
      <c r="I25" s="82">
        <v>8</v>
      </c>
      <c r="J25" s="82">
        <v>233.34</v>
      </c>
      <c r="K25" s="83">
        <f>J25*I25</f>
        <v>1866.72</v>
      </c>
      <c r="L25" s="61"/>
    </row>
    <row r="26" spans="1:12" s="71" customFormat="1">
      <c r="A26" s="158">
        <v>18</v>
      </c>
      <c r="B26" s="87"/>
      <c r="C26" s="87"/>
      <c r="D26" s="170"/>
      <c r="E26" s="171"/>
      <c r="F26" s="154"/>
      <c r="G26" s="80" t="s">
        <v>176</v>
      </c>
      <c r="H26" s="165" t="s">
        <v>80</v>
      </c>
      <c r="I26" s="82">
        <v>6</v>
      </c>
      <c r="J26" s="165">
        <v>156.66999999999999</v>
      </c>
      <c r="K26" s="73">
        <f>J26*I26</f>
        <v>940.02</v>
      </c>
      <c r="L26" s="61"/>
    </row>
    <row r="27" spans="1:12" s="71" customFormat="1">
      <c r="A27" s="158">
        <v>19</v>
      </c>
      <c r="B27" s="87"/>
      <c r="C27" s="87"/>
      <c r="D27" s="170"/>
      <c r="E27" s="171"/>
      <c r="F27" s="154"/>
      <c r="G27" s="80" t="s">
        <v>257</v>
      </c>
      <c r="H27" s="165" t="s">
        <v>80</v>
      </c>
      <c r="I27" s="82">
        <v>1</v>
      </c>
      <c r="J27" s="82">
        <v>113.75</v>
      </c>
      <c r="K27" s="83">
        <f>J27*I27</f>
        <v>113.75</v>
      </c>
      <c r="L27" s="61"/>
    </row>
    <row r="28" spans="1:12" s="71" customFormat="1">
      <c r="A28" s="158">
        <v>20</v>
      </c>
      <c r="B28" s="87"/>
      <c r="C28" s="87"/>
      <c r="D28" s="170"/>
      <c r="E28" s="171"/>
      <c r="F28" s="154"/>
      <c r="G28" s="81" t="s">
        <v>174</v>
      </c>
      <c r="H28" s="165" t="s">
        <v>81</v>
      </c>
      <c r="I28" s="82">
        <f>0.3*D25+0.3*D24+0.3*D24</f>
        <v>5.8679999999999986</v>
      </c>
      <c r="J28" s="82">
        <v>13.54</v>
      </c>
      <c r="K28" s="83">
        <f>J28*I28</f>
        <v>79.452719999999971</v>
      </c>
    </row>
    <row r="29" spans="1:12" s="71" customFormat="1">
      <c r="A29" s="158">
        <v>21</v>
      </c>
      <c r="B29" s="87"/>
      <c r="C29" s="87"/>
      <c r="D29" s="170"/>
      <c r="E29" s="171"/>
      <c r="F29" s="154"/>
      <c r="G29" s="80" t="s">
        <v>141</v>
      </c>
      <c r="H29" s="165" t="s">
        <v>80</v>
      </c>
      <c r="I29" s="82">
        <v>2</v>
      </c>
      <c r="J29" s="82">
        <v>20.84</v>
      </c>
      <c r="K29" s="83">
        <f>J29*I29</f>
        <v>41.68</v>
      </c>
    </row>
    <row r="30" spans="1:12" s="71" customFormat="1" ht="27.6">
      <c r="A30" s="158">
        <v>22</v>
      </c>
      <c r="B30" s="54" t="s">
        <v>177</v>
      </c>
      <c r="C30" s="55" t="s">
        <v>80</v>
      </c>
      <c r="D30" s="155">
        <v>1</v>
      </c>
      <c r="E30" s="154">
        <v>589</v>
      </c>
      <c r="F30" s="154">
        <f t="shared" si="2"/>
        <v>589</v>
      </c>
      <c r="G30" s="157" t="s">
        <v>178</v>
      </c>
      <c r="H30" s="153" t="s">
        <v>80</v>
      </c>
      <c r="I30" s="172">
        <v>1</v>
      </c>
      <c r="J30" s="155">
        <v>2261.67</v>
      </c>
      <c r="K30" s="21">
        <f t="shared" si="1"/>
        <v>2261.67</v>
      </c>
      <c r="L30" s="61"/>
    </row>
    <row r="31" spans="1:12" s="71" customFormat="1">
      <c r="A31" s="158">
        <v>23</v>
      </c>
      <c r="B31" s="54"/>
      <c r="C31" s="55"/>
      <c r="D31" s="155"/>
      <c r="E31" s="154"/>
      <c r="F31" s="154"/>
      <c r="G31" s="157" t="s">
        <v>179</v>
      </c>
      <c r="H31" s="153" t="s">
        <v>180</v>
      </c>
      <c r="I31" s="172">
        <v>1</v>
      </c>
      <c r="J31" s="155">
        <v>2132.5</v>
      </c>
      <c r="K31" s="21">
        <f t="shared" si="1"/>
        <v>2132.5</v>
      </c>
      <c r="L31" s="61"/>
    </row>
    <row r="32" spans="1:12" s="71" customFormat="1" ht="27.6">
      <c r="A32" s="158">
        <v>24</v>
      </c>
      <c r="B32" s="54"/>
      <c r="C32" s="55"/>
      <c r="D32" s="155"/>
      <c r="E32" s="154"/>
      <c r="F32" s="154"/>
      <c r="G32" s="157" t="s">
        <v>181</v>
      </c>
      <c r="H32" s="153" t="s">
        <v>182</v>
      </c>
      <c r="I32" s="172">
        <v>1</v>
      </c>
      <c r="J32" s="155">
        <v>834.17</v>
      </c>
      <c r="K32" s="21">
        <f t="shared" si="1"/>
        <v>834.17</v>
      </c>
      <c r="L32" s="61"/>
    </row>
    <row r="33" spans="1:12" s="71" customFormat="1" ht="27.6">
      <c r="A33" s="158">
        <v>25</v>
      </c>
      <c r="B33" s="54"/>
      <c r="C33" s="55"/>
      <c r="D33" s="155"/>
      <c r="E33" s="154"/>
      <c r="F33" s="154"/>
      <c r="G33" s="157" t="s">
        <v>183</v>
      </c>
      <c r="H33" s="153" t="s">
        <v>80</v>
      </c>
      <c r="I33" s="172">
        <v>1</v>
      </c>
      <c r="J33" s="155">
        <v>825</v>
      </c>
      <c r="K33" s="21">
        <f t="shared" si="1"/>
        <v>825</v>
      </c>
      <c r="L33" s="61"/>
    </row>
    <row r="34" spans="1:12" s="71" customFormat="1">
      <c r="A34" s="158">
        <v>26</v>
      </c>
      <c r="B34" s="54"/>
      <c r="C34" s="55"/>
      <c r="D34" s="155"/>
      <c r="E34" s="154"/>
      <c r="F34" s="154"/>
      <c r="G34" s="157" t="s">
        <v>184</v>
      </c>
      <c r="H34" s="153" t="s">
        <v>80</v>
      </c>
      <c r="I34" s="172">
        <v>2</v>
      </c>
      <c r="J34" s="155">
        <v>99.17</v>
      </c>
      <c r="K34" s="21">
        <f t="shared" si="1"/>
        <v>198.34</v>
      </c>
      <c r="L34" s="61"/>
    </row>
    <row r="35" spans="1:12" s="161" customFormat="1">
      <c r="A35" s="158">
        <v>27</v>
      </c>
      <c r="B35" s="54"/>
      <c r="C35" s="55"/>
      <c r="D35" s="155"/>
      <c r="E35" s="154"/>
      <c r="F35" s="154"/>
      <c r="G35" s="157" t="s">
        <v>258</v>
      </c>
      <c r="H35" s="153" t="s">
        <v>80</v>
      </c>
      <c r="I35" s="173">
        <v>1</v>
      </c>
      <c r="J35" s="155">
        <v>182.5</v>
      </c>
      <c r="K35" s="21">
        <f t="shared" si="1"/>
        <v>182.5</v>
      </c>
      <c r="L35" s="61"/>
    </row>
    <row r="36" spans="1:12" s="71" customFormat="1">
      <c r="A36" s="158">
        <v>28</v>
      </c>
      <c r="B36" s="54" t="s">
        <v>243</v>
      </c>
      <c r="C36" s="55" t="s">
        <v>139</v>
      </c>
      <c r="D36" s="155">
        <v>9</v>
      </c>
      <c r="E36" s="154">
        <v>62</v>
      </c>
      <c r="F36" s="154">
        <f t="shared" si="2"/>
        <v>558</v>
      </c>
      <c r="G36" s="157" t="s">
        <v>244</v>
      </c>
      <c r="H36" s="153" t="s">
        <v>139</v>
      </c>
      <c r="I36" s="173">
        <v>9</v>
      </c>
      <c r="J36" s="155">
        <v>750</v>
      </c>
      <c r="K36" s="21">
        <f t="shared" si="1"/>
        <v>6750</v>
      </c>
    </row>
    <row r="37" spans="1:12" s="71" customFormat="1">
      <c r="A37" s="158">
        <v>29</v>
      </c>
      <c r="B37" s="58" t="s">
        <v>197</v>
      </c>
      <c r="C37" s="20" t="s">
        <v>88</v>
      </c>
      <c r="D37" s="154">
        <v>30.37</v>
      </c>
      <c r="E37" s="166">
        <v>29</v>
      </c>
      <c r="F37" s="154">
        <f t="shared" si="2"/>
        <v>880.73</v>
      </c>
      <c r="G37" s="174" t="s">
        <v>198</v>
      </c>
      <c r="H37" s="86" t="s">
        <v>80</v>
      </c>
      <c r="I37" s="76">
        <v>13</v>
      </c>
      <c r="J37" s="76">
        <v>51</v>
      </c>
      <c r="K37" s="73">
        <f t="shared" ref="K37:K42" si="5">J37*I37</f>
        <v>663</v>
      </c>
    </row>
    <row r="38" spans="1:12" s="71" customFormat="1">
      <c r="A38" s="158">
        <v>30</v>
      </c>
      <c r="B38" s="58"/>
      <c r="C38" s="20"/>
      <c r="D38" s="154"/>
      <c r="E38" s="166"/>
      <c r="F38" s="154"/>
      <c r="G38" s="174" t="s">
        <v>199</v>
      </c>
      <c r="H38" s="86" t="s">
        <v>196</v>
      </c>
      <c r="I38" s="76">
        <v>4</v>
      </c>
      <c r="J38" s="76">
        <v>18.34</v>
      </c>
      <c r="K38" s="73">
        <f t="shared" si="5"/>
        <v>73.36</v>
      </c>
    </row>
    <row r="39" spans="1:12" s="71" customFormat="1">
      <c r="A39" s="158">
        <v>31</v>
      </c>
      <c r="B39" s="58"/>
      <c r="C39" s="20"/>
      <c r="D39" s="154"/>
      <c r="E39" s="166"/>
      <c r="F39" s="154"/>
      <c r="G39" s="174" t="s">
        <v>200</v>
      </c>
      <c r="H39" s="86" t="s">
        <v>196</v>
      </c>
      <c r="I39" s="76">
        <v>2</v>
      </c>
      <c r="J39" s="76">
        <v>18.34</v>
      </c>
      <c r="K39" s="73">
        <f t="shared" si="5"/>
        <v>36.68</v>
      </c>
    </row>
    <row r="40" spans="1:12" s="71" customFormat="1">
      <c r="A40" s="158">
        <v>32</v>
      </c>
      <c r="B40" s="58"/>
      <c r="C40" s="20"/>
      <c r="D40" s="154"/>
      <c r="E40" s="166"/>
      <c r="F40" s="154"/>
      <c r="G40" s="174" t="s">
        <v>201</v>
      </c>
      <c r="H40" s="86" t="s">
        <v>196</v>
      </c>
      <c r="I40" s="76">
        <v>4</v>
      </c>
      <c r="J40" s="76">
        <v>18.34</v>
      </c>
      <c r="K40" s="73">
        <f t="shared" si="5"/>
        <v>73.36</v>
      </c>
    </row>
    <row r="41" spans="1:12" s="71" customFormat="1">
      <c r="A41" s="158">
        <v>33</v>
      </c>
      <c r="B41" s="58"/>
      <c r="C41" s="20"/>
      <c r="D41" s="154"/>
      <c r="E41" s="166"/>
      <c r="F41" s="154"/>
      <c r="G41" s="174" t="s">
        <v>202</v>
      </c>
      <c r="H41" s="86" t="s">
        <v>196</v>
      </c>
      <c r="I41" s="76">
        <v>4</v>
      </c>
      <c r="J41" s="76">
        <v>18.34</v>
      </c>
      <c r="K41" s="73">
        <f t="shared" si="5"/>
        <v>73.36</v>
      </c>
    </row>
    <row r="42" spans="1:12" s="61" customFormat="1">
      <c r="A42" s="158">
        <v>34</v>
      </c>
      <c r="B42" s="84" t="s">
        <v>246</v>
      </c>
      <c r="C42" s="165" t="s">
        <v>86</v>
      </c>
      <c r="D42" s="160">
        <v>35</v>
      </c>
      <c r="E42" s="166">
        <v>42.5</v>
      </c>
      <c r="F42" s="160">
        <f>D42*E42</f>
        <v>1487.5</v>
      </c>
      <c r="G42" s="174" t="s">
        <v>203</v>
      </c>
      <c r="H42" s="86" t="s">
        <v>204</v>
      </c>
      <c r="I42" s="76">
        <v>1</v>
      </c>
      <c r="J42" s="76">
        <v>29.67</v>
      </c>
      <c r="K42" s="73">
        <f t="shared" si="5"/>
        <v>29.67</v>
      </c>
    </row>
    <row r="43" spans="1:12" s="123" customFormat="1" ht="27.6">
      <c r="A43" s="158">
        <v>35</v>
      </c>
      <c r="B43" s="54" t="s">
        <v>186</v>
      </c>
      <c r="C43" s="55" t="s">
        <v>87</v>
      </c>
      <c r="D43" s="155">
        <v>107</v>
      </c>
      <c r="E43" s="154">
        <v>102</v>
      </c>
      <c r="F43" s="154">
        <f t="shared" si="2"/>
        <v>10914</v>
      </c>
      <c r="G43" s="59" t="s">
        <v>130</v>
      </c>
      <c r="H43" s="155" t="s">
        <v>82</v>
      </c>
      <c r="I43" s="155">
        <f>(D43*0.1)+12.7</f>
        <v>23.4</v>
      </c>
      <c r="J43" s="155">
        <v>41.25</v>
      </c>
      <c r="K43" s="21">
        <f>J43*I43</f>
        <v>965.24999999999989</v>
      </c>
    </row>
    <row r="44" spans="1:12" s="123" customFormat="1">
      <c r="A44" s="158">
        <v>36</v>
      </c>
      <c r="B44" s="54"/>
      <c r="C44" s="55"/>
      <c r="D44" s="155"/>
      <c r="E44" s="154"/>
      <c r="F44" s="154"/>
      <c r="G44" s="157" t="s">
        <v>163</v>
      </c>
      <c r="H44" s="153" t="s">
        <v>81</v>
      </c>
      <c r="I44" s="156">
        <f>(D43*3)+40.5</f>
        <v>361.5</v>
      </c>
      <c r="J44" s="155">
        <v>10.34</v>
      </c>
      <c r="K44" s="21">
        <f>J44*I44</f>
        <v>3737.91</v>
      </c>
    </row>
    <row r="45" spans="1:12" s="123" customFormat="1">
      <c r="A45" s="158">
        <v>37</v>
      </c>
      <c r="B45" s="60" t="s">
        <v>142</v>
      </c>
      <c r="C45" s="55" t="s">
        <v>87</v>
      </c>
      <c r="D45" s="155">
        <v>107</v>
      </c>
      <c r="E45" s="154">
        <v>51</v>
      </c>
      <c r="F45" s="154">
        <f t="shared" si="2"/>
        <v>5457</v>
      </c>
      <c r="G45" s="51" t="s">
        <v>254</v>
      </c>
      <c r="H45" s="155" t="s">
        <v>82</v>
      </c>
      <c r="I45" s="155">
        <f>(D45+D47*0.2)*0.25</f>
        <v>27.681999999999999</v>
      </c>
      <c r="J45" s="155">
        <v>250</v>
      </c>
      <c r="K45" s="21">
        <f>J45*I45</f>
        <v>6920.5</v>
      </c>
    </row>
    <row r="46" spans="1:12" s="123" customFormat="1">
      <c r="A46" s="158">
        <v>38</v>
      </c>
      <c r="B46" s="60"/>
      <c r="C46" s="55"/>
      <c r="D46" s="155"/>
      <c r="E46" s="154"/>
      <c r="F46" s="154"/>
      <c r="G46" s="51" t="s">
        <v>131</v>
      </c>
      <c r="H46" s="155" t="s">
        <v>82</v>
      </c>
      <c r="I46" s="155">
        <f>(D45+D47*0.2)*0.1</f>
        <v>11.072800000000001</v>
      </c>
      <c r="J46" s="155">
        <v>41.25</v>
      </c>
      <c r="K46" s="21">
        <f>J46*I46</f>
        <v>456.75300000000004</v>
      </c>
      <c r="L46" s="114"/>
    </row>
    <row r="47" spans="1:12" s="123" customFormat="1">
      <c r="A47" s="158">
        <v>39</v>
      </c>
      <c r="B47" s="60" t="s">
        <v>225</v>
      </c>
      <c r="C47" s="55" t="s">
        <v>224</v>
      </c>
      <c r="D47" s="155">
        <v>18.64</v>
      </c>
      <c r="E47" s="154">
        <v>58</v>
      </c>
      <c r="F47" s="154">
        <f t="shared" si="2"/>
        <v>1081.1200000000001</v>
      </c>
      <c r="G47" s="51" t="s">
        <v>255</v>
      </c>
      <c r="H47" s="55" t="s">
        <v>82</v>
      </c>
      <c r="I47" s="155">
        <f>D47*0.25</f>
        <v>4.66</v>
      </c>
      <c r="J47" s="155">
        <v>550</v>
      </c>
      <c r="K47" s="21">
        <f t="shared" ref="K47" si="6">J47*I47</f>
        <v>2563</v>
      </c>
      <c r="L47" s="114"/>
    </row>
    <row r="48" spans="1:12" s="124" customFormat="1" ht="27.6">
      <c r="A48" s="158">
        <v>40</v>
      </c>
      <c r="B48" s="90" t="s">
        <v>205</v>
      </c>
      <c r="C48" s="91" t="s">
        <v>80</v>
      </c>
      <c r="D48" s="91">
        <v>1</v>
      </c>
      <c r="E48" s="91">
        <v>169</v>
      </c>
      <c r="F48" s="154">
        <f t="shared" si="2"/>
        <v>169</v>
      </c>
      <c r="G48" s="90" t="s">
        <v>206</v>
      </c>
      <c r="H48" s="91" t="s">
        <v>80</v>
      </c>
      <c r="I48" s="91">
        <f>D48</f>
        <v>1</v>
      </c>
      <c r="J48" s="91" t="s">
        <v>104</v>
      </c>
      <c r="K48" s="91">
        <v>0</v>
      </c>
    </row>
    <row r="49" spans="1:12" s="124" customFormat="1">
      <c r="A49" s="158">
        <v>41</v>
      </c>
      <c r="B49" s="90" t="s">
        <v>259</v>
      </c>
      <c r="C49" s="91" t="s">
        <v>80</v>
      </c>
      <c r="D49" s="91">
        <v>1</v>
      </c>
      <c r="E49" s="91">
        <v>144</v>
      </c>
      <c r="F49" s="154">
        <f t="shared" si="2"/>
        <v>144</v>
      </c>
      <c r="G49" s="90" t="s">
        <v>207</v>
      </c>
      <c r="H49" s="91" t="s">
        <v>80</v>
      </c>
      <c r="I49" s="91">
        <f>4*D48</f>
        <v>4</v>
      </c>
      <c r="J49" s="91">
        <v>17.75</v>
      </c>
      <c r="K49" s="91">
        <f t="shared" ref="K49" si="7">I49*J49</f>
        <v>71</v>
      </c>
    </row>
    <row r="50" spans="1:12" s="123" customFormat="1" ht="27.6">
      <c r="A50" s="158">
        <v>42</v>
      </c>
      <c r="B50" s="90" t="s">
        <v>169</v>
      </c>
      <c r="C50" s="92" t="s">
        <v>80</v>
      </c>
      <c r="D50" s="160">
        <v>4</v>
      </c>
      <c r="E50" s="160">
        <v>50</v>
      </c>
      <c r="F50" s="154">
        <f t="shared" si="2"/>
        <v>200</v>
      </c>
      <c r="G50" s="157" t="s">
        <v>170</v>
      </c>
      <c r="H50" s="153" t="s">
        <v>80</v>
      </c>
      <c r="I50" s="93">
        <f>D50</f>
        <v>4</v>
      </c>
      <c r="J50" s="94" t="s">
        <v>104</v>
      </c>
      <c r="K50" s="73">
        <v>0</v>
      </c>
    </row>
    <row r="51" spans="1:12" s="123" customFormat="1">
      <c r="A51" s="158">
        <v>43</v>
      </c>
      <c r="B51" s="95"/>
      <c r="C51" s="96"/>
      <c r="D51" s="76"/>
      <c r="E51" s="160"/>
      <c r="F51" s="154"/>
      <c r="G51" s="51" t="s">
        <v>171</v>
      </c>
      <c r="H51" s="155" t="s">
        <v>80</v>
      </c>
      <c r="I51" s="155">
        <f>D50</f>
        <v>4</v>
      </c>
      <c r="J51" s="97">
        <v>10.25</v>
      </c>
      <c r="K51" s="73">
        <f>J51*I51</f>
        <v>41</v>
      </c>
    </row>
    <row r="52" spans="1:12" s="123" customFormat="1">
      <c r="A52" s="158">
        <v>44</v>
      </c>
      <c r="B52" s="95" t="s">
        <v>232</v>
      </c>
      <c r="C52" s="96" t="s">
        <v>80</v>
      </c>
      <c r="D52" s="76">
        <v>2</v>
      </c>
      <c r="E52" s="160">
        <v>238</v>
      </c>
      <c r="F52" s="154">
        <f t="shared" si="2"/>
        <v>476</v>
      </c>
      <c r="G52" s="125" t="s">
        <v>159</v>
      </c>
      <c r="H52" s="77" t="s">
        <v>88</v>
      </c>
      <c r="I52" s="98">
        <v>16</v>
      </c>
      <c r="J52" s="77">
        <v>8.34</v>
      </c>
      <c r="K52" s="73">
        <f t="shared" ref="K52:K53" si="8">J52*I52</f>
        <v>133.44</v>
      </c>
    </row>
    <row r="53" spans="1:12" s="123" customFormat="1">
      <c r="A53" s="158">
        <v>45</v>
      </c>
      <c r="B53" s="58"/>
      <c r="C53" s="20"/>
      <c r="D53" s="154"/>
      <c r="E53" s="154"/>
      <c r="F53" s="154"/>
      <c r="G53" s="125" t="s">
        <v>160</v>
      </c>
      <c r="H53" s="77" t="s">
        <v>80</v>
      </c>
      <c r="I53" s="98">
        <v>4</v>
      </c>
      <c r="J53" s="77">
        <v>15</v>
      </c>
      <c r="K53" s="73">
        <f t="shared" si="8"/>
        <v>60</v>
      </c>
    </row>
    <row r="54" spans="1:12" ht="41.4">
      <c r="A54" s="158">
        <v>46</v>
      </c>
      <c r="B54" s="26" t="s">
        <v>90</v>
      </c>
      <c r="C54" s="24"/>
      <c r="D54" s="25"/>
      <c r="E54" s="57"/>
      <c r="F54" s="25">
        <f>SUM(F18:F53)</f>
        <v>25916.98</v>
      </c>
      <c r="G54" s="26" t="s">
        <v>91</v>
      </c>
      <c r="H54" s="27"/>
      <c r="I54" s="28"/>
      <c r="J54" s="47"/>
      <c r="K54" s="48">
        <f>SUM(K18:K53)</f>
        <v>40250.52072</v>
      </c>
    </row>
    <row r="55" spans="1:12">
      <c r="A55" s="158">
        <v>47</v>
      </c>
      <c r="B55" s="118" t="s">
        <v>83</v>
      </c>
      <c r="C55" s="20"/>
      <c r="D55" s="21"/>
      <c r="E55" s="21"/>
      <c r="F55" s="21"/>
      <c r="G55" s="58"/>
      <c r="H55" s="20"/>
      <c r="I55" s="22"/>
      <c r="J55" s="22"/>
      <c r="K55" s="22"/>
    </row>
    <row r="56" spans="1:12">
      <c r="A56" s="158">
        <v>48</v>
      </c>
      <c r="B56" s="58" t="s">
        <v>99</v>
      </c>
      <c r="C56" s="58" t="s">
        <v>88</v>
      </c>
      <c r="D56" s="154">
        <v>450</v>
      </c>
      <c r="E56" s="160">
        <v>18</v>
      </c>
      <c r="F56" s="160">
        <f>D56*E56</f>
        <v>8100</v>
      </c>
      <c r="G56" s="158" t="s">
        <v>120</v>
      </c>
      <c r="H56" s="84" t="s">
        <v>227</v>
      </c>
      <c r="I56" s="82">
        <v>250</v>
      </c>
      <c r="J56" s="160">
        <v>31.67</v>
      </c>
      <c r="K56" s="156">
        <f t="shared" ref="K56:K60" si="9">J56*I56</f>
        <v>7917.5</v>
      </c>
    </row>
    <row r="57" spans="1:12">
      <c r="A57" s="158">
        <v>49</v>
      </c>
      <c r="B57" s="81"/>
      <c r="C57" s="84"/>
      <c r="D57" s="160"/>
      <c r="E57" s="160"/>
      <c r="F57" s="160"/>
      <c r="G57" s="158" t="s">
        <v>146</v>
      </c>
      <c r="H57" s="84" t="s">
        <v>227</v>
      </c>
      <c r="I57" s="82">
        <v>200</v>
      </c>
      <c r="J57" s="160">
        <v>49.17</v>
      </c>
      <c r="K57" s="156">
        <f t="shared" si="9"/>
        <v>9834</v>
      </c>
    </row>
    <row r="58" spans="1:12">
      <c r="A58" s="158">
        <v>50</v>
      </c>
      <c r="B58" s="81"/>
      <c r="C58" s="84"/>
      <c r="D58" s="160"/>
      <c r="E58" s="160"/>
      <c r="F58" s="160"/>
      <c r="G58" s="80" t="s">
        <v>143</v>
      </c>
      <c r="H58" s="85" t="s">
        <v>80</v>
      </c>
      <c r="I58" s="82">
        <v>1</v>
      </c>
      <c r="J58" s="160">
        <v>20</v>
      </c>
      <c r="K58" s="156">
        <f t="shared" si="9"/>
        <v>20</v>
      </c>
    </row>
    <row r="59" spans="1:12">
      <c r="A59" s="158">
        <v>51</v>
      </c>
      <c r="B59" s="81"/>
      <c r="C59" s="84"/>
      <c r="D59" s="160"/>
      <c r="E59" s="160"/>
      <c r="F59" s="160"/>
      <c r="G59" s="157" t="s">
        <v>260</v>
      </c>
      <c r="H59" s="157" t="s">
        <v>89</v>
      </c>
      <c r="I59" s="82">
        <v>3</v>
      </c>
      <c r="J59" s="160">
        <v>88.33</v>
      </c>
      <c r="K59" s="156">
        <f t="shared" si="9"/>
        <v>264.99</v>
      </c>
    </row>
    <row r="60" spans="1:12" s="123" customFormat="1">
      <c r="A60" s="158">
        <v>52</v>
      </c>
      <c r="B60" s="58" t="s">
        <v>96</v>
      </c>
      <c r="C60" s="84" t="s">
        <v>88</v>
      </c>
      <c r="D60" s="154">
        <v>300</v>
      </c>
      <c r="E60" s="160">
        <v>11</v>
      </c>
      <c r="F60" s="160">
        <f t="shared" ref="F60:F100" si="10">D60*E60</f>
        <v>3300</v>
      </c>
      <c r="G60" s="157" t="s">
        <v>195</v>
      </c>
      <c r="H60" s="84" t="s">
        <v>227</v>
      </c>
      <c r="I60" s="76">
        <v>300</v>
      </c>
      <c r="J60" s="160">
        <v>6.45</v>
      </c>
      <c r="K60" s="156">
        <f t="shared" si="9"/>
        <v>1935</v>
      </c>
      <c r="L60" s="114"/>
    </row>
    <row r="61" spans="1:12" s="123" customFormat="1">
      <c r="A61" s="158">
        <v>53</v>
      </c>
      <c r="B61" s="58"/>
      <c r="C61" s="84"/>
      <c r="D61" s="78"/>
      <c r="E61" s="160"/>
      <c r="F61" s="160"/>
      <c r="G61" s="157" t="s">
        <v>260</v>
      </c>
      <c r="H61" s="157" t="s">
        <v>89</v>
      </c>
      <c r="I61" s="82">
        <v>3</v>
      </c>
      <c r="J61" s="160">
        <v>88.33</v>
      </c>
      <c r="K61" s="156">
        <f t="shared" ref="K61" si="11">J61*I61</f>
        <v>264.99</v>
      </c>
      <c r="L61" s="114"/>
    </row>
    <row r="62" spans="1:12" s="123" customFormat="1" ht="27.6">
      <c r="A62" s="158">
        <v>54</v>
      </c>
      <c r="B62" s="58" t="s">
        <v>134</v>
      </c>
      <c r="C62" s="20" t="s">
        <v>88</v>
      </c>
      <c r="D62" s="46">
        <v>15</v>
      </c>
      <c r="E62" s="154">
        <v>14</v>
      </c>
      <c r="F62" s="160">
        <f>D62*E62</f>
        <v>210</v>
      </c>
      <c r="G62" s="158" t="s">
        <v>148</v>
      </c>
      <c r="H62" s="152" t="s">
        <v>88</v>
      </c>
      <c r="I62" s="156">
        <v>15</v>
      </c>
      <c r="J62" s="154">
        <v>30</v>
      </c>
      <c r="K62" s="156">
        <f>J62*I62</f>
        <v>450</v>
      </c>
      <c r="L62" s="114"/>
    </row>
    <row r="63" spans="1:12" s="123" customFormat="1" ht="27.6">
      <c r="A63" s="158">
        <v>55</v>
      </c>
      <c r="B63" s="121" t="s">
        <v>135</v>
      </c>
      <c r="C63" s="44" t="s">
        <v>80</v>
      </c>
      <c r="D63" s="45">
        <v>1</v>
      </c>
      <c r="E63" s="154">
        <v>85</v>
      </c>
      <c r="F63" s="160">
        <f t="shared" si="10"/>
        <v>85</v>
      </c>
      <c r="G63" s="158" t="s">
        <v>136</v>
      </c>
      <c r="H63" s="152" t="s">
        <v>80</v>
      </c>
      <c r="I63" s="154">
        <v>1</v>
      </c>
      <c r="J63" s="154" t="s">
        <v>102</v>
      </c>
      <c r="K63" s="156">
        <v>0</v>
      </c>
    </row>
    <row r="64" spans="1:12" s="123" customFormat="1" ht="27.6">
      <c r="A64" s="158">
        <v>56</v>
      </c>
      <c r="B64" s="121" t="s">
        <v>137</v>
      </c>
      <c r="C64" s="44" t="s">
        <v>80</v>
      </c>
      <c r="D64" s="45">
        <v>1</v>
      </c>
      <c r="E64" s="154">
        <v>85</v>
      </c>
      <c r="F64" s="160">
        <f t="shared" si="10"/>
        <v>85</v>
      </c>
      <c r="G64" s="158" t="s">
        <v>138</v>
      </c>
      <c r="H64" s="152" t="s">
        <v>80</v>
      </c>
      <c r="I64" s="154">
        <v>1</v>
      </c>
      <c r="J64" s="154" t="s">
        <v>102</v>
      </c>
      <c r="K64" s="156">
        <v>0</v>
      </c>
    </row>
    <row r="65" spans="1:12" s="123" customFormat="1">
      <c r="A65" s="158">
        <v>57</v>
      </c>
      <c r="B65" s="58" t="s">
        <v>213</v>
      </c>
      <c r="C65" s="20" t="s">
        <v>80</v>
      </c>
      <c r="D65" s="46">
        <v>1</v>
      </c>
      <c r="E65" s="154">
        <v>765</v>
      </c>
      <c r="F65" s="160">
        <f t="shared" si="10"/>
        <v>765</v>
      </c>
      <c r="G65" s="158" t="s">
        <v>164</v>
      </c>
      <c r="H65" s="152" t="s">
        <v>80</v>
      </c>
      <c r="I65" s="154">
        <v>6</v>
      </c>
      <c r="J65" s="154">
        <v>135</v>
      </c>
      <c r="K65" s="156">
        <v>0</v>
      </c>
    </row>
    <row r="66" spans="1:12" s="123" customFormat="1">
      <c r="A66" s="158">
        <v>58</v>
      </c>
      <c r="B66" s="58"/>
      <c r="C66" s="20"/>
      <c r="D66" s="46"/>
      <c r="E66" s="154"/>
      <c r="F66" s="160"/>
      <c r="G66" s="158" t="s">
        <v>165</v>
      </c>
      <c r="H66" s="152" t="s">
        <v>80</v>
      </c>
      <c r="I66" s="154">
        <v>8</v>
      </c>
      <c r="J66" s="154">
        <v>146.66999999999999</v>
      </c>
      <c r="K66" s="156">
        <v>0</v>
      </c>
    </row>
    <row r="67" spans="1:12" s="123" customFormat="1">
      <c r="A67" s="158">
        <v>59</v>
      </c>
      <c r="B67" s="175"/>
      <c r="C67" s="175"/>
      <c r="D67" s="175"/>
      <c r="E67" s="175"/>
      <c r="F67" s="160"/>
      <c r="G67" s="158" t="s">
        <v>214</v>
      </c>
      <c r="H67" s="152" t="s">
        <v>80</v>
      </c>
      <c r="I67" s="154">
        <v>1</v>
      </c>
      <c r="J67" s="154">
        <v>800</v>
      </c>
      <c r="K67" s="156">
        <f>I67*J67</f>
        <v>800</v>
      </c>
    </row>
    <row r="68" spans="1:12" s="123" customFormat="1">
      <c r="A68" s="158">
        <v>60</v>
      </c>
      <c r="B68" s="58"/>
      <c r="C68" s="20"/>
      <c r="D68" s="46"/>
      <c r="E68" s="154"/>
      <c r="F68" s="160"/>
      <c r="G68" s="157" t="s">
        <v>247</v>
      </c>
      <c r="H68" s="153" t="s">
        <v>80</v>
      </c>
      <c r="I68" s="156">
        <v>5</v>
      </c>
      <c r="J68" s="154">
        <v>948.33</v>
      </c>
      <c r="K68" s="156">
        <f>I68*J68</f>
        <v>4741.6500000000005</v>
      </c>
    </row>
    <row r="69" spans="1:12" s="123" customFormat="1" ht="41.4">
      <c r="A69" s="158">
        <v>61</v>
      </c>
      <c r="B69" s="58" t="s">
        <v>153</v>
      </c>
      <c r="C69" s="20" t="s">
        <v>80</v>
      </c>
      <c r="D69" s="46">
        <v>3</v>
      </c>
      <c r="E69" s="154">
        <v>106</v>
      </c>
      <c r="F69" s="160">
        <f t="shared" si="10"/>
        <v>318</v>
      </c>
      <c r="G69" s="157" t="s">
        <v>156</v>
      </c>
      <c r="H69" s="153" t="s">
        <v>80</v>
      </c>
      <c r="I69" s="156">
        <v>3</v>
      </c>
      <c r="J69" s="154">
        <v>1380</v>
      </c>
      <c r="K69" s="156">
        <f>J69*I69</f>
        <v>4140</v>
      </c>
      <c r="L69" s="114"/>
    </row>
    <row r="70" spans="1:12" s="123" customFormat="1">
      <c r="A70" s="158">
        <v>62</v>
      </c>
      <c r="B70" s="58"/>
      <c r="C70" s="20"/>
      <c r="D70" s="46"/>
      <c r="E70" s="154"/>
      <c r="F70" s="160"/>
      <c r="G70" s="157" t="s">
        <v>193</v>
      </c>
      <c r="H70" s="153" t="s">
        <v>80</v>
      </c>
      <c r="I70" s="156">
        <v>3</v>
      </c>
      <c r="J70" s="154">
        <v>315.83</v>
      </c>
      <c r="K70" s="156">
        <f>J70*I70</f>
        <v>947.49</v>
      </c>
    </row>
    <row r="71" spans="1:12" ht="15.75" customHeight="1">
      <c r="A71" s="158">
        <v>63</v>
      </c>
      <c r="B71" s="58" t="s">
        <v>97</v>
      </c>
      <c r="C71" s="20" t="s">
        <v>80</v>
      </c>
      <c r="D71" s="46">
        <v>20</v>
      </c>
      <c r="E71" s="154">
        <v>85</v>
      </c>
      <c r="F71" s="160">
        <f t="shared" si="10"/>
        <v>1700</v>
      </c>
      <c r="G71" s="60" t="s">
        <v>133</v>
      </c>
      <c r="H71" s="55" t="s">
        <v>80</v>
      </c>
      <c r="I71" s="156">
        <v>20</v>
      </c>
      <c r="J71" s="154">
        <v>13.08</v>
      </c>
      <c r="K71" s="156">
        <f t="shared" ref="K71:K78" si="12">J71*I71</f>
        <v>261.60000000000002</v>
      </c>
    </row>
    <row r="72" spans="1:12" ht="28.95" customHeight="1">
      <c r="A72" s="158">
        <v>64</v>
      </c>
      <c r="B72" s="58" t="s">
        <v>98</v>
      </c>
      <c r="C72" s="20" t="s">
        <v>80</v>
      </c>
      <c r="D72" s="46">
        <v>33</v>
      </c>
      <c r="E72" s="154">
        <v>68</v>
      </c>
      <c r="F72" s="160">
        <f t="shared" si="10"/>
        <v>2244</v>
      </c>
      <c r="G72" s="54" t="s">
        <v>144</v>
      </c>
      <c r="H72" s="152" t="s">
        <v>80</v>
      </c>
      <c r="I72" s="154">
        <v>33</v>
      </c>
      <c r="J72" s="154">
        <v>104.92</v>
      </c>
      <c r="K72" s="156">
        <f t="shared" si="12"/>
        <v>3462.36</v>
      </c>
    </row>
    <row r="73" spans="1:12" ht="15.75" customHeight="1">
      <c r="A73" s="158">
        <v>65</v>
      </c>
      <c r="B73" s="176"/>
      <c r="C73" s="176"/>
      <c r="D73" s="176"/>
      <c r="E73" s="175"/>
      <c r="F73" s="55"/>
      <c r="G73" s="123" t="s">
        <v>132</v>
      </c>
      <c r="H73" s="152" t="s">
        <v>80</v>
      </c>
      <c r="I73" s="154">
        <f>D72</f>
        <v>33</v>
      </c>
      <c r="J73" s="154">
        <v>4.17</v>
      </c>
      <c r="K73" s="156">
        <f t="shared" si="12"/>
        <v>137.60999999999999</v>
      </c>
    </row>
    <row r="74" spans="1:12" ht="19.2" customHeight="1">
      <c r="A74" s="158">
        <v>66</v>
      </c>
      <c r="B74" s="58"/>
      <c r="C74" s="20"/>
      <c r="D74" s="46"/>
      <c r="E74" s="154"/>
      <c r="F74" s="160"/>
      <c r="G74" s="158" t="s">
        <v>100</v>
      </c>
      <c r="H74" s="152" t="s">
        <v>80</v>
      </c>
      <c r="I74" s="154">
        <v>12</v>
      </c>
      <c r="J74" s="52">
        <v>51.17</v>
      </c>
      <c r="K74" s="156">
        <f t="shared" si="12"/>
        <v>614.04</v>
      </c>
    </row>
    <row r="75" spans="1:12" ht="27.6" customHeight="1">
      <c r="A75" s="158">
        <v>67</v>
      </c>
      <c r="B75" s="58" t="s">
        <v>103</v>
      </c>
      <c r="C75" s="20" t="s">
        <v>80</v>
      </c>
      <c r="D75" s="154">
        <v>4</v>
      </c>
      <c r="E75" s="154">
        <v>68</v>
      </c>
      <c r="F75" s="160">
        <f t="shared" si="10"/>
        <v>272</v>
      </c>
      <c r="G75" s="158" t="s">
        <v>145</v>
      </c>
      <c r="H75" s="152" t="s">
        <v>80</v>
      </c>
      <c r="I75" s="154">
        <v>2</v>
      </c>
      <c r="J75" s="154">
        <v>89</v>
      </c>
      <c r="K75" s="156">
        <f t="shared" si="12"/>
        <v>178</v>
      </c>
    </row>
    <row r="76" spans="1:12" ht="28.95" customHeight="1">
      <c r="A76" s="158">
        <v>68</v>
      </c>
      <c r="B76" s="58"/>
      <c r="C76" s="20"/>
      <c r="D76" s="46"/>
      <c r="E76" s="154"/>
      <c r="F76" s="160"/>
      <c r="G76" s="158" t="s">
        <v>147</v>
      </c>
      <c r="H76" s="152" t="s">
        <v>80</v>
      </c>
      <c r="I76" s="154">
        <v>2</v>
      </c>
      <c r="J76" s="154">
        <v>107.5</v>
      </c>
      <c r="K76" s="156">
        <f t="shared" si="12"/>
        <v>215</v>
      </c>
    </row>
    <row r="77" spans="1:12" ht="20.399999999999999" customHeight="1">
      <c r="A77" s="158">
        <v>69</v>
      </c>
      <c r="B77" s="58"/>
      <c r="C77" s="20"/>
      <c r="D77" s="46"/>
      <c r="E77" s="154"/>
      <c r="F77" s="160"/>
      <c r="G77" s="54" t="s">
        <v>132</v>
      </c>
      <c r="H77" s="152" t="s">
        <v>80</v>
      </c>
      <c r="I77" s="154">
        <v>4</v>
      </c>
      <c r="J77" s="154">
        <v>4.17</v>
      </c>
      <c r="K77" s="156">
        <f t="shared" si="12"/>
        <v>16.68</v>
      </c>
    </row>
    <row r="78" spans="1:12" ht="18" customHeight="1">
      <c r="A78" s="158">
        <v>70</v>
      </c>
      <c r="B78" s="126"/>
      <c r="C78" s="127"/>
      <c r="D78" s="46"/>
      <c r="E78" s="156"/>
      <c r="F78" s="160"/>
      <c r="G78" s="60" t="s">
        <v>208</v>
      </c>
      <c r="H78" s="152" t="s">
        <v>80</v>
      </c>
      <c r="I78" s="154">
        <v>1</v>
      </c>
      <c r="J78" s="52">
        <v>89</v>
      </c>
      <c r="K78" s="156">
        <f t="shared" si="12"/>
        <v>89</v>
      </c>
    </row>
    <row r="79" spans="1:12" ht="27.6">
      <c r="A79" s="158">
        <v>71</v>
      </c>
      <c r="B79" s="158" t="s">
        <v>233</v>
      </c>
      <c r="C79" s="152" t="s">
        <v>80</v>
      </c>
      <c r="D79" s="154">
        <v>2</v>
      </c>
      <c r="E79" s="154">
        <v>50</v>
      </c>
      <c r="F79" s="160">
        <f t="shared" ref="F79" si="13">D79*E79</f>
        <v>100</v>
      </c>
      <c r="G79" s="60" t="s">
        <v>261</v>
      </c>
      <c r="H79" s="152" t="s">
        <v>80</v>
      </c>
      <c r="I79" s="154">
        <v>2</v>
      </c>
      <c r="J79" s="52">
        <v>46.67</v>
      </c>
      <c r="K79" s="156">
        <f>J79*I79</f>
        <v>93.34</v>
      </c>
    </row>
    <row r="80" spans="1:12" ht="18" customHeight="1">
      <c r="A80" s="158">
        <v>72</v>
      </c>
      <c r="B80" s="126" t="s">
        <v>248</v>
      </c>
      <c r="C80" s="99" t="s">
        <v>80</v>
      </c>
      <c r="D80" s="154">
        <v>3</v>
      </c>
      <c r="E80" s="154">
        <v>170</v>
      </c>
      <c r="F80" s="160">
        <f t="shared" si="10"/>
        <v>510</v>
      </c>
      <c r="G80" s="167" t="s">
        <v>249</v>
      </c>
      <c r="H80" s="152" t="s">
        <v>80</v>
      </c>
      <c r="I80" s="154">
        <v>3</v>
      </c>
      <c r="J80" s="154">
        <v>3833.33</v>
      </c>
      <c r="K80" s="156">
        <f t="shared" ref="K80:K92" si="14">J80*I80</f>
        <v>11499.99</v>
      </c>
    </row>
    <row r="81" spans="1:11" ht="18" customHeight="1">
      <c r="A81" s="158">
        <v>73</v>
      </c>
      <c r="B81" s="126"/>
      <c r="C81" s="99"/>
      <c r="D81" s="154"/>
      <c r="E81" s="154"/>
      <c r="F81" s="160"/>
      <c r="G81" s="157" t="s">
        <v>194</v>
      </c>
      <c r="H81" s="165" t="s">
        <v>88</v>
      </c>
      <c r="I81" s="156">
        <v>27</v>
      </c>
      <c r="J81" s="160">
        <v>4.17</v>
      </c>
      <c r="K81" s="159">
        <f t="shared" si="14"/>
        <v>112.59</v>
      </c>
    </row>
    <row r="82" spans="1:11" ht="18" customHeight="1">
      <c r="A82" s="158">
        <v>74</v>
      </c>
      <c r="B82" s="126"/>
      <c r="C82" s="99"/>
      <c r="D82" s="46"/>
      <c r="E82" s="154"/>
      <c r="F82" s="160"/>
      <c r="G82" s="157" t="s">
        <v>262</v>
      </c>
      <c r="H82" s="165" t="s">
        <v>80</v>
      </c>
      <c r="I82" s="156">
        <v>12</v>
      </c>
      <c r="J82" s="160">
        <v>6.08</v>
      </c>
      <c r="K82" s="159">
        <f t="shared" si="14"/>
        <v>72.960000000000008</v>
      </c>
    </row>
    <row r="83" spans="1:11" ht="15.6">
      <c r="A83" s="158">
        <v>75</v>
      </c>
      <c r="B83" s="126" t="s">
        <v>235</v>
      </c>
      <c r="C83" s="99" t="s">
        <v>80</v>
      </c>
      <c r="D83" s="46">
        <v>26</v>
      </c>
      <c r="E83" s="154">
        <v>125</v>
      </c>
      <c r="F83" s="160">
        <f t="shared" si="10"/>
        <v>3250</v>
      </c>
      <c r="G83" s="168" t="s">
        <v>234</v>
      </c>
      <c r="H83" s="99" t="s">
        <v>80</v>
      </c>
      <c r="I83" s="156">
        <f>D83</f>
        <v>26</v>
      </c>
      <c r="J83" s="160">
        <v>370.83</v>
      </c>
      <c r="K83" s="159">
        <f t="shared" si="14"/>
        <v>9641.58</v>
      </c>
    </row>
    <row r="84" spans="1:11" ht="31.95" customHeight="1">
      <c r="A84" s="158">
        <v>76</v>
      </c>
      <c r="B84" s="58" t="s">
        <v>158</v>
      </c>
      <c r="C84" s="20" t="s">
        <v>80</v>
      </c>
      <c r="D84" s="46">
        <v>27</v>
      </c>
      <c r="E84" s="76">
        <v>64</v>
      </c>
      <c r="F84" s="160">
        <f t="shared" si="10"/>
        <v>1728</v>
      </c>
      <c r="G84" s="60" t="s">
        <v>238</v>
      </c>
      <c r="H84" s="153" t="s">
        <v>80</v>
      </c>
      <c r="I84" s="156">
        <f>D84</f>
        <v>27</v>
      </c>
      <c r="J84" s="160">
        <v>763.33</v>
      </c>
      <c r="K84" s="156">
        <f t="shared" si="14"/>
        <v>20609.91</v>
      </c>
    </row>
    <row r="85" spans="1:11" s="71" customFormat="1">
      <c r="A85" s="158">
        <v>77</v>
      </c>
      <c r="B85" s="58" t="s">
        <v>172</v>
      </c>
      <c r="C85" s="20" t="s">
        <v>88</v>
      </c>
      <c r="D85" s="46">
        <v>21</v>
      </c>
      <c r="E85" s="76">
        <v>67</v>
      </c>
      <c r="F85" s="160">
        <f t="shared" si="10"/>
        <v>1407</v>
      </c>
      <c r="G85" s="157" t="s">
        <v>236</v>
      </c>
      <c r="H85" s="153" t="s">
        <v>80</v>
      </c>
      <c r="I85" s="156">
        <v>3</v>
      </c>
      <c r="J85" s="160">
        <v>166.67</v>
      </c>
      <c r="K85" s="159">
        <f t="shared" si="14"/>
        <v>500.01</v>
      </c>
    </row>
    <row r="86" spans="1:11" s="71" customFormat="1">
      <c r="A86" s="158">
        <v>78</v>
      </c>
      <c r="B86" s="58"/>
      <c r="C86" s="20"/>
      <c r="D86" s="46"/>
      <c r="E86" s="76"/>
      <c r="F86" s="160"/>
      <c r="G86" s="157" t="s">
        <v>237</v>
      </c>
      <c r="H86" s="153" t="s">
        <v>80</v>
      </c>
      <c r="I86" s="156">
        <v>9</v>
      </c>
      <c r="J86" s="160">
        <v>324.17</v>
      </c>
      <c r="K86" s="159">
        <f t="shared" si="14"/>
        <v>2917.53</v>
      </c>
    </row>
    <row r="87" spans="1:11" s="71" customFormat="1">
      <c r="A87" s="158">
        <v>79</v>
      </c>
      <c r="B87" s="58"/>
      <c r="C87" s="58"/>
      <c r="D87" s="78"/>
      <c r="E87" s="79"/>
      <c r="F87" s="160"/>
      <c r="G87" s="157" t="s">
        <v>173</v>
      </c>
      <c r="H87" s="165" t="s">
        <v>80</v>
      </c>
      <c r="I87" s="156">
        <v>7</v>
      </c>
      <c r="J87" s="160">
        <v>45.83</v>
      </c>
      <c r="K87" s="156">
        <f t="shared" si="14"/>
        <v>320.81</v>
      </c>
    </row>
    <row r="88" spans="1:11" s="71" customFormat="1" ht="27.6">
      <c r="A88" s="158">
        <v>80</v>
      </c>
      <c r="B88" s="58"/>
      <c r="C88" s="58"/>
      <c r="D88" s="78"/>
      <c r="E88" s="79"/>
      <c r="F88" s="160"/>
      <c r="G88" s="157" t="s">
        <v>250</v>
      </c>
      <c r="H88" s="165" t="s">
        <v>80</v>
      </c>
      <c r="I88" s="156">
        <v>1</v>
      </c>
      <c r="J88" s="160">
        <v>45.83</v>
      </c>
      <c r="K88" s="156">
        <f t="shared" si="14"/>
        <v>45.83</v>
      </c>
    </row>
    <row r="89" spans="1:11" s="161" customFormat="1">
      <c r="A89" s="158">
        <v>81</v>
      </c>
      <c r="B89" s="158"/>
      <c r="C89" s="158"/>
      <c r="D89" s="164"/>
      <c r="E89" s="79"/>
      <c r="F89" s="160"/>
      <c r="G89" s="157" t="s">
        <v>194</v>
      </c>
      <c r="H89" s="165" t="s">
        <v>88</v>
      </c>
      <c r="I89" s="156">
        <v>20</v>
      </c>
      <c r="J89" s="160">
        <v>4.17</v>
      </c>
      <c r="K89" s="159">
        <f t="shared" ref="K89:K90" si="15">J89*I89</f>
        <v>83.4</v>
      </c>
    </row>
    <row r="90" spans="1:11" s="161" customFormat="1">
      <c r="A90" s="158">
        <v>82</v>
      </c>
      <c r="B90" s="158"/>
      <c r="C90" s="158"/>
      <c r="D90" s="164"/>
      <c r="E90" s="79"/>
      <c r="F90" s="160"/>
      <c r="G90" s="157" t="s">
        <v>262</v>
      </c>
      <c r="H90" s="165" t="s">
        <v>80</v>
      </c>
      <c r="I90" s="156">
        <v>12</v>
      </c>
      <c r="J90" s="160">
        <v>6.08</v>
      </c>
      <c r="K90" s="159">
        <f t="shared" si="15"/>
        <v>72.960000000000008</v>
      </c>
    </row>
    <row r="91" spans="1:11" s="71" customFormat="1">
      <c r="A91" s="158">
        <v>83</v>
      </c>
      <c r="B91" s="102"/>
      <c r="C91" s="102"/>
      <c r="D91" s="103"/>
      <c r="E91" s="79"/>
      <c r="F91" s="160"/>
      <c r="G91" s="157" t="s">
        <v>215</v>
      </c>
      <c r="H91" s="165" t="s">
        <v>167</v>
      </c>
      <c r="I91" s="156">
        <v>10</v>
      </c>
      <c r="J91" s="160">
        <v>136.66999999999999</v>
      </c>
      <c r="K91" s="159">
        <f t="shared" si="14"/>
        <v>1366.6999999999998</v>
      </c>
    </row>
    <row r="92" spans="1:11" ht="27.6">
      <c r="A92" s="158">
        <v>84</v>
      </c>
      <c r="B92" s="58" t="s">
        <v>166</v>
      </c>
      <c r="C92" s="20" t="s">
        <v>80</v>
      </c>
      <c r="D92" s="46">
        <v>2</v>
      </c>
      <c r="E92" s="160">
        <v>125</v>
      </c>
      <c r="F92" s="160">
        <f t="shared" si="10"/>
        <v>250</v>
      </c>
      <c r="G92" s="70" t="s">
        <v>192</v>
      </c>
      <c r="H92" s="62" t="s">
        <v>80</v>
      </c>
      <c r="I92" s="160">
        <v>2</v>
      </c>
      <c r="J92" s="52">
        <v>660</v>
      </c>
      <c r="K92" s="156">
        <f t="shared" si="14"/>
        <v>1320</v>
      </c>
    </row>
    <row r="93" spans="1:11" s="128" customFormat="1">
      <c r="A93" s="158">
        <v>85</v>
      </c>
      <c r="B93" s="104" t="s">
        <v>216</v>
      </c>
      <c r="C93" s="49" t="s">
        <v>80</v>
      </c>
      <c r="D93" s="49">
        <v>1</v>
      </c>
      <c r="E93" s="154">
        <v>200</v>
      </c>
      <c r="F93" s="160">
        <f t="shared" si="10"/>
        <v>200</v>
      </c>
      <c r="G93" s="125"/>
      <c r="H93" s="105"/>
      <c r="I93" s="98"/>
      <c r="J93" s="77"/>
      <c r="K93" s="73"/>
    </row>
    <row r="94" spans="1:11" s="128" customFormat="1" ht="27.6">
      <c r="A94" s="158">
        <v>86</v>
      </c>
      <c r="B94" s="58" t="s">
        <v>217</v>
      </c>
      <c r="C94" s="20" t="s">
        <v>80</v>
      </c>
      <c r="D94" s="106">
        <v>1</v>
      </c>
      <c r="E94" s="106">
        <v>403.75</v>
      </c>
      <c r="F94" s="160">
        <f t="shared" si="10"/>
        <v>403.75</v>
      </c>
      <c r="G94" s="107" t="s">
        <v>218</v>
      </c>
      <c r="H94" s="106" t="s">
        <v>80</v>
      </c>
      <c r="I94" s="106">
        <v>1</v>
      </c>
      <c r="J94" s="106">
        <v>137.5</v>
      </c>
      <c r="K94" s="106">
        <f t="shared" ref="K94" si="16">I94*J94</f>
        <v>137.5</v>
      </c>
    </row>
    <row r="95" spans="1:11" s="128" customFormat="1">
      <c r="A95" s="158">
        <v>87</v>
      </c>
      <c r="B95" s="58"/>
      <c r="C95" s="20"/>
      <c r="D95" s="106"/>
      <c r="E95" s="106"/>
      <c r="F95" s="160"/>
      <c r="G95" s="107" t="s">
        <v>219</v>
      </c>
      <c r="H95" s="106" t="s">
        <v>80</v>
      </c>
      <c r="I95" s="106">
        <v>1</v>
      </c>
      <c r="J95" s="106">
        <v>537.5</v>
      </c>
      <c r="K95" s="106">
        <f t="shared" ref="K95:K98" si="17">J95*I95</f>
        <v>537.5</v>
      </c>
    </row>
    <row r="96" spans="1:11" s="128" customFormat="1">
      <c r="A96" s="158">
        <v>88</v>
      </c>
      <c r="B96" s="58" t="s">
        <v>220</v>
      </c>
      <c r="C96" s="20" t="s">
        <v>80</v>
      </c>
      <c r="D96" s="106">
        <v>1</v>
      </c>
      <c r="E96" s="106">
        <v>62</v>
      </c>
      <c r="F96" s="160">
        <f t="shared" si="10"/>
        <v>62</v>
      </c>
      <c r="G96" s="107" t="s">
        <v>221</v>
      </c>
      <c r="H96" s="106" t="s">
        <v>80</v>
      </c>
      <c r="I96" s="106">
        <v>1</v>
      </c>
      <c r="J96" s="106">
        <v>75.83</v>
      </c>
      <c r="K96" s="106">
        <f t="shared" si="17"/>
        <v>75.83</v>
      </c>
    </row>
    <row r="97" spans="1:11" s="162" customFormat="1">
      <c r="A97" s="158">
        <v>89</v>
      </c>
      <c r="B97" s="163" t="s">
        <v>251</v>
      </c>
      <c r="C97" s="155" t="s">
        <v>88</v>
      </c>
      <c r="D97" s="155">
        <v>1</v>
      </c>
      <c r="E97" s="154">
        <v>14</v>
      </c>
      <c r="F97" s="154">
        <f>D97*E97</f>
        <v>14</v>
      </c>
      <c r="G97" s="151" t="s">
        <v>252</v>
      </c>
      <c r="H97" s="165" t="s">
        <v>88</v>
      </c>
      <c r="I97" s="169">
        <v>1</v>
      </c>
      <c r="J97" s="160">
        <v>31.67</v>
      </c>
      <c r="K97" s="159">
        <f t="shared" si="17"/>
        <v>31.67</v>
      </c>
    </row>
    <row r="98" spans="1:11" s="162" customFormat="1">
      <c r="A98" s="158">
        <v>90</v>
      </c>
      <c r="B98" s="163" t="s">
        <v>251</v>
      </c>
      <c r="C98" s="155" t="s">
        <v>88</v>
      </c>
      <c r="D98" s="155">
        <v>30</v>
      </c>
      <c r="E98" s="154">
        <v>14</v>
      </c>
      <c r="F98" s="154">
        <f>D98*E98</f>
        <v>420</v>
      </c>
      <c r="G98" s="157" t="s">
        <v>263</v>
      </c>
      <c r="H98" s="165" t="s">
        <v>88</v>
      </c>
      <c r="I98" s="169">
        <v>30</v>
      </c>
      <c r="J98" s="160">
        <v>7.67</v>
      </c>
      <c r="K98" s="159">
        <f t="shared" si="17"/>
        <v>230.1</v>
      </c>
    </row>
    <row r="99" spans="1:11" s="128" customFormat="1" ht="27.6">
      <c r="A99" s="158">
        <v>91</v>
      </c>
      <c r="B99" s="58" t="s">
        <v>190</v>
      </c>
      <c r="C99" s="20" t="s">
        <v>101</v>
      </c>
      <c r="D99" s="46">
        <v>1</v>
      </c>
      <c r="E99" s="154">
        <v>1200</v>
      </c>
      <c r="F99" s="160">
        <f t="shared" si="10"/>
        <v>1200</v>
      </c>
      <c r="G99" s="54"/>
      <c r="H99" s="152"/>
      <c r="I99" s="154"/>
      <c r="J99" s="52"/>
      <c r="K99" s="156"/>
    </row>
    <row r="100" spans="1:11" s="128" customFormat="1" ht="27.6">
      <c r="A100" s="158">
        <v>92</v>
      </c>
      <c r="B100" s="58" t="s">
        <v>191</v>
      </c>
      <c r="C100" s="20" t="s">
        <v>80</v>
      </c>
      <c r="D100" s="46">
        <v>1</v>
      </c>
      <c r="E100" s="154">
        <v>3000</v>
      </c>
      <c r="F100" s="160">
        <f t="shared" si="10"/>
        <v>3000</v>
      </c>
      <c r="G100" s="158"/>
      <c r="H100" s="152"/>
      <c r="I100" s="154"/>
      <c r="J100" s="52"/>
      <c r="K100" s="52"/>
    </row>
    <row r="101" spans="1:11" ht="27.6">
      <c r="A101" s="158">
        <v>93</v>
      </c>
      <c r="B101" s="129" t="s">
        <v>92</v>
      </c>
      <c r="C101" s="130"/>
      <c r="D101" s="130"/>
      <c r="E101" s="131"/>
      <c r="F101" s="65">
        <f>SUM(F56:F100)</f>
        <v>29623.75</v>
      </c>
      <c r="G101" s="130" t="s">
        <v>93</v>
      </c>
      <c r="H101" s="130"/>
      <c r="I101" s="130"/>
      <c r="J101" s="130"/>
      <c r="K101" s="65">
        <f>SUM(K56:K100)</f>
        <v>85960.12</v>
      </c>
    </row>
    <row r="102" spans="1:11">
      <c r="A102" s="158">
        <v>94</v>
      </c>
      <c r="B102" s="132" t="s">
        <v>84</v>
      </c>
      <c r="C102" s="133"/>
      <c r="D102" s="133"/>
      <c r="E102" s="132"/>
      <c r="F102" s="134"/>
      <c r="G102" s="133"/>
      <c r="H102" s="133"/>
      <c r="I102" s="133"/>
      <c r="J102" s="133"/>
      <c r="K102" s="135"/>
    </row>
    <row r="103" spans="1:11" s="123" customFormat="1" ht="27.6">
      <c r="A103" s="158">
        <v>95</v>
      </c>
      <c r="B103" s="100" t="s">
        <v>239</v>
      </c>
      <c r="C103" s="56" t="s">
        <v>80</v>
      </c>
      <c r="D103" s="46">
        <v>1</v>
      </c>
      <c r="E103" s="46">
        <v>204</v>
      </c>
      <c r="F103" s="46">
        <f>D103*E103</f>
        <v>204</v>
      </c>
      <c r="G103" s="53" t="s">
        <v>187</v>
      </c>
      <c r="H103" s="23" t="s">
        <v>88</v>
      </c>
      <c r="I103" s="50">
        <f>D103</f>
        <v>1</v>
      </c>
      <c r="J103" s="46" t="s">
        <v>102</v>
      </c>
      <c r="K103" s="50"/>
    </row>
    <row r="104" spans="1:11" s="123" customFormat="1" ht="27.6">
      <c r="A104" s="158">
        <v>96</v>
      </c>
      <c r="B104" s="100" t="s">
        <v>105</v>
      </c>
      <c r="C104" s="56" t="s">
        <v>88</v>
      </c>
      <c r="D104" s="46">
        <v>125</v>
      </c>
      <c r="E104" s="46">
        <v>15</v>
      </c>
      <c r="F104" s="46">
        <f t="shared" ref="F104:F106" si="18">D104*E104</f>
        <v>1875</v>
      </c>
      <c r="G104" s="53" t="s">
        <v>110</v>
      </c>
      <c r="H104" s="23" t="s">
        <v>88</v>
      </c>
      <c r="I104" s="50">
        <f>D104</f>
        <v>125</v>
      </c>
      <c r="J104" s="46">
        <v>19.170000000000002</v>
      </c>
      <c r="K104" s="50">
        <f>J104*I104</f>
        <v>2396.25</v>
      </c>
    </row>
    <row r="105" spans="1:11" s="123" customFormat="1">
      <c r="A105" s="158">
        <v>97</v>
      </c>
      <c r="B105" s="100" t="s">
        <v>240</v>
      </c>
      <c r="C105" s="56" t="s">
        <v>80</v>
      </c>
      <c r="D105" s="46">
        <v>8</v>
      </c>
      <c r="E105" s="46">
        <v>20</v>
      </c>
      <c r="F105" s="46">
        <f t="shared" si="18"/>
        <v>160</v>
      </c>
      <c r="G105" s="53"/>
      <c r="H105" s="23"/>
      <c r="I105" s="50"/>
      <c r="J105" s="46"/>
      <c r="K105" s="50"/>
    </row>
    <row r="106" spans="1:11" s="123" customFormat="1" ht="27.6">
      <c r="A106" s="158">
        <v>98</v>
      </c>
      <c r="B106" s="66" t="s">
        <v>106</v>
      </c>
      <c r="C106" s="67" t="s">
        <v>80</v>
      </c>
      <c r="D106" s="46">
        <v>8</v>
      </c>
      <c r="E106" s="46">
        <v>52</v>
      </c>
      <c r="F106" s="46">
        <f t="shared" si="18"/>
        <v>416</v>
      </c>
      <c r="G106" s="53" t="s">
        <v>111</v>
      </c>
      <c r="H106" s="23" t="s">
        <v>80</v>
      </c>
      <c r="I106" s="50">
        <f>D106</f>
        <v>8</v>
      </c>
      <c r="J106" s="46">
        <v>351</v>
      </c>
      <c r="K106" s="50">
        <f t="shared" ref="K106:K107" si="19">J106*I106</f>
        <v>2808</v>
      </c>
    </row>
    <row r="107" spans="1:11" s="123" customFormat="1" ht="27.6">
      <c r="A107" s="158">
        <v>99</v>
      </c>
      <c r="B107" s="66"/>
      <c r="C107" s="67"/>
      <c r="D107" s="46"/>
      <c r="E107" s="46"/>
      <c r="F107" s="46"/>
      <c r="G107" s="53" t="s">
        <v>121</v>
      </c>
      <c r="H107" s="23" t="s">
        <v>80</v>
      </c>
      <c r="I107" s="50">
        <f>D106</f>
        <v>8</v>
      </c>
      <c r="J107" s="46">
        <v>107.5</v>
      </c>
      <c r="K107" s="50">
        <f t="shared" si="19"/>
        <v>860</v>
      </c>
    </row>
    <row r="108" spans="1:11" s="61" customFormat="1" ht="27.6">
      <c r="A108" s="158">
        <v>100</v>
      </c>
      <c r="B108" s="26" t="s">
        <v>94</v>
      </c>
      <c r="C108" s="24"/>
      <c r="D108" s="25"/>
      <c r="E108" s="57"/>
      <c r="F108" s="65">
        <f>SUM(F103:F107)</f>
        <v>2655</v>
      </c>
      <c r="G108" s="26" t="s">
        <v>95</v>
      </c>
      <c r="H108" s="27"/>
      <c r="I108" s="28"/>
      <c r="J108" s="47"/>
      <c r="K108" s="65">
        <f>SUM(K103:K107)</f>
        <v>6064.25</v>
      </c>
    </row>
    <row r="109" spans="1:11" s="61" customFormat="1">
      <c r="A109" s="158">
        <v>101</v>
      </c>
      <c r="B109" s="136" t="s">
        <v>85</v>
      </c>
      <c r="C109" s="20"/>
      <c r="D109" s="21"/>
      <c r="E109" s="21"/>
      <c r="F109" s="21"/>
      <c r="G109" s="53"/>
      <c r="H109" s="23"/>
      <c r="I109" s="22"/>
      <c r="J109" s="22"/>
      <c r="K109" s="22"/>
    </row>
    <row r="110" spans="1:11" s="71" customFormat="1">
      <c r="A110" s="158">
        <v>102</v>
      </c>
      <c r="B110" s="60" t="s">
        <v>189</v>
      </c>
      <c r="C110" s="20" t="s">
        <v>87</v>
      </c>
      <c r="D110" s="68">
        <v>73</v>
      </c>
      <c r="E110" s="46">
        <v>75</v>
      </c>
      <c r="F110" s="46">
        <f>D110*E110</f>
        <v>5475</v>
      </c>
      <c r="G110" s="53"/>
      <c r="H110" s="23"/>
      <c r="I110" s="50"/>
      <c r="J110" s="50"/>
      <c r="K110" s="50"/>
    </row>
    <row r="111" spans="1:11" s="71" customFormat="1" ht="27.6">
      <c r="A111" s="158">
        <v>103</v>
      </c>
      <c r="B111" s="60" t="s">
        <v>188</v>
      </c>
      <c r="C111" s="20" t="s">
        <v>87</v>
      </c>
      <c r="D111" s="68">
        <v>38</v>
      </c>
      <c r="E111" s="63">
        <v>80</v>
      </c>
      <c r="F111" s="46">
        <f t="shared" ref="F111:F117" si="20">D111*E111</f>
        <v>3040</v>
      </c>
      <c r="G111" s="53"/>
      <c r="H111" s="23"/>
      <c r="I111" s="50"/>
      <c r="J111" s="50"/>
      <c r="K111" s="50"/>
    </row>
    <row r="112" spans="1:11" s="71" customFormat="1">
      <c r="A112" s="158">
        <v>104</v>
      </c>
      <c r="B112" s="60" t="s">
        <v>229</v>
      </c>
      <c r="C112" s="20" t="s">
        <v>87</v>
      </c>
      <c r="D112" s="177">
        <v>22.5</v>
      </c>
      <c r="E112" s="63">
        <v>130</v>
      </c>
      <c r="F112" s="46">
        <f t="shared" si="20"/>
        <v>2925</v>
      </c>
      <c r="G112" s="53"/>
      <c r="H112" s="23"/>
      <c r="I112" s="50"/>
      <c r="J112" s="50"/>
      <c r="K112" s="50"/>
    </row>
    <row r="113" spans="1:12" s="71" customFormat="1">
      <c r="A113" s="158">
        <v>105</v>
      </c>
      <c r="B113" s="60" t="s">
        <v>223</v>
      </c>
      <c r="C113" s="20" t="s">
        <v>86</v>
      </c>
      <c r="D113" s="177">
        <v>38</v>
      </c>
      <c r="E113" s="46">
        <v>32</v>
      </c>
      <c r="F113" s="46">
        <f t="shared" si="20"/>
        <v>1216</v>
      </c>
      <c r="G113" s="53" t="s">
        <v>253</v>
      </c>
      <c r="H113" s="153" t="s">
        <v>86</v>
      </c>
      <c r="I113" s="156">
        <v>40</v>
      </c>
      <c r="J113" s="156">
        <v>8.33</v>
      </c>
      <c r="K113" s="156">
        <f>I113*J113</f>
        <v>333.2</v>
      </c>
      <c r="L113" s="61"/>
    </row>
    <row r="114" spans="1:12" s="71" customFormat="1">
      <c r="A114" s="158">
        <v>106</v>
      </c>
      <c r="B114" s="60"/>
      <c r="C114" s="20"/>
      <c r="D114" s="68"/>
      <c r="E114" s="46"/>
      <c r="F114" s="46"/>
      <c r="G114" s="84" t="s">
        <v>168</v>
      </c>
      <c r="H114" s="86" t="s">
        <v>80</v>
      </c>
      <c r="I114" s="101">
        <v>2</v>
      </c>
      <c r="J114" s="101">
        <v>89.58</v>
      </c>
      <c r="K114" s="77">
        <f>J114*I114</f>
        <v>179.16</v>
      </c>
      <c r="L114" s="61"/>
    </row>
    <row r="115" spans="1:12" s="71" customFormat="1">
      <c r="A115" s="158">
        <v>107</v>
      </c>
      <c r="B115" s="60" t="s">
        <v>107</v>
      </c>
      <c r="C115" s="20" t="s">
        <v>109</v>
      </c>
      <c r="D115" s="68">
        <v>1</v>
      </c>
      <c r="E115" s="46">
        <v>600</v>
      </c>
      <c r="F115" s="46">
        <f t="shared" si="20"/>
        <v>600</v>
      </c>
      <c r="G115" s="53" t="s">
        <v>129</v>
      </c>
      <c r="H115" s="153" t="s">
        <v>80</v>
      </c>
      <c r="I115" s="156">
        <v>100</v>
      </c>
      <c r="J115" s="156">
        <v>11.67</v>
      </c>
      <c r="K115" s="156">
        <f>I115*J115</f>
        <v>1167</v>
      </c>
      <c r="L115" s="61"/>
    </row>
    <row r="116" spans="1:12" s="123" customFormat="1">
      <c r="A116" s="158">
        <v>108</v>
      </c>
      <c r="B116" s="60" t="s">
        <v>154</v>
      </c>
      <c r="C116" s="20" t="s">
        <v>108</v>
      </c>
      <c r="D116" s="46">
        <v>1</v>
      </c>
      <c r="E116" s="46">
        <v>3500</v>
      </c>
      <c r="F116" s="46">
        <f t="shared" si="20"/>
        <v>3500</v>
      </c>
      <c r="G116" s="53"/>
      <c r="H116" s="153"/>
      <c r="I116" s="22"/>
      <c r="J116" s="156"/>
      <c r="K116" s="156"/>
    </row>
    <row r="117" spans="1:12" s="124" customFormat="1" ht="27.6">
      <c r="A117" s="158">
        <v>109</v>
      </c>
      <c r="B117" s="58" t="s">
        <v>222</v>
      </c>
      <c r="C117" s="108" t="s">
        <v>157</v>
      </c>
      <c r="D117" s="156">
        <v>470</v>
      </c>
      <c r="E117" s="46">
        <v>10.8</v>
      </c>
      <c r="F117" s="46">
        <f t="shared" si="20"/>
        <v>5076</v>
      </c>
      <c r="G117" s="53"/>
      <c r="H117" s="153"/>
      <c r="I117" s="22"/>
      <c r="J117" s="156"/>
      <c r="K117" s="156"/>
    </row>
    <row r="118" spans="1:12" s="128" customFormat="1" ht="27.6">
      <c r="A118" s="58"/>
      <c r="B118" s="26" t="s">
        <v>115</v>
      </c>
      <c r="C118" s="24"/>
      <c r="D118" s="25"/>
      <c r="E118" s="25"/>
      <c r="F118" s="25">
        <f>SUM(F110:F117)</f>
        <v>21832</v>
      </c>
      <c r="G118" s="130" t="s">
        <v>126</v>
      </c>
      <c r="H118" s="27"/>
      <c r="I118" s="28"/>
      <c r="J118" s="69"/>
      <c r="K118" s="65">
        <f>SUM(K110:K117)</f>
        <v>1679.3600000000001</v>
      </c>
    </row>
    <row r="119" spans="1:12" s="128" customFormat="1">
      <c r="A119" s="58"/>
      <c r="B119" s="137"/>
      <c r="C119" s="32"/>
      <c r="D119" s="137"/>
      <c r="E119" s="32"/>
      <c r="F119" s="33"/>
      <c r="G119" s="138" t="s">
        <v>122</v>
      </c>
      <c r="H119" s="34"/>
      <c r="I119" s="35"/>
      <c r="J119" s="35"/>
      <c r="K119" s="36">
        <f>K118+K108+K101+K54+K17</f>
        <v>133954.25072000001</v>
      </c>
    </row>
    <row r="120" spans="1:12" s="128" customFormat="1">
      <c r="A120" s="58"/>
      <c r="B120" s="138" t="s">
        <v>123</v>
      </c>
      <c r="C120" s="34"/>
      <c r="D120" s="139"/>
      <c r="E120" s="140"/>
      <c r="F120" s="37">
        <f>F17+F118+F108+F101+F54</f>
        <v>85062.33</v>
      </c>
      <c r="G120" s="141" t="s">
        <v>124</v>
      </c>
      <c r="H120" s="38">
        <v>0.03</v>
      </c>
      <c r="I120" s="35"/>
      <c r="J120" s="35"/>
      <c r="K120" s="36">
        <f>K119*H120</f>
        <v>4018.6275216000004</v>
      </c>
    </row>
    <row r="121" spans="1:12" s="128" customFormat="1">
      <c r="A121" s="58"/>
      <c r="B121" s="141"/>
      <c r="C121" s="39"/>
      <c r="D121" s="142"/>
      <c r="E121" s="33"/>
      <c r="F121" s="37"/>
      <c r="G121" s="143" t="s">
        <v>114</v>
      </c>
      <c r="H121" s="34"/>
      <c r="I121" s="35"/>
      <c r="J121" s="35"/>
      <c r="K121" s="36">
        <f>K119+K120</f>
        <v>137972.8782416</v>
      </c>
    </row>
    <row r="122" spans="1:12" s="128" customFormat="1">
      <c r="A122" s="58"/>
      <c r="B122" s="143" t="s">
        <v>113</v>
      </c>
      <c r="C122" s="40"/>
      <c r="D122" s="139"/>
      <c r="E122" s="140"/>
      <c r="F122" s="37">
        <f>F120</f>
        <v>85062.33</v>
      </c>
      <c r="G122" s="143" t="s">
        <v>127</v>
      </c>
      <c r="H122" s="40"/>
      <c r="I122" s="35"/>
      <c r="J122" s="35"/>
      <c r="K122" s="36">
        <f>F122+K121</f>
        <v>223035.20824160002</v>
      </c>
    </row>
    <row r="123" spans="1:12" s="128" customFormat="1">
      <c r="A123" s="58"/>
      <c r="B123" s="144"/>
      <c r="C123" s="40"/>
      <c r="D123" s="144"/>
      <c r="E123" s="40"/>
      <c r="F123" s="144"/>
      <c r="G123" s="143" t="s">
        <v>125</v>
      </c>
      <c r="H123" s="40"/>
      <c r="I123" s="35"/>
      <c r="J123" s="35"/>
      <c r="K123" s="36">
        <f>K124/6</f>
        <v>44607.041648320002</v>
      </c>
    </row>
    <row r="124" spans="1:12" s="128" customFormat="1">
      <c r="A124" s="58"/>
      <c r="B124" s="144"/>
      <c r="C124" s="40"/>
      <c r="D124" s="144"/>
      <c r="E124" s="40"/>
      <c r="F124" s="144"/>
      <c r="G124" s="143" t="s">
        <v>128</v>
      </c>
      <c r="H124" s="40"/>
      <c r="I124" s="35"/>
      <c r="J124" s="35"/>
      <c r="K124" s="36">
        <f>K122*1.2</f>
        <v>267642.24988992</v>
      </c>
    </row>
    <row r="125" spans="1:12" s="128" customFormat="1">
      <c r="A125" s="145"/>
      <c r="B125" s="114"/>
      <c r="C125" s="114"/>
      <c r="D125" s="114"/>
      <c r="E125" s="29"/>
      <c r="F125" s="114"/>
      <c r="G125" s="114"/>
      <c r="H125" s="114"/>
      <c r="I125" s="114"/>
      <c r="J125" s="114"/>
      <c r="K125" s="114"/>
    </row>
    <row r="126" spans="1:12" s="128" customFormat="1">
      <c r="A126" s="145"/>
      <c r="B126" s="114"/>
      <c r="C126" s="114"/>
      <c r="D126" s="114"/>
      <c r="E126" s="29"/>
      <c r="F126" s="114"/>
      <c r="G126" s="114"/>
      <c r="H126" s="114"/>
      <c r="I126" s="114"/>
      <c r="J126" s="114"/>
      <c r="K126" s="114"/>
    </row>
    <row r="127" spans="1:12">
      <c r="A127" s="145"/>
      <c r="E127" s="114"/>
    </row>
    <row r="128" spans="1:12">
      <c r="A128" s="145"/>
      <c r="E128" s="114"/>
    </row>
    <row r="129" spans="1:5">
      <c r="A129" s="145"/>
      <c r="E129" s="114"/>
    </row>
    <row r="130" spans="1:5">
      <c r="A130" s="145"/>
      <c r="E130" s="114"/>
    </row>
    <row r="131" spans="1:5">
      <c r="A131" s="145"/>
      <c r="E131" s="114"/>
    </row>
    <row r="132" spans="1:5">
      <c r="A132" s="145"/>
      <c r="E132" s="114"/>
    </row>
    <row r="133" spans="1:5">
      <c r="A133" s="145"/>
      <c r="E133" s="114"/>
    </row>
    <row r="134" spans="1:5">
      <c r="A134" s="145"/>
      <c r="E134" s="114"/>
    </row>
    <row r="135" spans="1:5">
      <c r="A135" s="145"/>
      <c r="E135" s="114"/>
    </row>
    <row r="136" spans="1:5">
      <c r="A136" s="145"/>
      <c r="E136" s="114"/>
    </row>
    <row r="137" spans="1:5">
      <c r="A137" s="145"/>
      <c r="E137" s="114"/>
    </row>
    <row r="138" spans="1:5">
      <c r="A138" s="145"/>
      <c r="E138" s="114"/>
    </row>
    <row r="139" spans="1:5">
      <c r="A139" s="145"/>
      <c r="E139" s="114"/>
    </row>
    <row r="140" spans="1:5">
      <c r="A140" s="145"/>
      <c r="E140" s="114"/>
    </row>
    <row r="141" spans="1:5">
      <c r="A141" s="145"/>
      <c r="E141" s="114"/>
    </row>
    <row r="142" spans="1:5">
      <c r="A142" s="145"/>
      <c r="E142" s="114"/>
    </row>
    <row r="143" spans="1:5">
      <c r="A143" s="145"/>
      <c r="E143" s="114"/>
    </row>
    <row r="144" spans="1:5">
      <c r="A144" s="145"/>
      <c r="E144" s="114"/>
    </row>
    <row r="145" spans="1:5">
      <c r="A145" s="145"/>
      <c r="E145" s="114"/>
    </row>
    <row r="146" spans="1:5">
      <c r="A146" s="145"/>
      <c r="E146" s="114"/>
    </row>
    <row r="147" spans="1:5">
      <c r="A147" s="145"/>
      <c r="E147" s="114"/>
    </row>
    <row r="148" spans="1:5">
      <c r="A148" s="64"/>
      <c r="E148" s="114"/>
    </row>
    <row r="149" spans="1:5">
      <c r="A149" s="114"/>
      <c r="E149" s="114"/>
    </row>
    <row r="150" spans="1:5">
      <c r="E150" s="114"/>
    </row>
    <row r="151" spans="1:5">
      <c r="E151" s="114"/>
    </row>
    <row r="152" spans="1:5">
      <c r="E152" s="114"/>
    </row>
    <row r="153" spans="1:5">
      <c r="A153" s="115"/>
      <c r="E153" s="114"/>
    </row>
    <row r="154" spans="1:5">
      <c r="A154" s="115"/>
    </row>
    <row r="164" spans="1:11" s="124" customFormat="1">
      <c r="A164" s="29"/>
      <c r="B164" s="114"/>
      <c r="C164" s="114"/>
      <c r="D164" s="114"/>
      <c r="E164" s="29"/>
      <c r="F164" s="114"/>
      <c r="G164" s="114"/>
      <c r="H164" s="114"/>
      <c r="I164" s="114"/>
      <c r="J164" s="114"/>
      <c r="K164" s="114"/>
    </row>
    <row r="165" spans="1:11" s="124" customFormat="1">
      <c r="A165" s="29"/>
      <c r="B165" s="114"/>
      <c r="C165" s="114"/>
      <c r="D165" s="114"/>
      <c r="E165" s="29"/>
      <c r="F165" s="114"/>
      <c r="G165" s="114"/>
      <c r="H165" s="114"/>
      <c r="I165" s="114"/>
      <c r="J165" s="114"/>
      <c r="K165" s="114"/>
    </row>
    <row r="166" spans="1:11" s="124" customFormat="1">
      <c r="A166" s="29"/>
      <c r="B166" s="114"/>
      <c r="C166" s="114"/>
      <c r="D166" s="114"/>
      <c r="E166" s="29"/>
      <c r="F166" s="114"/>
      <c r="G166" s="114"/>
      <c r="H166" s="114"/>
      <c r="I166" s="114"/>
      <c r="J166" s="114"/>
      <c r="K166" s="114"/>
    </row>
    <row r="167" spans="1:11" s="124" customFormat="1">
      <c r="A167" s="29"/>
      <c r="B167" s="114"/>
      <c r="C167" s="114"/>
      <c r="D167" s="114"/>
      <c r="E167" s="29"/>
      <c r="F167" s="114"/>
      <c r="G167" s="114"/>
      <c r="H167" s="114"/>
      <c r="I167" s="114"/>
      <c r="J167" s="114"/>
      <c r="K167" s="114"/>
    </row>
    <row r="168" spans="1:11" s="124" customFormat="1">
      <c r="A168" s="29"/>
      <c r="B168" s="114"/>
      <c r="C168" s="114"/>
      <c r="D168" s="114"/>
      <c r="E168" s="29"/>
      <c r="F168" s="114"/>
      <c r="G168" s="114"/>
      <c r="H168" s="114"/>
      <c r="I168" s="114"/>
      <c r="J168" s="114"/>
      <c r="K168" s="114"/>
    </row>
    <row r="169" spans="1:11" s="128" customFormat="1">
      <c r="A169" s="29"/>
      <c r="B169" s="114"/>
      <c r="C169" s="114"/>
      <c r="D169" s="114"/>
      <c r="E169" s="29"/>
      <c r="F169" s="114"/>
      <c r="G169" s="114"/>
      <c r="H169" s="114"/>
      <c r="I169" s="114"/>
      <c r="J169" s="114"/>
      <c r="K169" s="114"/>
    </row>
    <row r="170" spans="1:11" s="128" customFormat="1">
      <c r="A170" s="29"/>
      <c r="B170" s="114"/>
      <c r="C170" s="114"/>
      <c r="D170" s="114"/>
      <c r="E170" s="29"/>
      <c r="F170" s="114"/>
      <c r="G170" s="114"/>
      <c r="H170" s="114"/>
      <c r="I170" s="114"/>
      <c r="J170" s="114"/>
      <c r="K170" s="114"/>
    </row>
    <row r="171" spans="1:11" s="146" customFormat="1" ht="29.4" customHeight="1">
      <c r="A171" s="29"/>
      <c r="B171" s="114"/>
      <c r="C171" s="114"/>
      <c r="D171" s="114"/>
      <c r="E171" s="29"/>
      <c r="F171" s="114"/>
      <c r="G171" s="114"/>
      <c r="H171" s="114"/>
      <c r="I171" s="114"/>
      <c r="J171" s="114"/>
      <c r="K171" s="114"/>
    </row>
    <row r="172" spans="1:11" s="146" customFormat="1" ht="29.4" customHeight="1">
      <c r="A172" s="29"/>
      <c r="B172" s="114"/>
      <c r="C172" s="114"/>
      <c r="D172" s="114"/>
      <c r="E172" s="29"/>
      <c r="F172" s="114"/>
      <c r="G172" s="114"/>
      <c r="H172" s="114"/>
      <c r="I172" s="114"/>
      <c r="J172" s="114"/>
      <c r="K172" s="114"/>
    </row>
    <row r="173" spans="1:11" s="146" customFormat="1" ht="29.4" customHeight="1">
      <c r="A173" s="29"/>
      <c r="B173" s="114"/>
      <c r="C173" s="114"/>
      <c r="D173" s="114"/>
      <c r="E173" s="29"/>
      <c r="F173" s="114"/>
      <c r="G173" s="114"/>
      <c r="H173" s="114"/>
      <c r="I173" s="114"/>
      <c r="J173" s="114"/>
      <c r="K173" s="114"/>
    </row>
    <row r="175" spans="1:11" s="64" customFormat="1">
      <c r="A175" s="29"/>
      <c r="B175" s="114"/>
      <c r="C175" s="114"/>
      <c r="D175" s="114"/>
      <c r="E175" s="29"/>
      <c r="F175" s="114"/>
      <c r="G175" s="114"/>
      <c r="H175" s="114"/>
      <c r="I175" s="114"/>
      <c r="J175" s="114"/>
      <c r="K175" s="114"/>
    </row>
    <row r="176" spans="1:11" s="64" customFormat="1">
      <c r="A176" s="29"/>
      <c r="B176" s="114"/>
      <c r="C176" s="114"/>
      <c r="D176" s="114"/>
      <c r="E176" s="29"/>
      <c r="F176" s="114"/>
      <c r="G176" s="114"/>
      <c r="H176" s="114"/>
      <c r="I176" s="114"/>
      <c r="J176" s="114"/>
      <c r="K176" s="114"/>
    </row>
    <row r="177" spans="1:11" s="64" customFormat="1">
      <c r="A177" s="29"/>
      <c r="B177" s="114"/>
      <c r="C177" s="114"/>
      <c r="D177" s="114"/>
      <c r="E177" s="29"/>
      <c r="F177" s="114"/>
      <c r="G177" s="114"/>
      <c r="H177" s="114"/>
      <c r="I177" s="114"/>
      <c r="J177" s="114"/>
      <c r="K177" s="114"/>
    </row>
  </sheetData>
  <protectedRanges>
    <protectedRange sqref="J24" name="Range1_3_3_1_2_1"/>
    <protectedRange sqref="J25 J23" name="Range1_4_1_1_1_2_1_2_1"/>
  </protectedRanges>
  <mergeCells count="5">
    <mergeCell ref="A1:B1"/>
    <mergeCell ref="A2:B2"/>
    <mergeCell ref="A3:J3"/>
    <mergeCell ref="A4:I4"/>
    <mergeCell ref="A5:K6"/>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Додаток 2</vt:lpstr>
      <vt:lpstr>Основні положеня</vt:lpstr>
      <vt:lpstr>Лист1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Corporation</dc:creator>
  <cp:lastModifiedBy>Dudenko Zhanna</cp:lastModifiedBy>
  <cp:lastPrinted>2022-11-07T08:53:10Z</cp:lastPrinted>
  <dcterms:created xsi:type="dcterms:W3CDTF">1996-10-08T23:32:00Z</dcterms:created>
  <dcterms:modified xsi:type="dcterms:W3CDTF">2024-04-17T16:56:36Z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1049-11.2.0.9169</vt:lpwstr>
  </property>
</Properties>
</file>