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Z:\Development\Develop\Рабочая документация отдела строительства\Кропивницкая\Кропивницкий Коваленко 2а Велмарт\"/>
    </mc:Choice>
  </mc:AlternateContent>
  <bookViews>
    <workbookView xWindow="0" yWindow="0" windowWidth="28800" windowHeight="11625" tabRatio="516" firstSheet="2" activeTab="2"/>
  </bookViews>
  <sheets>
    <sheet name="Додаток 2" sheetId="42" state="hidden" r:id="rId1"/>
    <sheet name="Основні положеня" sheetId="40" state="hidden" r:id="rId2"/>
    <sheet name="Лист1 (2)" sheetId="54" r:id="rId3"/>
  </sheets>
  <definedNames>
    <definedName name="Виконується" localSheetId="2">#REF!</definedName>
    <definedName name="Виконується">#REF!</definedName>
  </definedNames>
  <calcPr calcId="162913"/>
</workbook>
</file>

<file path=xl/calcChain.xml><?xml version="1.0" encoding="utf-8"?>
<calcChain xmlns="http://schemas.openxmlformats.org/spreadsheetml/2006/main">
  <c r="F113" i="54" l="1"/>
  <c r="K117" i="54"/>
  <c r="K116" i="54"/>
  <c r="K115" i="54"/>
  <c r="K114" i="54"/>
  <c r="K113" i="54"/>
  <c r="K112" i="54"/>
  <c r="K111" i="54"/>
  <c r="K102" i="54"/>
  <c r="K95" i="54"/>
  <c r="K48" i="54"/>
  <c r="F48" i="54"/>
  <c r="F95" i="54"/>
  <c r="F102" i="54"/>
  <c r="F111" i="54"/>
  <c r="K61" i="54" l="1"/>
  <c r="F61" i="54"/>
  <c r="K60" i="54"/>
  <c r="F60" i="54"/>
  <c r="I66" i="54" l="1"/>
  <c r="I65" i="54"/>
  <c r="K59" i="54"/>
  <c r="K33" i="54"/>
  <c r="F33" i="54"/>
  <c r="F40" i="54" l="1"/>
  <c r="F41" i="54"/>
  <c r="I38" i="54"/>
  <c r="K38" i="54" s="1"/>
  <c r="K41" i="54"/>
  <c r="I39" i="54"/>
  <c r="K39" i="54" s="1"/>
  <c r="K36" i="54"/>
  <c r="K37" i="54"/>
  <c r="F37" i="54"/>
  <c r="F38" i="54"/>
  <c r="F39" i="54"/>
  <c r="F36" i="54"/>
  <c r="I34" i="54"/>
  <c r="K34" i="54" s="1"/>
  <c r="I35" i="54"/>
  <c r="K35" i="54" s="1"/>
  <c r="F35" i="54"/>
  <c r="F34" i="54"/>
  <c r="K28" i="54"/>
  <c r="F28" i="54"/>
  <c r="I31" i="54"/>
  <c r="I29" i="54"/>
  <c r="I30" i="54"/>
  <c r="I32" i="54" l="1"/>
  <c r="F26" i="54" l="1"/>
  <c r="F25" i="54"/>
  <c r="F24" i="54"/>
  <c r="F23" i="54"/>
  <c r="F22" i="54"/>
  <c r="F21" i="54"/>
  <c r="F20" i="54"/>
  <c r="F19" i="54"/>
  <c r="F18" i="54"/>
  <c r="F17" i="54"/>
  <c r="F16" i="54"/>
  <c r="F15" i="54"/>
  <c r="F14" i="54"/>
  <c r="F13" i="54"/>
  <c r="K12" i="54"/>
  <c r="F12" i="54"/>
  <c r="K11" i="54"/>
  <c r="F11" i="54"/>
  <c r="F10" i="54"/>
  <c r="K9" i="54"/>
  <c r="F9" i="54"/>
  <c r="F107" i="54" l="1"/>
  <c r="F90" i="54" l="1"/>
  <c r="F83" i="54"/>
  <c r="K84" i="54"/>
  <c r="K83" i="54"/>
  <c r="F31" i="54"/>
  <c r="F110" i="54" l="1"/>
  <c r="F109" i="54"/>
  <c r="K108" i="54"/>
  <c r="F108" i="54"/>
  <c r="K107" i="54"/>
  <c r="K106" i="54"/>
  <c r="F106" i="54"/>
  <c r="F105" i="54"/>
  <c r="F104" i="54"/>
  <c r="I101" i="54"/>
  <c r="K101" i="54" s="1"/>
  <c r="I100" i="54"/>
  <c r="K100" i="54" s="1"/>
  <c r="F100" i="54"/>
  <c r="F99" i="54"/>
  <c r="I98" i="54"/>
  <c r="K98" i="54" s="1"/>
  <c r="F98" i="54"/>
  <c r="I97" i="54"/>
  <c r="F97" i="54"/>
  <c r="F94" i="54"/>
  <c r="F93" i="54"/>
  <c r="K92" i="54"/>
  <c r="F92" i="54"/>
  <c r="K91" i="54"/>
  <c r="F91" i="54"/>
  <c r="K89" i="54"/>
  <c r="F89" i="54"/>
  <c r="K88" i="54"/>
  <c r="K87" i="54"/>
  <c r="F87" i="54"/>
  <c r="F86" i="54"/>
  <c r="K85" i="54"/>
  <c r="F85" i="54"/>
  <c r="K82" i="54"/>
  <c r="K81" i="54"/>
  <c r="K80" i="54"/>
  <c r="K79" i="54"/>
  <c r="F79" i="54"/>
  <c r="I78" i="54"/>
  <c r="K78" i="54" s="1"/>
  <c r="F78" i="54"/>
  <c r="K77" i="54"/>
  <c r="K76" i="54"/>
  <c r="K75" i="54"/>
  <c r="F75" i="54"/>
  <c r="K74" i="54"/>
  <c r="F74" i="54"/>
  <c r="K73" i="54"/>
  <c r="K72" i="54"/>
  <c r="K71" i="54"/>
  <c r="K70" i="54"/>
  <c r="F70" i="54"/>
  <c r="K69" i="54"/>
  <c r="I68" i="54"/>
  <c r="K68" i="54" s="1"/>
  <c r="K67" i="54"/>
  <c r="F67" i="54"/>
  <c r="K66" i="54"/>
  <c r="F66" i="54"/>
  <c r="K65" i="54"/>
  <c r="K64" i="54"/>
  <c r="F64" i="54"/>
  <c r="K63" i="54"/>
  <c r="K62" i="54"/>
  <c r="F58" i="54"/>
  <c r="F57" i="54"/>
  <c r="K56" i="54"/>
  <c r="F56" i="54"/>
  <c r="K55" i="54"/>
  <c r="K54" i="54"/>
  <c r="F54" i="54"/>
  <c r="K53" i="54"/>
  <c r="K52" i="54"/>
  <c r="K51" i="54"/>
  <c r="K50" i="54"/>
  <c r="F50" i="54"/>
  <c r="K47" i="54"/>
  <c r="K46" i="54"/>
  <c r="K45" i="54"/>
  <c r="K44" i="54"/>
  <c r="K43" i="54"/>
  <c r="K42" i="54"/>
  <c r="F42" i="54"/>
  <c r="K32" i="54"/>
  <c r="K31" i="54"/>
  <c r="K30" i="54"/>
  <c r="F30" i="54"/>
  <c r="K29" i="54"/>
  <c r="F29" i="54"/>
  <c r="F115" i="54" l="1"/>
</calcChain>
</file>

<file path=xl/sharedStrings.xml><?xml version="1.0" encoding="utf-8"?>
<sst xmlns="http://schemas.openxmlformats.org/spreadsheetml/2006/main" count="388" uniqueCount="263">
  <si>
    <t>Додаток 2
до Форми Закупівельної документації у рамках проведення Тендеру, запиту Комерційних пропозицій,
що є Додатком 4 до Положення про закупівлі в АТ «Райффайзен Банк Аваль»,
затвердженого Постановою Правління №П-96/2 від 30.05.2016 р.</t>
  </si>
  <si>
    <t>Додаток 2
до Закупівельної документації у рамках проведення Тендеру, запиту Комерційних пропозицій</t>
  </si>
  <si>
    <t>Перелік  документації Учасника закупівель</t>
  </si>
  <si>
    <t xml:space="preserve">Даний перелік надається  Учасником закупівлі в обов'язковому порядку. Копії документів, зазначені у переліку, повинні бути завірені печаткою підприємства та підписані уповноваженою особою (ми) Учасника закупівлі. У випадку неможливості надати документ, надати письмове пояснення або посилання на таку відсутність. У разі надання колективного Учасника, т.б. підпис майбутнього договору (ів) двома юридичними особами, необхідно надати зазначені документи з огляду залученого колективного учасника. 
</t>
  </si>
  <si>
    <t xml:space="preserve">Інформаційна довідка про контрагента, в якій повідомляється:  назва компанії,  код ЄДРПОУ, юридична та фактична адреси, адреса розташування виробництва, телефон, факс, електронна пошта, адреса Інтернет-сайту (за наявності), банківські реквізити, напрямки діяльності компанії, дані про головну компанію (в разі наявності такої); відомості про  директора та бухгалтера підприємства: П.І.Б., посада, ІПН, роб. та мобільний телефон; відомості про контактну посадову особу  учасника: П.І.Б., посада, повноваження, ІПН, роб. та мобільний телефон. </t>
  </si>
  <si>
    <t>Довідка про відсутність змін до установчих документів та в керівному складі станом на останню дату.</t>
  </si>
  <si>
    <t xml:space="preserve">Копію заяви про відсутність процедури банкрутства юридичної особи, про відсутність упродовж останніх трьох років стягнень контролюючих органів за порушення норм і правил, регулюючих надання  послуг, за умови, що такі послуги відносяться до предмету даного тендеру, про відсутність   заборгованості перед податковими органами та державними фондами.  </t>
  </si>
  <si>
    <t>Баланс  підприємства, декларація з податку на прибуток та про сплату комунального податку за останній звітний період.</t>
  </si>
  <si>
    <t>Дозвіл директора, бухгалтера, контактної особи на обробку їх персональних даних.</t>
  </si>
  <si>
    <t>інші документи у разі потреби додаються до переліку.</t>
  </si>
  <si>
    <t>ПЕРЕЛІК ДОКУМЕНТІВ, ЯКІ ПІДТВЕРДЖУЮТЬ ПОВНОВАЖЕННЯ, КОНТРАГЕНТА НА УКЛАДАННЯ ГОСПОДАРСЬКОГО ДОГОВОРУ</t>
  </si>
  <si>
    <t>Назва розділу документів</t>
  </si>
  <si>
    <t>Назва документу</t>
  </si>
  <si>
    <t>Документи юридичних осіб</t>
  </si>
  <si>
    <t xml:space="preserve">1. Засвідчені нотаріально або уповноваженими особами контрагента та скріплені печаткою контрагента
</t>
  </si>
  <si>
    <t>1. Копія статуту юридичної особи</t>
  </si>
  <si>
    <t>2.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</si>
  <si>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3. Ліцензії та дозволи на здійснення діяльності, яка є предметом договору, що планується укласти з Банком (не надається, якщо відомості про наявність ліцензій та дозволів зазначені у вищевказаному Витягу);</t>
  </si>
  <si>
    <t>4. Копія документів про призначення посадових осіб (наказів, рішень протоколів зборів, відповідно до установчих документів);</t>
  </si>
  <si>
    <t>5. Рішення відповідного органу контрагента про укладання господарського договору згідно з його статутом, в тому числі щодо укладання значного правочину або правочину, щодо вчинення якого є заінтересованість;</t>
  </si>
  <si>
    <t>6.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</si>
  <si>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Документи фізичних осіб – підприємців</t>
  </si>
  <si>
    <t xml:space="preserve">2.
Засвідчені нотаріально або засвідчені підписом контрагента та скріплені його печаткою
</t>
  </si>
  <si>
    <t>1.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</si>
  <si>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2. Ліцензії та дозволи на здійснення діяльності, яка є предметом договору, що планується укладати з Банком(не надається, якщо відомості про наявність ліцензій та дозволів зазначені у вищевказаному Витягу);</t>
  </si>
  <si>
    <t>3.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</si>
  <si>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4. Ксерокопія паспорту та довідка про присвоєння ідентифікаційного номера</t>
  </si>
  <si>
    <t>Документи фізичних осіб</t>
  </si>
  <si>
    <t xml:space="preserve">3. Засвідчені нотаріально або засвідчені підписом контрагента </t>
  </si>
  <si>
    <t>1. Копія паспорту та довідка про присвоєння ідентифікаційного номера (для іноземців – копія закордонного паспорту, посвідки на проживання, дозволу на працевлаштування) та, за необхідності, інші документи, якщо їх надання передбачено  нормативними документами Банку для укладання окремих  видів договорів (договорів підряду тощо.)</t>
  </si>
  <si>
    <t>Документи юридичних осіб-нерезидентів</t>
  </si>
  <si>
    <t>1. Копія легалізованого або засвідченого шляхом проставлення апостиля витягу з торговельного, банківського або судового реєстру або реєстраційного посвідчення місцевого органу влади іноземної держави про реєстрацію юридичної особи, з перекладом на українську мову та засвідченням нотаріусом України підпису перекладача</t>
  </si>
  <si>
    <t>2. Якщо від імені контрагента діє представник за довіреністю – Копія завіреної нотаріально за місцем її видачі, легалізованої або засвідченої шляхом проставлення апостилю довіреності, з перекладом на українську мову та засвідченням нотаріусом України підпису перекладача</t>
  </si>
  <si>
    <t>ДОКУМЕНТИ, ЩО ПІДТВЕРДЖУЮТЬ НАЯВНІСТЬ МАЙНОВИХ ПРАВ/ПРАВ ПРОДАЖУ/ПРАВ НАДАННЯ ТЕХНІЧНОЇ ПІДТРИМКИ ПРОГРАМНОГО ЗАБЕЗПЕЧЕННЯ (ДАЛІ – ПЗ)</t>
  </si>
  <si>
    <t>1. Документи, що підтверджують статус партнера виробника ПЗ:</t>
  </si>
  <si>
    <t xml:space="preserve">
1) авторизаційний лист від виробника ПЗ, що визначає статус співпраці між виробником та партнером (дистриб’ютор, диллер, сертифікований партнер тощо), в якому  має бути інформація про наявний обсяг прав, які є в Учасника як партнера  виробника ПЗ для   цілей закупівлі Банком  - право на продаж ПЗ покупцям або надання послуг техпідтримки ПЗ. Якщо авторизаційний лист містить посилання на статус Учасника із спеціальною абревіатурою та специфічною термінологією, прийнятою в системі виробника, надається лист Учасника (або роз’яснення у відповідній графі заяви-анкети Учасника), в якому вказується роз’яснення що означає такий статус в контексті взаємовідносин із покупцями  із посиланням на дані виробника. 
2) лист від виробника ПЗ із схемою продажу ПЗ та ліцензій щодо прав на ПЗ для кінцевих користувачів-клієнтів. Якщо такий лист від виробника відсутній, Учасник вказує таку інформацію про схему продажу ПЗ та ліцензій  у відповідній графі заяви-анкети Учасника. 
3) текст ліцензії на ПЗ від виробника. Якщо ліцензія виробника на ПЗ розміщена на сайті виробника надається роздрукований з сайту виробника ПЗ текст ліцензії із зазначенням дати роздрукованої редакції ліцензії. Текст ліцензії має бути перекладений на українську мову. 
</t>
  </si>
  <si>
    <t>2. Документи, що підтверджують майнові права на ПЗ (обрати один з варіантів 2.1-2.3)*</t>
  </si>
  <si>
    <r>
      <rPr>
        <b/>
        <sz val="10"/>
        <rFont val="Century Gothic"/>
        <family val="2"/>
        <charset val="204"/>
      </rPr>
      <t>2.1. Документи щодо ПЗ, створеного за участю персоналу (службові твори):</t>
    </r>
    <r>
      <rPr>
        <sz val="10"/>
        <rFont val="Century Gothic"/>
        <family val="2"/>
        <charset val="204"/>
      </rPr>
      <t xml:space="preserve">
1) договір про передачу (відчуження) майнових прав на твір або договір про передачу виключного права на використання твору або договір про розподіл майнових прав на твір, договір про співавторство;
  2) внутрішній нормативний документ (наказ тощо) про склад працівників, які задіяні для створення ПЗ,  службове завдання, трудовий договір/контракт з працівником та/або посадова інструкція тощо;
3) акт про виконання робіт, що стосується створення ПЗ, дані із внутрішнього репозитарію про консолідацію елементів ПЗ, створених працівниками тощо;
4) документи, що підтверджують розрахунок із працівниками-авторами ПЗ;
5)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6) технічна/проектна та користувацька документація на ПЗ    (Технічне завдання, ескізний проект, технічний проект, робочий проект, впровадження, інструкція користувача тощо).
 7) вихідний  текст (або фрагменти  вихідного тексту) програми в обсязі,  необхідному для її  ідентифікації
</t>
    </r>
  </si>
  <si>
    <r>
      <rPr>
        <b/>
        <sz val="10"/>
        <rFont val="Century Gothic"/>
        <family val="2"/>
        <charset val="204"/>
      </rPr>
      <t xml:space="preserve">2.2. Документи щодо ПЗ, права на яке придбане від третіх осіб-розробників ПЗ:   </t>
    </r>
    <r>
      <rPr>
        <sz val="10"/>
        <rFont val="Century Gothic"/>
        <family val="2"/>
        <charset val="204"/>
      </rPr>
      <t xml:space="preserve">
1) договір про створення за замовленням ПЗ  або договір про передачу виключного права на ПЗ, до якого додається:
-  акт про виконання робіт, що підтверджує  створення та передачу ПЗ та прав на нього до Учасника;
- документи, що підтверджують розрахунки між Учасником та автором/виконавцем ПЗ (акт звірки, лист автора про повний розрахунок з ним за договором та відсутність претензій до покупця).
2)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t>
    </r>
  </si>
  <si>
    <r>
      <rPr>
        <b/>
        <sz val="10"/>
        <rFont val="Century Gothic"/>
        <family val="2"/>
        <charset val="204"/>
      </rPr>
      <t>2.3. Документи на ПЗ, яке перебуває в Учасника в користуванні на правах ліцензії:</t>
    </r>
    <r>
      <rPr>
        <sz val="10"/>
        <rFont val="Century Gothic"/>
        <family val="2"/>
        <charset val="204"/>
      </rPr>
      <t xml:space="preserve">
1) ліцензійний договір та письмовий дозвіл власника виключних майнових прав на передачу прав на ПЗ Банку;
2) документи, що підтверджують наявність у власника виключних майнових прав на ПЗ – надаються  документи згідно п .2.1-2.2. вище в залежності від способу набуття прав на ПЗ.
</t>
    </r>
  </si>
  <si>
    <t>Додаток №1</t>
  </si>
  <si>
    <t xml:space="preserve">Загальні умови та вимоги щодо надання Комерційних пропозицій за наданою Закупівельною документацією 
</t>
  </si>
  <si>
    <t>1. Загальні положення:</t>
  </si>
  <si>
    <t>Предмет Закупівлі:</t>
  </si>
  <si>
    <t>Тендер з вибору підрядників на виконання робіт по поточному ремонту приміщень (в тому числі благоустрій, ремонт/улаштування інженерних мереж) АТ "Райффайзен Банк Аваль" по Україні, строком на 2 роки.</t>
  </si>
  <si>
    <t>1.1. АТ «Райффайзен Банк Аваль» - юридична адреса: Україна, 01011, м. Київ, вул. Лєскова, 9  (надалі — Організатор) запрошує взяти участь у тендері по   поточному ремонту приміщень (в тому числі благоустрій, ремонт/улаштування інженерних мереж)  АТ "Райффайзен Банк Аваль" по Україні, строком на 2 роки.</t>
  </si>
  <si>
    <t>За результатами тендеру буде здійснений вибір підрядників на виконання робіт по поточному ремонту приміщень  АТ "Райффайзен Банк Аваль" у кожному окремому регіоні.</t>
  </si>
  <si>
    <t xml:space="preserve">1.2. За довідками звертатися до Організатора: </t>
  </si>
  <si>
    <r>
      <rPr>
        <sz val="11"/>
        <color indexed="8"/>
        <rFont val="Calibri"/>
        <family val="2"/>
        <charset val="204"/>
      </rPr>
      <t xml:space="preserve">  -  з організаційних і комерційних питань контактна особа – Потурнак Сергій, тел. (050) 380-41-60, e-mail: </t>
    </r>
    <r>
      <rPr>
        <u/>
        <sz val="11"/>
        <color indexed="12"/>
        <rFont val="Calibri"/>
        <family val="2"/>
        <charset val="204"/>
      </rPr>
      <t>sergii.poturnakI@aval.ua;</t>
    </r>
    <r>
      <rPr>
        <sz val="10"/>
        <rFont val="Arial"/>
        <family val="2"/>
        <charset val="204"/>
      </rPr>
      <t xml:space="preserve">
  -  з питань, що стосуються технічних вимог і умов, контактна особа –  Мельниченко Олена, тел.  (050) 415-42-58, e-mail: </t>
    </r>
    <r>
      <rPr>
        <u/>
        <sz val="11"/>
        <color indexed="12"/>
        <rFont val="Calibri"/>
        <family val="2"/>
        <charset val="204"/>
      </rPr>
      <t xml:space="preserve">olena.melnychenko@aval.ua.
</t>
    </r>
    <r>
      <rPr>
        <sz val="11"/>
        <rFont val="Calibri"/>
        <family val="2"/>
        <charset val="204"/>
      </rPr>
      <t xml:space="preserve">  - з питань щодо роботи у електронній системі  – участі в електронній сесії, прохання звертатися до адміністратора системи - Сакович Сергія – (050) 443-70-88.</t>
    </r>
  </si>
  <si>
    <t>1.3. Організатор має право відмінити проведення закупівельної процедури на будь-якому його етапі без виникнення будь-яких зобов’язань зі свого боку стосовно предмету закупівлі та участі в ньому будь-якого залученого постачальника (надалі - Учасник закупівлі).</t>
  </si>
  <si>
    <t>1.4. Укладений за результатами закупівельної процедури договір, фіксує всі досягнуті сторонами домовленості, які не можуть бути змінені Учасником закупівлі після подання  ним комерційної пропозиції.</t>
  </si>
  <si>
    <t>1.5.  Інші документи Організатора і Учасників закупівлі не визначають права і обов’язки сторін у рамках даного Запиту.</t>
  </si>
  <si>
    <t>2. Порядок та умови подання комерційних пропозицій:</t>
  </si>
  <si>
    <t>2.1. Загальні вимоги до Комерційних пропозицій:</t>
  </si>
  <si>
    <t xml:space="preserve"> - Кожен документ, що входить до Комерційної пропозиції, має бути підписаний особою, що має право згідно з законодавством України діяти від імені Учасника без довіреності, або належним чином уповноваженою ним особою на підставі довіреності. В останньому випадку завірена копія довіреності додається до Комерційної пропозиції.
- Кожен документ, що входить до  Комерційної пропозиції, має бути скріплений печаткою Учасника.
- Документи (листи і інформаційні конверти), що входять до Комерційної пропозиції, мають бути скріплені або упаковані таким чином, щоб виключити випадкове випадіння або переміщення сторінок і інформаційних конвертів. 
- Жодні виправлення в тексті Комерційної пропозиції не мають сили, за винятком тих випадків, коли ці виправлення засвідчені рукописним надписом «виправленому вірити» і власноручним підписом уповноваженої особи, розташованим поруч з кожним виправленням.</t>
  </si>
  <si>
    <r>
      <rPr>
        <sz val="11"/>
        <color indexed="8"/>
        <rFont val="Calibri"/>
        <family val="2"/>
        <charset val="204"/>
      </rPr>
      <t xml:space="preserve">2.1.1. В разі проведення запиту шляхом електронної системи iProcurement, </t>
    </r>
    <r>
      <rPr>
        <b/>
        <sz val="11"/>
        <color indexed="8"/>
        <rFont val="Calibri"/>
        <family val="2"/>
        <charset val="204"/>
      </rPr>
      <t>пропозиція має бути роздрукована, завірена печатками, сканована та розміщена в системі iProcurement.</t>
    </r>
  </si>
  <si>
    <r>
      <rPr>
        <sz val="11"/>
        <color indexed="8"/>
        <rFont val="Calibri"/>
        <family val="2"/>
        <charset val="204"/>
      </rPr>
      <t xml:space="preserve">2.1.2. Всі документи, що входять до Комерційної пропозиції.
2.1.3.Склад комерційної пропозиції (скановані):
 - Заповнена та завірена перша стр. запиту (Форма закупівельної док.); 
 - Розрахунок ДЦ - ДЦ, локальний кошторис та підсумкову відомість ресурсів (Excel);
 - пояснювальна записка (в разі необхідності);
 - Протокол розбіжностей до запропонованого договору, в разі необхідності;
 - Електрона модель розрахунку ДЦ в форматі .imd;
 - Скан завірених установчих документів та інших документів вказаних в додатку 2 (можно надати на e-mail: </t>
    </r>
    <r>
      <rPr>
        <u/>
        <sz val="11"/>
        <color indexed="12"/>
        <rFont val="Calibri"/>
        <family val="2"/>
        <charset val="204"/>
      </rPr>
      <t>sergii.poturnakI@aval.ua</t>
    </r>
    <r>
      <rPr>
        <sz val="11"/>
        <rFont val="Calibri"/>
        <family val="2"/>
        <charset val="204"/>
      </rPr>
      <t>).</t>
    </r>
  </si>
  <si>
    <t>2.1.4. Всі документи, що входять до Комерційної пропозиції, мають бути підготовлені українською або російською мовою.</t>
  </si>
  <si>
    <t>2.2. Умови щодо порядку проведення запиту</t>
  </si>
  <si>
    <r>
      <rPr>
        <sz val="11"/>
        <color indexed="8"/>
        <rFont val="Calibri"/>
        <family val="2"/>
        <charset val="204"/>
      </rPr>
      <t>2.2.1. На будь-якому етапі Закупівельної процедури Учасники закупівлі мають право звернутися до Організатора за роз’ясненнями даної Документації. Запити на роз’яснення Документації мають подаватися електронною поштою на функціональну скриньку Організатора (</t>
    </r>
    <r>
      <rPr>
        <u/>
        <sz val="11"/>
        <color indexed="12"/>
        <rFont val="Calibri"/>
        <family val="2"/>
        <charset val="204"/>
      </rPr>
      <t>Procurement DEPARTMENT@aval.ua</t>
    </r>
    <r>
      <rPr>
        <sz val="10"/>
        <rFont val="Arial"/>
        <family val="2"/>
        <charset val="204"/>
      </rPr>
      <t xml:space="preserve">) або  за адресою </t>
    </r>
    <r>
      <rPr>
        <u/>
        <sz val="11"/>
        <color indexed="12"/>
        <rFont val="Calibri"/>
        <family val="2"/>
        <charset val="204"/>
      </rPr>
      <t xml:space="preserve">sergii.poturnak@aval.ua. </t>
    </r>
  </si>
  <si>
    <t>3. Загальні вимоги до Учасників. Підтвердження відповідності вимогам, що пред’являються</t>
  </si>
  <si>
    <t>3.1. У процедурі Запиту можуть взяти участь: 
- організації, які своєчасно подали належним чином підготовлену Комерційну пропозицію,
- організації, які відповідають усім вимогам, приведеним у закупівельній документації.
- організації, у яких відсутні невиконані рішення судових органів, які можуть вплинути на виконання учасником  зобов’язань перед Банком; 
- організація не має знаходитися в процесі ліквідації, реорганізації або під процедурою банкрутства; на її майно не має бути накладений арешт.</t>
  </si>
  <si>
    <t>4. Проведення переговорів та інші етапи Закупівельної процедури:</t>
  </si>
  <si>
    <t>Післі розгляду і оцінки комерційних пропозиці Організатор має право забезпечити проведення переговорів або застосувати електронні торги/електронний аукціон в рамках закупівельної процедури, використання додаткових запитів. У разі письмового звернення Учасника закупівлі з відмовою взяти участь у зазначених заходах,  Організатор закупівлі має право виключити такого учасника з процедури закупівлі.</t>
  </si>
  <si>
    <t>5. Відкриття в системі iProcurement наданих пропозицій, що поступили на запит:</t>
  </si>
  <si>
    <t xml:space="preserve">5.1. Організатор проводить процедуру одночасне відкриття наданих пропозицій, що поступили від Учасників.   </t>
  </si>
  <si>
    <t>6. Оцінка Пропозицій і проведення переговорів:</t>
  </si>
  <si>
    <t>Під час переговорів Організатор уникає розкриття іншим Учасникам змісту отриманих Комерційних пропозицій, а також ходу і змісту переговорів, тобто:
- будь-які переговори між Організатором і Учасником носять конфіденційний характер;
- жодна зі сторін переговорів не розкриває будь-якій іншій особі жодної технічної, цінової або іншої ринкової інформації, що відноситься до цих переговорів, без згоди іншої сторони.</t>
  </si>
  <si>
    <t>7.  Підписання договору:</t>
  </si>
  <si>
    <t xml:space="preserve">7.1. Договір між Організатором і Переможцем/Переможцями підписується в оптимальні для Організатора строки. </t>
  </si>
  <si>
    <t>7.2. Проведення запиту не передбачає автоматичного підписання договору. Організатор має право відмінити закупівлю на будь-якому етапі до підписання договору. Відміна закупівлі після підписання договору визначається умовами договору.</t>
  </si>
  <si>
    <t>8.  Повідомлення Учасників про результати запиту:</t>
  </si>
  <si>
    <t>9. Інші положення:</t>
  </si>
  <si>
    <t>Організатор має право відхилити Комерційну пропозицію Учасників, що уклали між собою будь-яку угоду з метою вплинути на визначення Переможця Закупівельної процедури.</t>
  </si>
  <si>
    <t>№ п/п</t>
  </si>
  <si>
    <t>Найменування робіт</t>
  </si>
  <si>
    <t>Од. вим.</t>
  </si>
  <si>
    <t>Найменування матеріалів</t>
  </si>
  <si>
    <t>Один.          вим.</t>
  </si>
  <si>
    <t>Кількість  матеріалів на Об'єм робіт</t>
  </si>
  <si>
    <t>шт</t>
  </si>
  <si>
    <t>кг</t>
  </si>
  <si>
    <t>л</t>
  </si>
  <si>
    <t>Електромонтажні роботи</t>
  </si>
  <si>
    <t>СКС</t>
  </si>
  <si>
    <t>Інші роботи</t>
  </si>
  <si>
    <t>м.кв</t>
  </si>
  <si>
    <t>м.кв.</t>
  </si>
  <si>
    <t>м.п.</t>
  </si>
  <si>
    <t>паков.</t>
  </si>
  <si>
    <t>ВСЬОГО  ВАРТІСТЬ ЗАГАЛЬНОБУДІВЕЛЬНИХ РОБІТ, грн.( без ПДВ):</t>
  </si>
  <si>
    <t>ВСЬОГО  ВАРТІСТЬ МАТЕРІАЛІВ ПО ЗАГАЛЬНОБУДІВЕЛЬНИМ РОБОТАМ, грн.( без ПДВ):</t>
  </si>
  <si>
    <t>ВСЬОГО ВАРТІСТЬ ЕЛЕКТРОМОНТАЖНИХ РОБІТ , грн.( без ПДВ):</t>
  </si>
  <si>
    <t>ВСЬОГО ВАРТІСТЬ МАТЕРІАЛІВ ПО  ЕЛЕКТРОМОНТАЖУ , грн. ( без ПДВ):</t>
  </si>
  <si>
    <t>ВСЬОГО ВАРТІСТЬ МОНТАЖНИХ РОБІТ ПО СКС, грн.( без ПДВ):</t>
  </si>
  <si>
    <t>ВСЬОГО ВАРТІСТЬ МАТЕРІАЛІВ ПО СКС, грн. ( без ПДВ):</t>
  </si>
  <si>
    <t>Прокладання гофротруби з протяжкою кабеля</t>
  </si>
  <si>
    <t>Монтаж розподільчих коробок</t>
  </si>
  <si>
    <t>Монтаж розеток з підрозетником</t>
  </si>
  <si>
    <t>Прокладання кабеля більше 4 мм2</t>
  </si>
  <si>
    <t>Рамка двомісна Schneider Electric Asfora горизонтальна білий</t>
  </si>
  <si>
    <t>компл.</t>
  </si>
  <si>
    <t>поставка замовника</t>
  </si>
  <si>
    <t>Монтаж вимикачів з підрозетником</t>
  </si>
  <si>
    <t>поставка Замовника</t>
  </si>
  <si>
    <t>Прокладання кабелю вітой пари UTP</t>
  </si>
  <si>
    <t>Монтаж інформаційної розетки</t>
  </si>
  <si>
    <t>Виніс та навантаження сміття</t>
  </si>
  <si>
    <t>маш</t>
  </si>
  <si>
    <t>т</t>
  </si>
  <si>
    <t>Кабель комп'ютерный монолит Одескабель FTP КПВЭ-ВП cat.5E 4x2х0,51 мідь</t>
  </si>
  <si>
    <t>Розетка комп’ютерна подвійна Schneider Electric Asfora RJ45+RJ45 білий</t>
  </si>
  <si>
    <t>Обєм на одиницю виміру</t>
  </si>
  <si>
    <t>ВСЬОГО вартість робіт, грн.( без ПДВ)</t>
  </si>
  <si>
    <t>ВСЬОГО вартість матеріалів, грн.  (без ПДВ)</t>
  </si>
  <si>
    <t>ВСЬОГО ВАРТІСТЬ ІНШИХ РОБІТ грн.( без ПДВ):</t>
  </si>
  <si>
    <t>Ціна за одиницю виміру (без ПДВ), грн.</t>
  </si>
  <si>
    <t>Вартість всього (без ПДВ), грн.</t>
  </si>
  <si>
    <t>Ціна за одиницю виміру  (без ПДВ), грн.</t>
  </si>
  <si>
    <t>Вартість  всього (без ПДВ), грн.</t>
  </si>
  <si>
    <t>Кабель силовий моноліт ЗЗЦМ ВВГнгд 3х1,5 мідь</t>
  </si>
  <si>
    <t>Коробка для зовнішнього монтажу Schneider Electric ASFORA білий EPH6100121</t>
  </si>
  <si>
    <t>ВСЬОГО ВАРТІСТЬ МАТЕРІАЛІВ, грн. (без ПДВ):</t>
  </si>
  <si>
    <t>ВСЬОГО ВАРТІСТЬ РОБІТ, грн.( без ПДВ):</t>
  </si>
  <si>
    <t>Вартість доставлення матеріалів</t>
  </si>
  <si>
    <t xml:space="preserve"> ПДВ, ГРН.:</t>
  </si>
  <si>
    <t>ВСЬОГО ВАРТІСТЬ МАТЕРІАЛІВ Інших РОБІТ, грн. (без ПДВ):</t>
  </si>
  <si>
    <t>ВСЬОГО ПО Кошторису  без ПДВ, ГРН.:</t>
  </si>
  <si>
    <t>ВСЬОГО ПО Кошторису  з ПДВ, ГРН.:</t>
  </si>
  <si>
    <t>Мішок господарський 55х83 (40 г)</t>
  </si>
  <si>
    <t>Коробка установча Контакт блочна 109 поліпропілен</t>
  </si>
  <si>
    <t>Коробка розподільча E.NEXT 100x100x45 IP20 s027026</t>
  </si>
  <si>
    <t>Прокладання кабеля для колонок</t>
  </si>
  <si>
    <t>Монтаж та підлючення акустичної колонки</t>
  </si>
  <si>
    <t>колонка акустична</t>
  </si>
  <si>
    <t>Монтаж та підлючення підсилювача</t>
  </si>
  <si>
    <t>підсилювач</t>
  </si>
  <si>
    <t>м2</t>
  </si>
  <si>
    <t>Фарбування стін (за 2 рази + грунт) ral 7047</t>
  </si>
  <si>
    <t>Ізострічка EMT 0,13x15 мм 10 м чорна ПВХ 12-0403 BK</t>
  </si>
  <si>
    <t>Розетка із заземленням Schneider Electric Asfora 16 А 250 В без шторок білий</t>
  </si>
  <si>
    <t>Вимикач одноклавішний Schneider Electric Asfora самозажиммаючий 10 А 220В IP20 білий EPH0300121</t>
  </si>
  <si>
    <t>Кабель силовой монолит ЗЗЦМ ВВГнгд 3х2,5 медь</t>
  </si>
  <si>
    <t>Вимикач двоклавішний Schneider Electric Asfora самозажиммаючий 10 А 220В IP20 білий EPH0300122</t>
  </si>
  <si>
    <t>Кабель акустичний Одескабель Loudspeaker Cable Hi-Fi, 2х1,5 кв.мм</t>
  </si>
  <si>
    <t>Клей для плитки Ceresit СМ11</t>
  </si>
  <si>
    <t>Демонтаж електрофурнітури (вимикачі, розетки, датчики)</t>
  </si>
  <si>
    <t xml:space="preserve">Підключення кабелю електроживлення від виведення (зі стелі) до столу відкритої викладки через колодку на 6 гнізд </t>
  </si>
  <si>
    <t>Демонтаж електропроводки до 100м2 ( прибрати кабель по стелі,знеструмити, обризати кабель в стінах,прибрати кабель)</t>
  </si>
  <si>
    <t>Кабель спиральный OLFLEX SPIRAL 400 P 3G1/1000</t>
  </si>
  <si>
    <t>Монтаж прожекторів</t>
  </si>
  <si>
    <t xml:space="preserve">Ceresit СТ 17/10 Глибокопроникаюча грунтовка </t>
  </si>
  <si>
    <t>Шпаклівка Knauf НР FINISH 25 кг</t>
  </si>
  <si>
    <t>Монтаж світильних растрових 600х600 (аваріних від ДГ)</t>
  </si>
  <si>
    <t>копм</t>
  </si>
  <si>
    <t>Стрічка самоклейка 48*300м*40мік</t>
  </si>
  <si>
    <t>Монтаж шинопроводу</t>
  </si>
  <si>
    <t xml:space="preserve">Зєднувач лінійний, </t>
  </si>
  <si>
    <t>Профіль BauGut ARMOSTEEL CW 75/4 м</t>
  </si>
  <si>
    <t>компл</t>
  </si>
  <si>
    <t>Комутаційна шафа</t>
  </si>
  <si>
    <t>Миття скляних вітрин з обох боків з їх очищенням  (вартість моючих входить в вартість)</t>
  </si>
  <si>
    <t>Післябудівельне прибирання</t>
  </si>
  <si>
    <t>Роботи по заміру опору ізоляції електропроводки з наданням технічного звіту (2 екз.)</t>
  </si>
  <si>
    <t>Електротехнічний проект (виконавча документація) 2 екз.</t>
  </si>
  <si>
    <t>Колодка 16 А 230 В с заземлением 6 гн. белый 90118600</t>
  </si>
  <si>
    <t>Трос оцинкованный 2 мм </t>
  </si>
  <si>
    <t>Труба гофрована UP! (Underprice) 350H 20 мм / 50 м</t>
  </si>
  <si>
    <t>комп</t>
  </si>
  <si>
    <t xml:space="preserve">Монтаж ПВХ плінтуса на саморізи </t>
  </si>
  <si>
    <t>Плінтус ПВХ TIS 18х56х2500 мм</t>
  </si>
  <si>
    <t xml:space="preserve">Комплект з'єднувачів TIS </t>
  </si>
  <si>
    <t xml:space="preserve">Комплект куточків внутрішніх TIS </t>
  </si>
  <si>
    <t xml:space="preserve">Комплект куточків зовнішніх TIS </t>
  </si>
  <si>
    <t xml:space="preserve">Комплект заглушок TIS </t>
  </si>
  <si>
    <t>Саморіз по металу 3.5x25 мм 100 шт Expert Fix</t>
  </si>
  <si>
    <t>уп</t>
  </si>
  <si>
    <t>Рамка 4 посту Schneider Electric Asfora горизонтальна, білий</t>
  </si>
  <si>
    <t xml:space="preserve">Укладання плитки с прирізкою (підготвка, грунтування, укладання,затирання швів) </t>
  </si>
  <si>
    <t xml:space="preserve">Штроблення із заробленням </t>
  </si>
  <si>
    <t>щит ( в акті указати маркування)</t>
  </si>
  <si>
    <t>Тросовий підвіс для шинопроводу LD 2002 150 см</t>
  </si>
  <si>
    <t>Монтаж та підлючення ДБЖ</t>
  </si>
  <si>
    <t>Монтаж  та збірка ЩР до 6 місць</t>
  </si>
  <si>
    <t>Щиток пластиковий Luxray ЩРН-П-6 на 6 модулів зовнішній 731-2000-006</t>
  </si>
  <si>
    <t>Перемикач SFT-240 2P 25А 1-0-2 HAGER</t>
  </si>
  <si>
    <t>Монтаж свтло звукового індикатора</t>
  </si>
  <si>
    <t xml:space="preserve">Світло-звуко-сигнальний індикатор AD22R червоний </t>
  </si>
  <si>
    <t>Доставка меблів,обладнання (Бориспільский р-н с. Мартусівка Моїсеєва 72)</t>
  </si>
  <si>
    <t>Закриття плівкою</t>
  </si>
  <si>
    <t>м/п</t>
  </si>
  <si>
    <t>Демонтаж клея на підлозі з частковим шпаклюванням(підготовка пола)</t>
  </si>
  <si>
    <t>м</t>
  </si>
  <si>
    <t>Монтаж розеток накладна</t>
  </si>
  <si>
    <t>Шинопровід 1-фазний LightMaster CAB2000 100 см білий</t>
  </si>
  <si>
    <t>Шинопровід 1-фазний LightMaster CAB2000 200 см білий</t>
  </si>
  <si>
    <t>LED світильник LightMaster LLT201, потужність 30Вт,  4000K білий</t>
  </si>
  <si>
    <t>Монтаж шафи СКС (підключення обладнання)</t>
  </si>
  <si>
    <t>Обжим UTP кабелю в патч панель</t>
  </si>
  <si>
    <t>діференціальний автомат 16A EATON</t>
  </si>
  <si>
    <t>Монтаж світильників на підвісах</t>
  </si>
  <si>
    <t>X-LED 90ВТ ТРИКУТНИК білий (3X680) LSNTRI-90B</t>
  </si>
  <si>
    <t xml:space="preserve">Монтаж кабелю </t>
  </si>
  <si>
    <t>Кабель силовой монолит ЗЗЦМ ВВГнгд 3х1,5 медь</t>
  </si>
  <si>
    <t xml:space="preserve">Плівка поліетиленова 100 мк </t>
  </si>
  <si>
    <t>Стяжка для кабелю нейлоновий 3.6x250 (100 шт./уп.)</t>
  </si>
  <si>
    <t>Розетка без заземлення UP! (Underprice) IP20 білий 2210 WHITE</t>
  </si>
  <si>
    <t>Затискач для троса подвійний 2 мм</t>
  </si>
  <si>
    <t>Кабель силовий багатожильний Одескабель ШВВП 2х0,5 мідь</t>
  </si>
  <si>
    <t>Дефектний акт</t>
  </si>
  <si>
    <r>
      <t xml:space="preserve">       </t>
    </r>
    <r>
      <rPr>
        <b/>
        <sz val="11"/>
        <color theme="1"/>
        <rFont val="Times New Roman"/>
        <family val="1"/>
        <charset val="204"/>
      </rPr>
      <t xml:space="preserve"> Загальнобудівельни роботи</t>
    </r>
  </si>
  <si>
    <t>Монтаж електролічильника</t>
  </si>
  <si>
    <t xml:space="preserve">Фуга Ceresit CE 40 aguastatic 5 кг </t>
  </si>
  <si>
    <t>Світильник врізний світлодіодний Horoz Electric CAPELLA</t>
  </si>
  <si>
    <t>Монтаж світильників лінійних</t>
  </si>
  <si>
    <t xml:space="preserve">Електролічильник </t>
  </si>
  <si>
    <t>Монтаж та підючення камери відеонагляду</t>
  </si>
  <si>
    <t>послуга</t>
  </si>
  <si>
    <t>Вивіз сміття (машина до 2 т)</t>
  </si>
  <si>
    <t>м,кв</t>
  </si>
  <si>
    <t xml:space="preserve">Демонтажні роботи </t>
  </si>
  <si>
    <t xml:space="preserve">Найменування будови та її адреса : Переформат в ТТ за адресою м. Кропивницький вул Коваленко 2 а ТЦ «ВЕЛМАРТ» </t>
  </si>
  <si>
    <t>Демонтаж подвійного столу для телефонів</t>
  </si>
  <si>
    <t>Стретч 17мік*50см вага нетто 2,346 (+/-2%)кг макс. Довж палетування 600м.п</t>
  </si>
  <si>
    <t xml:space="preserve">Демонтаж настінної панелі  1200мм </t>
  </si>
  <si>
    <t xml:space="preserve">Демонтаж стіл технічної зони </t>
  </si>
  <si>
    <t xml:space="preserve">Демонтаж настінної панелі  600 мм </t>
  </si>
  <si>
    <t>Гофрокартон 2-х шаровий v2 1,05хx10 м 10,5 м. кв.</t>
  </si>
  <si>
    <t>Демонтаж стіл для телефонів 800</t>
  </si>
  <si>
    <t>Демонтаж ТВ з кріпленням</t>
  </si>
  <si>
    <t xml:space="preserve">Демонтаж панель для аксс під стіл 1250 </t>
  </si>
  <si>
    <t>Демонтаж Стіл ТОП 10</t>
  </si>
  <si>
    <t>Демонтаж/монтаж бренд-зони Sumsung (демонтаж,перенесення,монтаж)</t>
  </si>
  <si>
    <t xml:space="preserve">Демонтаж стола для консультації </t>
  </si>
  <si>
    <t>Демонтаж картин на стіні</t>
  </si>
  <si>
    <t xml:space="preserve">Демонтаж напольного плінтуса </t>
  </si>
  <si>
    <t>м.п</t>
  </si>
  <si>
    <t>Демонтаж керамічної плитки</t>
  </si>
  <si>
    <t xml:space="preserve">Демонтаж плит типу "Грильято" </t>
  </si>
  <si>
    <t>Демонтаж освітлювальних приборів (зі збереженням)</t>
  </si>
  <si>
    <t>Плитка Cersanit Henley  Grey 30x60</t>
  </si>
  <si>
    <t>Заливка самовирівнювальної суміші</t>
  </si>
  <si>
    <t>Ceresit СN 69</t>
  </si>
  <si>
    <t>меш</t>
  </si>
  <si>
    <t xml:space="preserve">Часткове шпаклювання стін </t>
  </si>
  <si>
    <t>Зароблення отворів ГКЛ до 300 мм</t>
  </si>
  <si>
    <t>Вирівнювання стелі Грильято</t>
  </si>
  <si>
    <t>Монтаж карт стелі Грильято</t>
  </si>
  <si>
    <t>підвіси,кріплення ( в акті розписати)</t>
  </si>
  <si>
    <t>карти Грильято (підібрати , в акті розписати)</t>
  </si>
  <si>
    <t>Фарбування стін (за 2 рази + грунт) ral 7021</t>
  </si>
  <si>
    <t>Фарба акрилатна водоемульсійна Kolorit Legenda (база С) глибокий мат база під тонування 9 л</t>
  </si>
  <si>
    <t xml:space="preserve">тонер ( в акті розписати по  RAL) </t>
  </si>
  <si>
    <t>Фарбування дверей  (за 2 рази+грунт) ral 7021</t>
  </si>
  <si>
    <t>Підготовка дверей під фарбування з зачищенням</t>
  </si>
  <si>
    <t>Монтаж закладних</t>
  </si>
  <si>
    <t>Кабель тюльпан RCA Cablexpert CCA-352-5M</t>
  </si>
  <si>
    <t>Світильник LED лінійний Videx 36W 1,2М 5000K VL-BN-36125</t>
  </si>
  <si>
    <t>Світильник Videx LED IP65 лінійний магістральний 18W 0,6М 5000K VL-BNWL-18065</t>
  </si>
  <si>
    <t>Автоматичний вимикач Schneider Electric RESI9 6kA 1P 16A C</t>
  </si>
  <si>
    <t>Монтаж дифавтомтів</t>
  </si>
  <si>
    <t>Диференційний автомат Schneider Electric RESI9 6kA 1P+N 25A C 30mA АC</t>
  </si>
  <si>
    <t>Монтаж автомата однофазного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</si>
</sst>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419]General"/>
    <numFmt numFmtId="166" formatCode="#,##0.00_ ;[Red]\-#,##0.00\ "/>
  </numFmts>
  <fonts count="48">
    <font>
      <sz val="10"/>
      <name val="Arial"/>
      <charset val="134"/>
    </font>
    <font>
      <sz val="11"/>
      <color theme="1"/>
      <name val="Calibri"/>
      <family val="2"/>
      <charset val="204"/>
      <scheme val="minor"/>
    </font>
    <font>
      <sz val="10"/>
      <name val="Arial"/>
      <family val="2"/>
      <charset val="204"/>
    </font>
    <font>
      <sz val="11"/>
      <name val="Calibri"/>
      <family val="2"/>
      <charset val="204"/>
    </font>
    <font>
      <sz val="11"/>
      <color indexed="8"/>
      <name val="Calibri"/>
      <family val="2"/>
      <charset val="204"/>
    </font>
    <font>
      <b/>
      <sz val="10"/>
      <name val="Century Gothic"/>
      <family val="2"/>
      <charset val="204"/>
    </font>
    <font>
      <b/>
      <sz val="10"/>
      <color indexed="8"/>
      <name val="Century Gothic"/>
      <family val="2"/>
      <charset val="204"/>
    </font>
    <font>
      <b/>
      <sz val="12"/>
      <name val="Century Gothic"/>
      <family val="2"/>
      <charset val="204"/>
    </font>
    <font>
      <u/>
      <sz val="11"/>
      <color indexed="8"/>
      <name val="Calibri"/>
      <family val="2"/>
      <charset val="204"/>
    </font>
    <font>
      <sz val="11"/>
      <color indexed="8"/>
      <name val="Century Gothic"/>
      <family val="2"/>
      <charset val="204"/>
    </font>
    <font>
      <sz val="9"/>
      <name val="Century Gothic"/>
      <family val="2"/>
      <charset val="204"/>
    </font>
    <font>
      <sz val="10"/>
      <color indexed="8"/>
      <name val="Century Gothic"/>
      <family val="2"/>
      <charset val="204"/>
    </font>
    <font>
      <b/>
      <sz val="14"/>
      <name val="Century Gothic"/>
      <family val="2"/>
      <charset val="204"/>
    </font>
    <font>
      <sz val="14"/>
      <color indexed="8"/>
      <name val="Century Gothic"/>
      <family val="2"/>
      <charset val="204"/>
    </font>
    <font>
      <i/>
      <sz val="10"/>
      <name val="Century Gothic"/>
      <family val="2"/>
      <charset val="204"/>
    </font>
    <font>
      <sz val="10"/>
      <name val="Century Gothic"/>
      <family val="2"/>
      <charset val="204"/>
    </font>
    <font>
      <b/>
      <sz val="8"/>
      <color rgb="FF000000"/>
      <name val="Arial"/>
      <family val="2"/>
      <charset val="204"/>
    </font>
    <font>
      <i/>
      <sz val="11"/>
      <color rgb="FF7F7F7F"/>
      <name val="Calibri"/>
      <family val="2"/>
      <charset val="204"/>
      <scheme val="minor"/>
    </font>
    <font>
      <sz val="10"/>
      <name val="Arial Cyr"/>
      <charset val="204"/>
    </font>
    <font>
      <sz val="11"/>
      <name val="Calibri"/>
      <family val="2"/>
      <charset val="204"/>
    </font>
    <font>
      <b/>
      <sz val="13"/>
      <color indexed="56"/>
      <name val="Calibri"/>
      <family val="2"/>
      <charset val="204"/>
    </font>
    <font>
      <sz val="8"/>
      <color rgb="FF000000"/>
      <name val="Arial"/>
      <family val="2"/>
      <charset val="204"/>
    </font>
    <font>
      <sz val="12"/>
      <color rgb="FF000000"/>
      <name val="Arial"/>
      <family val="2"/>
      <charset val="204"/>
    </font>
    <font>
      <sz val="1"/>
      <color rgb="FF000000"/>
      <name val="Arial"/>
      <family val="2"/>
      <charset val="204"/>
    </font>
    <font>
      <sz val="10"/>
      <color rgb="FF000000"/>
      <name val="Arial"/>
      <family val="2"/>
      <charset val="204"/>
    </font>
    <font>
      <sz val="11"/>
      <color theme="1"/>
      <name val="Calibri"/>
      <family val="2"/>
      <charset val="204"/>
      <scheme val="minor"/>
    </font>
    <font>
      <b/>
      <sz val="10"/>
      <color rgb="FF000000"/>
      <name val="Arial"/>
      <family val="2"/>
      <charset val="204"/>
    </font>
    <font>
      <i/>
      <sz val="10"/>
      <color rgb="FF000000"/>
      <name val="Arial"/>
      <family val="2"/>
      <charset val="204"/>
    </font>
    <font>
      <b/>
      <i/>
      <sz val="10"/>
      <color rgb="FF000000"/>
      <name val="Arial"/>
      <family val="2"/>
      <charset val="204"/>
    </font>
    <font>
      <b/>
      <i/>
      <sz val="14"/>
      <color rgb="FFFF8000"/>
      <name val="Bookman Old Style"/>
      <family val="1"/>
      <charset val="204"/>
    </font>
    <font>
      <sz val="11"/>
      <color indexed="9"/>
      <name val="Calibri"/>
      <family val="2"/>
      <charset val="204"/>
    </font>
    <font>
      <sz val="10"/>
      <name val="Helv"/>
      <charset val="204"/>
    </font>
    <font>
      <sz val="11"/>
      <color indexed="8"/>
      <name val="Calibri"/>
      <family val="2"/>
      <charset val="204"/>
    </font>
    <font>
      <i/>
      <sz val="8"/>
      <color rgb="FFFF8000"/>
      <name val="Bookman Old Style"/>
      <family val="1"/>
      <charset val="204"/>
    </font>
    <font>
      <sz val="11"/>
      <color rgb="FF000000"/>
      <name val="Calibri"/>
      <family val="2"/>
      <charset val="204"/>
    </font>
    <font>
      <b/>
      <sz val="12"/>
      <color rgb="FF000000"/>
      <name val="Arial"/>
      <family val="2"/>
      <charset val="204"/>
    </font>
    <font>
      <sz val="10"/>
      <color rgb="FFCA6500"/>
      <name val="Arial"/>
      <family val="2"/>
      <charset val="204"/>
    </font>
    <font>
      <i/>
      <sz val="8"/>
      <color rgb="FF000000"/>
      <name val="Arial"/>
      <family val="2"/>
      <charset val="204"/>
    </font>
    <font>
      <u/>
      <sz val="10"/>
      <color theme="10"/>
      <name val="Arial Cyr"/>
      <charset val="204"/>
    </font>
    <font>
      <u/>
      <sz val="11"/>
      <color indexed="12"/>
      <name val="Calibri"/>
      <family val="2"/>
      <charset val="204"/>
    </font>
    <font>
      <b/>
      <sz val="11"/>
      <color indexed="8"/>
      <name val="Calibri"/>
      <family val="2"/>
      <charset val="204"/>
    </font>
    <font>
      <sz val="10"/>
      <name val="Arial"/>
      <family val="2"/>
      <charset val="204"/>
    </font>
    <font>
      <sz val="11"/>
      <color theme="1"/>
      <name val="Times New Roman"/>
      <family val="1"/>
      <charset val="204"/>
    </font>
    <font>
      <sz val="11"/>
      <color indexed="8"/>
      <name val="Calibri"/>
      <family val="2"/>
      <charset val="204"/>
    </font>
    <font>
      <b/>
      <sz val="11"/>
      <color theme="1"/>
      <name val="Times New Roman"/>
      <family val="1"/>
      <charset val="204"/>
    </font>
    <font>
      <sz val="10"/>
      <name val="Arial Cyr"/>
      <family val="2"/>
      <charset val="204"/>
    </font>
    <font>
      <sz val="11"/>
      <name val="Times New Roman"/>
      <family val="1"/>
      <charset val="204"/>
    </font>
    <font>
      <sz val="11"/>
      <color indexed="8"/>
      <name val="Times New Roman"/>
      <family val="1"/>
      <charset val="204"/>
    </font>
  </fonts>
  <fills count="11">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theme="0"/>
        <bgColor indexed="64"/>
      </patternFill>
    </fill>
    <fill>
      <patternFill patternType="solid">
        <fgColor indexed="43"/>
        <bgColor indexed="8"/>
      </patternFill>
    </fill>
    <fill>
      <patternFill patternType="solid">
        <fgColor indexed="50"/>
        <bgColor indexed="64"/>
      </patternFill>
    </fill>
    <fill>
      <patternFill patternType="solid">
        <fgColor indexed="50"/>
        <bgColor indexed="8"/>
      </patternFill>
    </fill>
    <fill>
      <patternFill patternType="solid">
        <fgColor indexed="29"/>
        <bgColor indexed="64"/>
      </patternFill>
    </fill>
    <fill>
      <patternFill patternType="solid">
        <fgColor theme="0" tint="-0.14999847407452621"/>
        <bgColor indexed="64"/>
      </patternFill>
    </fill>
    <fill>
      <patternFill patternType="solid">
        <fgColor theme="4" tint="0.799981688894314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bottom/>
      <diagonal/>
    </border>
    <border>
      <left/>
      <right/>
      <top style="medium">
        <color auto="1"/>
      </top>
      <bottom/>
      <diagonal/>
    </border>
    <border>
      <left style="medium">
        <color auto="1"/>
      </left>
      <right style="thin">
        <color auto="1"/>
      </right>
      <top style="thin">
        <color auto="1"/>
      </top>
      <bottom style="thin">
        <color auto="1"/>
      </bottom>
      <diagonal/>
    </border>
    <border>
      <left/>
      <right style="medium">
        <color auto="1"/>
      </right>
      <top style="medium">
        <color auto="1"/>
      </top>
      <bottom style="medium">
        <color auto="1"/>
      </bottom>
      <diagonal/>
    </border>
    <border>
      <left/>
      <right style="medium">
        <color auto="1"/>
      </right>
      <top style="medium">
        <color auto="1"/>
      </top>
      <bottom/>
      <diagonal/>
    </border>
    <border>
      <left/>
      <right style="medium">
        <color auto="1"/>
      </right>
      <top/>
      <bottom/>
      <diagonal/>
    </border>
    <border>
      <left style="thin">
        <color auto="1"/>
      </left>
      <right style="medium">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right/>
      <top/>
      <bottom style="thick">
        <color indexed="22"/>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s>
  <cellStyleXfs count="74">
    <xf numFmtId="0" fontId="0" fillId="0" borderId="0"/>
    <xf numFmtId="0" fontId="18" fillId="0" borderId="0"/>
    <xf numFmtId="0" fontId="16" fillId="0" borderId="0">
      <alignment horizontal="center" vertical="center"/>
    </xf>
    <xf numFmtId="164" fontId="2" fillId="0" borderId="0" applyFont="0" applyFill="0" applyBorder="0" applyAlignment="0" applyProtection="0"/>
    <xf numFmtId="0" fontId="4" fillId="0" borderId="0"/>
    <xf numFmtId="0" fontId="27" fillId="0" borderId="0">
      <alignment horizontal="left" vertical="top"/>
    </xf>
    <xf numFmtId="0" fontId="25" fillId="0" borderId="0"/>
    <xf numFmtId="0" fontId="16" fillId="0" borderId="0">
      <alignment horizontal="center" vertical="center"/>
    </xf>
    <xf numFmtId="0" fontId="17" fillId="0" borderId="0" applyNumberFormat="0" applyFill="0" applyBorder="0" applyAlignment="0" applyProtection="0"/>
    <xf numFmtId="0" fontId="25" fillId="0" borderId="0"/>
    <xf numFmtId="0" fontId="3" fillId="0" borderId="0">
      <alignment vertical="center"/>
    </xf>
    <xf numFmtId="0" fontId="21" fillId="0" borderId="0">
      <alignment horizontal="left" vertical="top"/>
    </xf>
    <xf numFmtId="0" fontId="25" fillId="0" borderId="0"/>
    <xf numFmtId="0" fontId="35" fillId="0" borderId="0">
      <alignment horizontal="left" vertical="top"/>
    </xf>
    <xf numFmtId="0" fontId="21" fillId="0" borderId="0">
      <alignment horizontal="right" vertical="top"/>
    </xf>
    <xf numFmtId="0" fontId="4" fillId="0" borderId="0"/>
    <xf numFmtId="0" fontId="26" fillId="0" borderId="0">
      <alignment horizontal="left" vertical="top"/>
    </xf>
    <xf numFmtId="0" fontId="21" fillId="0" borderId="0">
      <alignment horizontal="center" vertical="top"/>
    </xf>
    <xf numFmtId="0" fontId="31" fillId="0" borderId="0"/>
    <xf numFmtId="0" fontId="4" fillId="0" borderId="0">
      <protection locked="0"/>
    </xf>
    <xf numFmtId="0" fontId="32" fillId="0" borderId="0"/>
    <xf numFmtId="0" fontId="36" fillId="0" borderId="0">
      <alignment horizontal="left" vertical="top"/>
    </xf>
    <xf numFmtId="0" fontId="30" fillId="8" borderId="0" applyNumberFormat="0" applyBorder="0" applyAlignment="0" applyProtection="0"/>
    <xf numFmtId="0" fontId="16" fillId="0" borderId="0">
      <alignment horizontal="center" vertical="center"/>
    </xf>
    <xf numFmtId="0" fontId="2" fillId="0" borderId="0"/>
    <xf numFmtId="165" fontId="34" fillId="0" borderId="0" applyBorder="0" applyProtection="0"/>
    <xf numFmtId="0" fontId="20" fillId="0" borderId="15" applyNumberFormat="0" applyFill="0" applyAlignment="0" applyProtection="0"/>
    <xf numFmtId="0" fontId="23" fillId="0" borderId="0">
      <alignment horizontal="left" vertical="top"/>
    </xf>
    <xf numFmtId="0" fontId="4" fillId="0" borderId="0"/>
    <xf numFmtId="0" fontId="25" fillId="0" borderId="0"/>
    <xf numFmtId="0" fontId="21" fillId="0" borderId="0">
      <alignment horizontal="center" vertical="top"/>
    </xf>
    <xf numFmtId="0" fontId="26" fillId="0" borderId="0">
      <alignment horizontal="left" vertical="top"/>
    </xf>
    <xf numFmtId="0" fontId="41" fillId="0" borderId="0"/>
    <xf numFmtId="0" fontId="26" fillId="0" borderId="0">
      <alignment horizontal="right" vertical="top"/>
    </xf>
    <xf numFmtId="0" fontId="24" fillId="0" borderId="0">
      <alignment horizontal="right" vertical="top"/>
    </xf>
    <xf numFmtId="0" fontId="37" fillId="0" borderId="0">
      <alignment horizontal="left" vertical="top"/>
    </xf>
    <xf numFmtId="0" fontId="33" fillId="0" borderId="0">
      <alignment horizontal="left" vertical="top"/>
    </xf>
    <xf numFmtId="0" fontId="22" fillId="0" borderId="0">
      <alignment horizontal="left" vertical="top"/>
    </xf>
    <xf numFmtId="0" fontId="24" fillId="0" borderId="0">
      <alignment horizontal="left" vertical="top"/>
    </xf>
    <xf numFmtId="0" fontId="22" fillId="0" borderId="0">
      <alignment horizontal="left" vertical="top"/>
    </xf>
    <xf numFmtId="0" fontId="29" fillId="0" borderId="0">
      <alignment horizontal="left" vertical="center"/>
    </xf>
    <xf numFmtId="0" fontId="24" fillId="0" borderId="0">
      <alignment horizontal="left" vertical="top"/>
    </xf>
    <xf numFmtId="0" fontId="28" fillId="0" borderId="0">
      <alignment horizontal="left" vertical="top"/>
    </xf>
    <xf numFmtId="0" fontId="24" fillId="0" borderId="0">
      <alignment horizontal="left" vertical="top"/>
    </xf>
    <xf numFmtId="0" fontId="24" fillId="0" borderId="0">
      <alignment horizontal="left" vertical="top"/>
    </xf>
    <xf numFmtId="0" fontId="24" fillId="0" borderId="0">
      <alignment horizontal="left" vertical="top"/>
    </xf>
    <xf numFmtId="0" fontId="38" fillId="0" borderId="0" applyNumberFormat="0" applyFill="0" applyBorder="0" applyAlignment="0" applyProtection="0"/>
    <xf numFmtId="0" fontId="25" fillId="0" borderId="1"/>
    <xf numFmtId="0" fontId="18" fillId="0" borderId="0"/>
    <xf numFmtId="0" fontId="25" fillId="0" borderId="0"/>
    <xf numFmtId="0" fontId="19" fillId="0" borderId="0">
      <alignment vertical="center"/>
    </xf>
    <xf numFmtId="0" fontId="25" fillId="0" borderId="0"/>
    <xf numFmtId="0" fontId="25" fillId="0" borderId="0"/>
    <xf numFmtId="0" fontId="25" fillId="0" borderId="0"/>
    <xf numFmtId="0" fontId="18" fillId="0" borderId="0"/>
    <xf numFmtId="0" fontId="31" fillId="0" borderId="0"/>
    <xf numFmtId="164" fontId="2" fillId="0" borderId="0" applyFont="0" applyFill="0" applyBorder="0" applyAlignment="0" applyProtection="0"/>
    <xf numFmtId="0" fontId="43" fillId="0" borderId="0">
      <protection locked="0"/>
    </xf>
    <xf numFmtId="0" fontId="43" fillId="0" borderId="0"/>
    <xf numFmtId="0" fontId="45" fillId="0" borderId="0"/>
    <xf numFmtId="0" fontId="1" fillId="0" borderId="0"/>
    <xf numFmtId="0" fontId="1" fillId="0" borderId="0"/>
    <xf numFmtId="0" fontId="1" fillId="0" borderId="0"/>
    <xf numFmtId="0" fontId="4" fillId="0" borderId="0"/>
    <xf numFmtId="0" fontId="1" fillId="0" borderId="0"/>
    <xf numFmtId="0" fontId="2" fillId="0" borderId="0"/>
    <xf numFmtId="0" fontId="1" fillId="0" borderId="1"/>
    <xf numFmtId="0" fontId="1" fillId="0" borderId="0"/>
    <xf numFmtId="0" fontId="3" fillId="0" borderId="0">
      <alignment vertical="center"/>
    </xf>
    <xf numFmtId="0" fontId="1" fillId="0" borderId="0"/>
    <xf numFmtId="0" fontId="1" fillId="0" borderId="0"/>
    <xf numFmtId="0" fontId="1" fillId="0" borderId="0"/>
    <xf numFmtId="0" fontId="4" fillId="0" borderId="0">
      <protection locked="0"/>
    </xf>
    <xf numFmtId="0" fontId="4" fillId="0" borderId="0"/>
  </cellStyleXfs>
  <cellXfs count="223">
    <xf numFmtId="0" fontId="0" fillId="0" borderId="0" xfId="0"/>
    <xf numFmtId="0" fontId="4" fillId="0" borderId="0" xfId="4"/>
    <xf numFmtId="0" fontId="5" fillId="0" borderId="0" xfId="48" applyFont="1" applyAlignment="1">
      <alignment horizontal="left" vertical="top"/>
    </xf>
    <xf numFmtId="0" fontId="6" fillId="0" borderId="0" xfId="4" applyFont="1" applyAlignment="1">
      <alignment vertical="center" wrapText="1"/>
    </xf>
    <xf numFmtId="0" fontId="8" fillId="0" borderId="5" xfId="4" applyFont="1" applyBorder="1" applyAlignment="1">
      <alignment horizontal="left" vertical="top"/>
    </xf>
    <xf numFmtId="0" fontId="4" fillId="0" borderId="5" xfId="4" applyBorder="1" applyAlignment="1">
      <alignment horizontal="left" vertical="center"/>
    </xf>
    <xf numFmtId="0" fontId="4" fillId="0" borderId="0" xfId="4" applyAlignment="1">
      <alignment horizontal="left" vertical="center"/>
    </xf>
    <xf numFmtId="0" fontId="4" fillId="0" borderId="5" xfId="4" applyBorder="1"/>
    <xf numFmtId="0" fontId="4" fillId="0" borderId="10" xfId="4" applyBorder="1" applyAlignment="1">
      <alignment horizontal="left" vertical="center"/>
    </xf>
    <xf numFmtId="0" fontId="4" fillId="0" borderId="10" xfId="4" applyBorder="1"/>
    <xf numFmtId="0" fontId="9" fillId="0" borderId="0" xfId="9" applyFont="1"/>
    <xf numFmtId="0" fontId="11" fillId="0" borderId="0" xfId="9" applyFont="1"/>
    <xf numFmtId="0" fontId="5" fillId="0" borderId="0" xfId="48" applyFont="1" applyAlignment="1">
      <alignment horizontal="center" vertical="top" wrapText="1"/>
    </xf>
    <xf numFmtId="0" fontId="11" fillId="0" borderId="0" xfId="9" applyFont="1" applyAlignment="1">
      <alignment horizontal="center" vertical="top" wrapText="1"/>
    </xf>
    <xf numFmtId="0" fontId="11" fillId="0" borderId="0" xfId="9" applyFont="1" applyAlignment="1">
      <alignment wrapText="1"/>
    </xf>
    <xf numFmtId="0" fontId="9" fillId="0" borderId="1" xfId="9" applyFont="1" applyBorder="1"/>
    <xf numFmtId="0" fontId="6" fillId="0" borderId="1" xfId="9" applyFont="1" applyBorder="1" applyAlignment="1">
      <alignment horizontal="center" vertical="center"/>
    </xf>
    <xf numFmtId="0" fontId="11" fillId="0" borderId="13" xfId="9" applyFont="1" applyBorder="1"/>
    <xf numFmtId="0" fontId="11" fillId="0" borderId="0" xfId="9" applyFont="1" applyAlignment="1">
      <alignment horizontal="left" wrapText="1"/>
    </xf>
    <xf numFmtId="0" fontId="11" fillId="0" borderId="0" xfId="9" applyFont="1" applyAlignment="1">
      <alignment horizontal="left"/>
    </xf>
    <xf numFmtId="4" fontId="42" fillId="4" borderId="1" xfId="48" applyNumberFormat="1" applyFont="1" applyFill="1" applyBorder="1" applyAlignment="1">
      <alignment horizontal="center" vertical="center" wrapText="1"/>
    </xf>
    <xf numFmtId="4" fontId="42" fillId="4" borderId="1" xfId="48" applyNumberFormat="1" applyFont="1" applyFill="1" applyBorder="1" applyAlignment="1">
      <alignment horizontal="center" vertical="center"/>
    </xf>
    <xf numFmtId="0" fontId="44" fillId="9" borderId="1" xfId="28" applyFont="1" applyFill="1" applyBorder="1" applyAlignment="1">
      <alignment horizontal="center" vertical="center" wrapText="1"/>
    </xf>
    <xf numFmtId="4" fontId="44" fillId="9" borderId="1" xfId="48" applyNumberFormat="1" applyFont="1" applyFill="1" applyBorder="1" applyAlignment="1">
      <alignment horizontal="center" vertical="center" wrapText="1"/>
    </xf>
    <xf numFmtId="0" fontId="44" fillId="9" borderId="1" xfId="19" applyFont="1" applyFill="1" applyBorder="1" applyAlignment="1" applyProtection="1">
      <alignment horizontal="left" vertical="center" wrapText="1"/>
    </xf>
    <xf numFmtId="49" fontId="44" fillId="9" borderId="1" xfId="48" applyNumberFormat="1" applyFont="1" applyFill="1" applyBorder="1" applyAlignment="1" applyProtection="1">
      <alignment horizontal="center" vertical="center" wrapText="1"/>
      <protection locked="0"/>
    </xf>
    <xf numFmtId="4" fontId="44" fillId="9" borderId="1" xfId="48" applyNumberFormat="1" applyFont="1" applyFill="1" applyBorder="1" applyAlignment="1">
      <alignment horizontal="center" vertical="center"/>
    </xf>
    <xf numFmtId="0" fontId="42" fillId="0" borderId="0" xfId="0" applyFont="1" applyAlignment="1">
      <alignment horizontal="center" vertical="center"/>
    </xf>
    <xf numFmtId="166" fontId="44" fillId="4" borderId="0" xfId="0" applyNumberFormat="1" applyFont="1" applyFill="1" applyAlignment="1">
      <alignment horizontal="center" vertical="center" wrapText="1"/>
    </xf>
    <xf numFmtId="0" fontId="42" fillId="0" borderId="1" xfId="0" applyFont="1" applyBorder="1" applyAlignment="1">
      <alignment horizontal="center" vertical="center"/>
    </xf>
    <xf numFmtId="4" fontId="42" fillId="2" borderId="1" xfId="48" applyNumberFormat="1" applyFont="1" applyFill="1" applyBorder="1" applyAlignment="1">
      <alignment horizontal="center" vertical="center"/>
    </xf>
    <xf numFmtId="0" fontId="44" fillId="2" borderId="1" xfId="48" applyFont="1" applyFill="1" applyBorder="1" applyAlignment="1">
      <alignment horizontal="center" vertical="center" wrapText="1"/>
    </xf>
    <xf numFmtId="166" fontId="42" fillId="2" borderId="1" xfId="48" applyNumberFormat="1" applyFont="1" applyFill="1" applyBorder="1" applyAlignment="1">
      <alignment horizontal="center" vertical="center"/>
    </xf>
    <xf numFmtId="166" fontId="44" fillId="2" borderId="1" xfId="48" applyNumberFormat="1" applyFont="1" applyFill="1" applyBorder="1" applyAlignment="1">
      <alignment horizontal="center" vertical="center"/>
    </xf>
    <xf numFmtId="4" fontId="44" fillId="2" borderId="1" xfId="48" applyNumberFormat="1" applyFont="1" applyFill="1" applyBorder="1" applyAlignment="1">
      <alignment horizontal="center" vertical="center"/>
    </xf>
    <xf numFmtId="10" fontId="44" fillId="2" borderId="1" xfId="48" applyNumberFormat="1" applyFont="1" applyFill="1" applyBorder="1" applyAlignment="1">
      <alignment horizontal="center" vertical="center" wrapText="1"/>
    </xf>
    <xf numFmtId="9" fontId="44" fillId="2" borderId="1" xfId="48" applyNumberFormat="1" applyFont="1" applyFill="1" applyBorder="1" applyAlignment="1">
      <alignment horizontal="center" vertical="center" wrapText="1"/>
    </xf>
    <xf numFmtId="0" fontId="42" fillId="2" borderId="1" xfId="48" applyFont="1" applyFill="1" applyBorder="1" applyAlignment="1">
      <alignment horizontal="center" vertical="center"/>
    </xf>
    <xf numFmtId="166" fontId="42" fillId="0" borderId="0" xfId="48" applyNumberFormat="1" applyFont="1" applyAlignment="1">
      <alignment horizontal="center" vertical="center"/>
    </xf>
    <xf numFmtId="0" fontId="42" fillId="4" borderId="17" xfId="48" applyFont="1" applyFill="1" applyBorder="1" applyAlignment="1">
      <alignment horizontal="center" vertical="center" wrapText="1"/>
    </xf>
    <xf numFmtId="4" fontId="42" fillId="4" borderId="17" xfId="48" applyNumberFormat="1" applyFont="1" applyFill="1" applyBorder="1" applyAlignment="1">
      <alignment horizontal="center" vertical="center" wrapText="1"/>
    </xf>
    <xf numFmtId="0" fontId="42" fillId="4" borderId="1" xfId="8" applyFont="1" applyFill="1" applyBorder="1" applyAlignment="1">
      <alignment horizontal="center" vertical="center" wrapText="1"/>
    </xf>
    <xf numFmtId="166" fontId="42" fillId="4" borderId="1" xfId="8" applyNumberFormat="1" applyFont="1" applyFill="1" applyBorder="1" applyAlignment="1">
      <alignment horizontal="center" vertical="center"/>
    </xf>
    <xf numFmtId="166" fontId="42" fillId="9" borderId="1" xfId="8" applyNumberFormat="1" applyFont="1" applyFill="1" applyBorder="1" applyAlignment="1" applyProtection="1">
      <alignment horizontal="center" vertical="center" wrapText="1"/>
      <protection locked="0"/>
    </xf>
    <xf numFmtId="166" fontId="44" fillId="9" borderId="1" xfId="8" applyNumberFormat="1" applyFont="1" applyFill="1" applyBorder="1" applyAlignment="1" applyProtection="1">
      <alignment horizontal="center" vertical="center" wrapText="1"/>
      <protection locked="0"/>
    </xf>
    <xf numFmtId="166" fontId="42" fillId="4" borderId="1" xfId="8" applyNumberFormat="1" applyFont="1" applyFill="1" applyBorder="1" applyAlignment="1" applyProtection="1">
      <alignment horizontal="center" vertical="center" wrapText="1"/>
      <protection locked="0"/>
    </xf>
    <xf numFmtId="0" fontId="42" fillId="4" borderId="1" xfId="0" applyFont="1" applyFill="1" applyBorder="1" applyAlignment="1">
      <alignment vertical="center" wrapText="1"/>
    </xf>
    <xf numFmtId="0" fontId="42" fillId="4" borderId="1" xfId="0" applyFont="1" applyFill="1" applyBorder="1" applyAlignment="1">
      <alignment horizontal="center" vertical="center"/>
    </xf>
    <xf numFmtId="0" fontId="42" fillId="4" borderId="1" xfId="28" applyFont="1" applyFill="1" applyBorder="1" applyAlignment="1">
      <alignment horizontal="center" vertical="center" wrapText="1"/>
    </xf>
    <xf numFmtId="166" fontId="42" fillId="9" borderId="1" xfId="48" applyNumberFormat="1" applyFont="1" applyFill="1" applyBorder="1" applyAlignment="1">
      <alignment horizontal="center" vertical="center" wrapText="1"/>
    </xf>
    <xf numFmtId="166" fontId="42" fillId="4" borderId="1" xfId="0" applyNumberFormat="1" applyFont="1" applyFill="1" applyBorder="1" applyAlignment="1">
      <alignment horizontal="left" vertical="center"/>
    </xf>
    <xf numFmtId="0" fontId="42" fillId="4" borderId="1" xfId="0" applyFont="1" applyFill="1" applyBorder="1" applyAlignment="1">
      <alignment horizontal="left" vertical="center" wrapText="1"/>
    </xf>
    <xf numFmtId="0" fontId="46" fillId="0" borderId="0" xfId="0" applyFont="1" applyAlignment="1">
      <alignment horizontal="left" vertical="center"/>
    </xf>
    <xf numFmtId="0" fontId="46" fillId="4" borderId="1" xfId="48" applyFont="1" applyFill="1" applyBorder="1" applyAlignment="1">
      <alignment horizontal="center" vertical="center" wrapText="1"/>
    </xf>
    <xf numFmtId="0" fontId="42" fillId="0" borderId="0" xfId="0" applyFont="1" applyAlignment="1">
      <alignment horizontal="left" vertical="center"/>
    </xf>
    <xf numFmtId="166" fontId="44" fillId="9" borderId="1" xfId="48" applyNumberFormat="1" applyFont="1" applyFill="1" applyBorder="1" applyAlignment="1">
      <alignment horizontal="center" vertical="center" wrapText="1"/>
    </xf>
    <xf numFmtId="0" fontId="42" fillId="4" borderId="1" xfId="57" applyFont="1" applyFill="1" applyBorder="1" applyAlignment="1" applyProtection="1">
      <alignment horizontal="left" vertical="center" wrapText="1"/>
    </xf>
    <xf numFmtId="0" fontId="42" fillId="4" borderId="1" xfId="58" applyFont="1" applyFill="1" applyBorder="1" applyAlignment="1">
      <alignment horizontal="center" vertical="center" wrapText="1"/>
    </xf>
    <xf numFmtId="166" fontId="42" fillId="4" borderId="1" xfId="3" applyNumberFormat="1" applyFont="1" applyFill="1" applyBorder="1" applyAlignment="1">
      <alignment horizontal="center" vertical="center" wrapText="1"/>
    </xf>
    <xf numFmtId="166" fontId="42" fillId="9" borderId="1" xfId="48" applyNumberFormat="1" applyFont="1" applyFill="1" applyBorder="1" applyAlignment="1">
      <alignment horizontal="center" vertical="center"/>
    </xf>
    <xf numFmtId="166" fontId="46" fillId="0" borderId="1" xfId="0" applyNumberFormat="1" applyFont="1" applyBorder="1" applyAlignment="1">
      <alignment horizontal="center" vertical="center"/>
    </xf>
    <xf numFmtId="4" fontId="46" fillId="4" borderId="1" xfId="48" applyNumberFormat="1" applyFont="1" applyFill="1" applyBorder="1" applyAlignment="1">
      <alignment horizontal="center" vertical="center" wrapText="1"/>
    </xf>
    <xf numFmtId="166" fontId="42" fillId="0" borderId="1" xfId="0" applyNumberFormat="1" applyFont="1" applyBorder="1" applyAlignment="1">
      <alignment horizontal="left" vertical="center" wrapText="1"/>
    </xf>
    <xf numFmtId="166" fontId="42" fillId="0" borderId="1" xfId="0" applyNumberFormat="1" applyFont="1" applyBorder="1" applyAlignment="1">
      <alignment horizontal="center" vertical="center"/>
    </xf>
    <xf numFmtId="166" fontId="46" fillId="4" borderId="1" xfId="48" applyNumberFormat="1" applyFont="1" applyFill="1" applyBorder="1" applyAlignment="1">
      <alignment horizontal="center" vertical="center"/>
    </xf>
    <xf numFmtId="166" fontId="46" fillId="4" borderId="1" xfId="0" applyNumberFormat="1" applyFont="1" applyFill="1" applyBorder="1" applyAlignment="1">
      <alignment horizontal="center" vertical="center"/>
    </xf>
    <xf numFmtId="166" fontId="46" fillId="4" borderId="1" xfId="48" applyNumberFormat="1" applyFont="1" applyFill="1" applyBorder="1" applyAlignment="1">
      <alignment horizontal="left" vertical="center"/>
    </xf>
    <xf numFmtId="0" fontId="46" fillId="4" borderId="1" xfId="0" applyFont="1" applyFill="1" applyBorder="1" applyAlignment="1">
      <alignment horizontal="left" vertical="center"/>
    </xf>
    <xf numFmtId="0" fontId="46" fillId="4" borderId="1" xfId="0" applyFont="1" applyFill="1" applyBorder="1" applyAlignment="1">
      <alignment horizontal="left" vertical="center" wrapText="1"/>
    </xf>
    <xf numFmtId="2" fontId="46" fillId="4" borderId="1" xfId="0" applyNumberFormat="1" applyFont="1" applyFill="1" applyBorder="1" applyAlignment="1">
      <alignment horizontal="center" vertical="center"/>
    </xf>
    <xf numFmtId="2" fontId="46" fillId="4" borderId="1" xfId="48" applyNumberFormat="1" applyFont="1" applyFill="1" applyBorder="1" applyAlignment="1">
      <alignment horizontal="center" vertical="center" wrapText="1"/>
    </xf>
    <xf numFmtId="0" fontId="46" fillId="4" borderId="1" xfId="48" applyFont="1" applyFill="1" applyBorder="1" applyAlignment="1">
      <alignment horizontal="left" vertical="center" wrapText="1"/>
    </xf>
    <xf numFmtId="0" fontId="47" fillId="4" borderId="1" xfId="48" applyFont="1" applyFill="1" applyBorder="1" applyAlignment="1">
      <alignment horizontal="left" vertical="center" wrapText="1"/>
    </xf>
    <xf numFmtId="49" fontId="46" fillId="4" borderId="1" xfId="48" applyNumberFormat="1" applyFont="1" applyFill="1" applyBorder="1" applyAlignment="1" applyProtection="1">
      <alignment horizontal="center" vertical="center" wrapText="1"/>
      <protection locked="0"/>
    </xf>
    <xf numFmtId="0" fontId="46" fillId="4" borderId="1" xfId="8" applyFont="1" applyFill="1" applyBorder="1" applyAlignment="1">
      <alignment horizontal="center" vertical="center" wrapText="1"/>
    </xf>
    <xf numFmtId="166" fontId="46" fillId="4" borderId="16" xfId="0" applyNumberFormat="1" applyFont="1" applyFill="1" applyBorder="1" applyAlignment="1">
      <alignment horizontal="center" vertical="center"/>
    </xf>
    <xf numFmtId="0" fontId="42" fillId="4" borderId="16" xfId="28" applyFont="1" applyFill="1" applyBorder="1" applyAlignment="1">
      <alignment horizontal="center" vertical="center" wrapText="1"/>
    </xf>
    <xf numFmtId="0" fontId="42" fillId="4" borderId="1" xfId="19" applyFont="1" applyFill="1" applyBorder="1" applyAlignment="1" applyProtection="1">
      <alignment horizontal="left" vertical="center" wrapText="1"/>
    </xf>
    <xf numFmtId="4" fontId="46" fillId="4" borderId="1" xfId="48" applyNumberFormat="1" applyFont="1" applyFill="1" applyBorder="1" applyAlignment="1">
      <alignment horizontal="center" vertical="center"/>
    </xf>
    <xf numFmtId="0" fontId="42" fillId="0" borderId="1" xfId="48" applyFont="1" applyBorder="1" applyAlignment="1">
      <alignment horizontal="left" vertical="center" wrapText="1"/>
    </xf>
    <xf numFmtId="166" fontId="46" fillId="4" borderId="1" xfId="0" applyNumberFormat="1" applyFont="1" applyFill="1" applyBorder="1" applyAlignment="1">
      <alignment horizontal="left" vertical="center"/>
    </xf>
    <xf numFmtId="2" fontId="42" fillId="4" borderId="1" xfId="48" applyNumberFormat="1" applyFont="1" applyFill="1" applyBorder="1" applyAlignment="1">
      <alignment horizontal="center" vertical="center" wrapText="1"/>
    </xf>
    <xf numFmtId="2" fontId="42" fillId="4" borderId="1" xfId="48" applyNumberFormat="1" applyFont="1" applyFill="1" applyBorder="1" applyAlignment="1">
      <alignment horizontal="left" vertical="center" wrapText="1"/>
    </xf>
    <xf numFmtId="9" fontId="42" fillId="4" borderId="1" xfId="48" applyNumberFormat="1" applyFont="1" applyFill="1" applyBorder="1" applyAlignment="1">
      <alignment horizontal="center" vertical="center" wrapText="1"/>
    </xf>
    <xf numFmtId="0" fontId="44" fillId="3" borderId="1" xfId="48" applyFont="1" applyFill="1" applyBorder="1" applyAlignment="1">
      <alignment horizontal="center" vertical="center" wrapText="1"/>
    </xf>
    <xf numFmtId="0" fontId="44" fillId="3" borderId="1" xfId="48" applyFont="1" applyFill="1" applyBorder="1" applyAlignment="1">
      <alignment horizontal="left" vertical="center"/>
    </xf>
    <xf numFmtId="0" fontId="44" fillId="3" borderId="1" xfId="48" applyFont="1" applyFill="1" applyBorder="1" applyAlignment="1">
      <alignment horizontal="left" vertical="center" wrapText="1"/>
    </xf>
    <xf numFmtId="4" fontId="44" fillId="3" borderId="1" xfId="48" applyNumberFormat="1" applyFont="1" applyFill="1" applyBorder="1" applyAlignment="1">
      <alignment horizontal="left" vertical="center" wrapText="1"/>
    </xf>
    <xf numFmtId="4" fontId="44" fillId="3" borderId="1" xfId="48" applyNumberFormat="1" applyFont="1" applyFill="1" applyBorder="1" applyAlignment="1">
      <alignment horizontal="center" vertical="center" wrapText="1"/>
    </xf>
    <xf numFmtId="0" fontId="42" fillId="0" borderId="0" xfId="0" applyFont="1" applyAlignment="1">
      <alignment vertical="center"/>
    </xf>
    <xf numFmtId="0" fontId="42" fillId="0" borderId="0" xfId="48" applyFont="1" applyAlignment="1">
      <alignment horizontal="left" vertical="center"/>
    </xf>
    <xf numFmtId="0" fontId="42" fillId="0" borderId="0" xfId="48" applyFont="1" applyAlignment="1">
      <alignment horizontal="center" vertical="center"/>
    </xf>
    <xf numFmtId="0" fontId="42" fillId="0" borderId="0" xfId="48" applyFont="1" applyAlignment="1">
      <alignment vertical="center"/>
    </xf>
    <xf numFmtId="0" fontId="44" fillId="4" borderId="1" xfId="48" applyFont="1" applyFill="1" applyBorder="1" applyAlignment="1">
      <alignment horizontal="center" vertical="center" wrapText="1"/>
    </xf>
    <xf numFmtId="0" fontId="42" fillId="4" borderId="1" xfId="8" applyFont="1" applyFill="1" applyBorder="1" applyAlignment="1">
      <alignment horizontal="left" vertical="center" wrapText="1"/>
    </xf>
    <xf numFmtId="0" fontId="42" fillId="4" borderId="0" xfId="0" applyFont="1" applyFill="1" applyAlignment="1">
      <alignment vertical="center"/>
    </xf>
    <xf numFmtId="0" fontId="46" fillId="4" borderId="0" xfId="0" applyFont="1" applyFill="1" applyAlignment="1">
      <alignment vertical="center"/>
    </xf>
    <xf numFmtId="0" fontId="42" fillId="4" borderId="16" xfId="19" applyFont="1" applyFill="1" applyBorder="1" applyAlignment="1" applyProtection="1">
      <alignment horizontal="left" vertical="center" wrapText="1"/>
    </xf>
    <xf numFmtId="0" fontId="42" fillId="4" borderId="16" xfId="28" applyFont="1" applyFill="1" applyBorder="1" applyAlignment="1">
      <alignment horizontal="left" vertical="center" wrapText="1"/>
    </xf>
    <xf numFmtId="0" fontId="44" fillId="9" borderId="14" xfId="48" applyFont="1" applyFill="1" applyBorder="1" applyAlignment="1">
      <alignment horizontal="left" vertical="center" wrapText="1"/>
    </xf>
    <xf numFmtId="0" fontId="44" fillId="9" borderId="1" xfId="48" applyFont="1" applyFill="1" applyBorder="1" applyAlignment="1">
      <alignment horizontal="left" vertical="center" wrapText="1"/>
    </xf>
    <xf numFmtId="0" fontId="44" fillId="9" borderId="1" xfId="48" applyFont="1" applyFill="1" applyBorder="1" applyAlignment="1">
      <alignment horizontal="center" vertical="center" wrapText="1"/>
    </xf>
    <xf numFmtId="0" fontId="44" fillId="4" borderId="17" xfId="48" applyFont="1" applyFill="1" applyBorder="1" applyAlignment="1">
      <alignment horizontal="center" vertical="center" wrapText="1"/>
    </xf>
    <xf numFmtId="0" fontId="44" fillId="4" borderId="17" xfId="48" applyFont="1" applyFill="1" applyBorder="1" applyAlignment="1">
      <alignment horizontal="left" vertical="center" wrapText="1"/>
    </xf>
    <xf numFmtId="166" fontId="44" fillId="4" borderId="17" xfId="48" applyNumberFormat="1" applyFont="1" applyFill="1" applyBorder="1" applyAlignment="1">
      <alignment horizontal="center" vertical="center" wrapText="1"/>
    </xf>
    <xf numFmtId="166" fontId="44" fillId="4" borderId="17" xfId="48" applyNumberFormat="1" applyFont="1" applyFill="1" applyBorder="1" applyAlignment="1">
      <alignment horizontal="left" vertical="center" wrapText="1"/>
    </xf>
    <xf numFmtId="0" fontId="44" fillId="4" borderId="1" xfId="48" applyFont="1" applyFill="1" applyBorder="1" applyAlignment="1">
      <alignment horizontal="left" vertical="center" wrapText="1"/>
    </xf>
    <xf numFmtId="0" fontId="42" fillId="0" borderId="1" xfId="0" applyFont="1" applyBorder="1" applyAlignment="1">
      <alignment horizontal="left" vertical="center"/>
    </xf>
    <xf numFmtId="0" fontId="44" fillId="2" borderId="1" xfId="48" applyFont="1" applyFill="1" applyBorder="1" applyAlignment="1">
      <alignment horizontal="left" vertical="center" wrapText="1"/>
    </xf>
    <xf numFmtId="4" fontId="42" fillId="2" borderId="1" xfId="48" applyNumberFormat="1" applyFont="1" applyFill="1" applyBorder="1" applyAlignment="1">
      <alignment horizontal="left" vertical="center" wrapText="1"/>
    </xf>
    <xf numFmtId="4" fontId="42" fillId="2" borderId="1" xfId="48" applyNumberFormat="1" applyFont="1" applyFill="1" applyBorder="1" applyAlignment="1">
      <alignment horizontal="center" vertical="center" wrapText="1"/>
    </xf>
    <xf numFmtId="0" fontId="44" fillId="2" borderId="1" xfId="28" applyFont="1" applyFill="1" applyBorder="1" applyAlignment="1">
      <alignment horizontal="left" vertical="center" wrapText="1"/>
    </xf>
    <xf numFmtId="4" fontId="42" fillId="2" borderId="1" xfId="48" applyNumberFormat="1" applyFont="1" applyFill="1" applyBorder="1" applyAlignment="1">
      <alignment horizontal="left" vertical="center"/>
    </xf>
    <xf numFmtId="0" fontId="44" fillId="2" borderId="1" xfId="48" applyFont="1" applyFill="1" applyBorder="1" applyAlignment="1">
      <alignment horizontal="left" vertical="center"/>
    </xf>
    <xf numFmtId="0" fontId="42" fillId="2" borderId="1" xfId="48" applyFont="1" applyFill="1" applyBorder="1" applyAlignment="1">
      <alignment horizontal="left" vertical="center"/>
    </xf>
    <xf numFmtId="0" fontId="42" fillId="4" borderId="0" xfId="48" applyFont="1" applyFill="1" applyAlignment="1">
      <alignment horizontal="left" vertical="center" wrapText="1"/>
    </xf>
    <xf numFmtId="0" fontId="42" fillId="2" borderId="0" xfId="59" applyFont="1" applyFill="1" applyAlignment="1">
      <alignment horizontal="left" vertical="center"/>
    </xf>
    <xf numFmtId="0" fontId="42" fillId="0" borderId="1" xfId="48" applyFont="1" applyBorder="1" applyAlignment="1">
      <alignment horizontal="center" vertical="center" wrapText="1"/>
    </xf>
    <xf numFmtId="4" fontId="42" fillId="0" borderId="1" xfId="48" applyNumberFormat="1" applyFont="1" applyBorder="1" applyAlignment="1">
      <alignment horizontal="center" vertical="center" wrapText="1"/>
    </xf>
    <xf numFmtId="0" fontId="42" fillId="0" borderId="1" xfId="48" applyFont="1" applyFill="1" applyBorder="1" applyAlignment="1">
      <alignment horizontal="center" vertical="center" wrapText="1"/>
    </xf>
    <xf numFmtId="0" fontId="42" fillId="4" borderId="1" xfId="48" applyFont="1" applyFill="1" applyBorder="1" applyAlignment="1">
      <alignment horizontal="left" wrapText="1"/>
    </xf>
    <xf numFmtId="0" fontId="42" fillId="4" borderId="1" xfId="48" applyFont="1" applyFill="1" applyBorder="1" applyAlignment="1">
      <alignment horizontal="center" vertical="center" wrapText="1"/>
    </xf>
    <xf numFmtId="49" fontId="42" fillId="4" borderId="1" xfId="48" applyNumberFormat="1" applyFont="1" applyFill="1" applyBorder="1" applyAlignment="1" applyProtection="1">
      <alignment horizontal="center" vertical="center" wrapText="1"/>
      <protection locked="0"/>
    </xf>
    <xf numFmtId="166" fontId="42" fillId="4" borderId="1" xfId="48" applyNumberFormat="1" applyFont="1" applyFill="1" applyBorder="1" applyAlignment="1">
      <alignment horizontal="center" vertical="center" wrapText="1"/>
    </xf>
    <xf numFmtId="166" fontId="42" fillId="4" borderId="1" xfId="0" applyNumberFormat="1" applyFont="1" applyFill="1" applyBorder="1" applyAlignment="1">
      <alignment horizontal="center" vertical="center"/>
    </xf>
    <xf numFmtId="166" fontId="42" fillId="4" borderId="1" xfId="48" applyNumberFormat="1" applyFont="1" applyFill="1" applyBorder="1" applyAlignment="1">
      <alignment horizontal="center" vertical="center"/>
    </xf>
    <xf numFmtId="49" fontId="42" fillId="4" borderId="1" xfId="48" applyNumberFormat="1" applyFont="1" applyFill="1" applyBorder="1" applyAlignment="1" applyProtection="1">
      <alignment horizontal="left" vertical="center" wrapText="1"/>
      <protection locked="0"/>
    </xf>
    <xf numFmtId="0" fontId="42" fillId="4" borderId="1" xfId="48" applyFont="1" applyFill="1" applyBorder="1" applyAlignment="1">
      <alignment horizontal="left" vertical="center" wrapText="1"/>
    </xf>
    <xf numFmtId="166" fontId="47" fillId="4" borderId="1" xfId="48" applyNumberFormat="1" applyFont="1" applyFill="1" applyBorder="1" applyAlignment="1">
      <alignment horizontal="center" vertical="center" wrapText="1"/>
    </xf>
    <xf numFmtId="166" fontId="46" fillId="4" borderId="1" xfId="48" applyNumberFormat="1" applyFont="1" applyFill="1" applyBorder="1" applyAlignment="1">
      <alignment horizontal="center" vertical="center" wrapText="1"/>
    </xf>
    <xf numFmtId="0" fontId="46" fillId="4" borderId="0" xfId="0" applyFont="1" applyFill="1" applyAlignment="1">
      <alignment horizontal="left" vertical="center"/>
    </xf>
    <xf numFmtId="0" fontId="46" fillId="0" borderId="0" xfId="0" applyFont="1" applyAlignment="1">
      <alignment vertical="center"/>
    </xf>
    <xf numFmtId="0" fontId="42" fillId="4" borderId="14" xfId="48" applyFont="1" applyFill="1" applyBorder="1" applyAlignment="1">
      <alignment horizontal="left" vertical="center" wrapText="1"/>
    </xf>
    <xf numFmtId="166" fontId="42" fillId="4" borderId="1" xfId="48" applyNumberFormat="1" applyFont="1" applyFill="1" applyBorder="1" applyAlignment="1">
      <alignment horizontal="left" vertical="center" wrapText="1"/>
    </xf>
    <xf numFmtId="0" fontId="46" fillId="4" borderId="1" xfId="0" applyFont="1" applyFill="1" applyBorder="1" applyAlignment="1">
      <alignment horizontal="center" vertical="center"/>
    </xf>
    <xf numFmtId="1" fontId="46" fillId="4" borderId="1" xfId="48" applyNumberFormat="1" applyFont="1" applyFill="1" applyBorder="1" applyAlignment="1">
      <alignment horizontal="center" vertical="center" wrapText="1"/>
    </xf>
    <xf numFmtId="166" fontId="42" fillId="4" borderId="16" xfId="48" applyNumberFormat="1" applyFont="1" applyFill="1" applyBorder="1" applyAlignment="1">
      <alignment horizontal="center" vertical="center"/>
    </xf>
    <xf numFmtId="49" fontId="46" fillId="4" borderId="1" xfId="48" applyNumberFormat="1" applyFont="1" applyFill="1" applyBorder="1" applyAlignment="1" applyProtection="1">
      <alignment horizontal="left" vertical="center" wrapText="1"/>
      <protection locked="0"/>
    </xf>
    <xf numFmtId="0" fontId="42" fillId="4" borderId="1" xfId="0" applyFont="1" applyFill="1" applyBorder="1" applyAlignment="1">
      <alignment vertical="center"/>
    </xf>
    <xf numFmtId="0" fontId="42" fillId="0" borderId="1" xfId="0" applyFont="1" applyBorder="1" applyAlignment="1">
      <alignment vertical="center"/>
    </xf>
    <xf numFmtId="166" fontId="42" fillId="0" borderId="1" xfId="3" applyNumberFormat="1" applyFont="1" applyFill="1" applyBorder="1" applyAlignment="1">
      <alignment horizontal="center" vertical="center" wrapText="1"/>
    </xf>
    <xf numFmtId="2" fontId="42" fillId="4" borderId="16" xfId="48" applyNumberFormat="1" applyFont="1" applyFill="1" applyBorder="1" applyAlignment="1">
      <alignment horizontal="center" vertical="center" wrapText="1"/>
    </xf>
    <xf numFmtId="166" fontId="42" fillId="0" borderId="1" xfId="48" applyNumberFormat="1" applyFont="1" applyBorder="1" applyAlignment="1">
      <alignment horizontal="center" vertical="center" wrapText="1"/>
    </xf>
    <xf numFmtId="0" fontId="42" fillId="4" borderId="1" xfId="8" applyFont="1" applyFill="1" applyBorder="1" applyAlignment="1">
      <alignment horizontal="left" wrapText="1"/>
    </xf>
    <xf numFmtId="2" fontId="42" fillId="4" borderId="1" xfId="8" applyNumberFormat="1" applyFont="1" applyFill="1" applyBorder="1" applyAlignment="1">
      <alignment horizontal="center" vertical="center" wrapText="1"/>
    </xf>
    <xf numFmtId="0" fontId="42" fillId="0" borderId="0" xfId="0" applyFont="1" applyAlignment="1">
      <alignment horizontal="center"/>
    </xf>
    <xf numFmtId="0" fontId="42" fillId="0" borderId="0" xfId="0" applyFont="1"/>
    <xf numFmtId="166" fontId="42" fillId="0" borderId="1" xfId="0" applyNumberFormat="1" applyFont="1" applyBorder="1" applyAlignment="1">
      <alignment horizontal="left" vertical="center"/>
    </xf>
    <xf numFmtId="0" fontId="46" fillId="0" borderId="1" xfId="48" applyFont="1" applyBorder="1" applyAlignment="1">
      <alignment horizontal="left" vertical="center" wrapText="1"/>
    </xf>
    <xf numFmtId="49" fontId="46" fillId="0" borderId="1" xfId="48" applyNumberFormat="1" applyFont="1" applyBorder="1" applyAlignment="1" applyProtection="1">
      <alignment horizontal="center" vertical="center" wrapText="1"/>
      <protection locked="0"/>
    </xf>
    <xf numFmtId="4" fontId="46" fillId="0" borderId="1" xfId="48" applyNumberFormat="1" applyFont="1" applyBorder="1" applyAlignment="1">
      <alignment horizontal="center" vertical="center"/>
    </xf>
    <xf numFmtId="0" fontId="42" fillId="4" borderId="1" xfId="0" applyFont="1" applyFill="1" applyBorder="1" applyAlignment="1">
      <alignment horizontal="left" vertical="top" wrapText="1"/>
    </xf>
    <xf numFmtId="0" fontId="42" fillId="4" borderId="1" xfId="0" applyFont="1" applyFill="1" applyBorder="1" applyAlignment="1">
      <alignment horizontal="center" vertical="top"/>
    </xf>
    <xf numFmtId="2" fontId="42" fillId="4" borderId="1" xfId="0" applyNumberFormat="1" applyFont="1" applyFill="1" applyBorder="1" applyAlignment="1">
      <alignment horizontal="center" vertical="top"/>
    </xf>
    <xf numFmtId="2" fontId="42" fillId="10" borderId="1" xfId="8" applyNumberFormat="1" applyFont="1" applyFill="1" applyBorder="1" applyAlignment="1">
      <alignment horizontal="center" vertical="center" wrapText="1"/>
    </xf>
    <xf numFmtId="0" fontId="42" fillId="0" borderId="1" xfId="8" applyFont="1" applyFill="1" applyBorder="1" applyAlignment="1">
      <alignment horizontal="left" wrapText="1"/>
    </xf>
    <xf numFmtId="0" fontId="42" fillId="0" borderId="1" xfId="8" applyFont="1" applyFill="1" applyBorder="1" applyAlignment="1">
      <alignment horizontal="center" vertical="center" wrapText="1"/>
    </xf>
    <xf numFmtId="2" fontId="42" fillId="0" borderId="1" xfId="8" applyNumberFormat="1" applyFont="1" applyFill="1" applyBorder="1" applyAlignment="1">
      <alignment horizontal="center" vertical="center" wrapText="1"/>
    </xf>
    <xf numFmtId="0" fontId="42" fillId="4" borderId="1" xfId="0" applyFont="1" applyFill="1" applyBorder="1" applyAlignment="1">
      <alignment horizontal="left" vertical="top"/>
    </xf>
    <xf numFmtId="49" fontId="42" fillId="4" borderId="1" xfId="48" applyNumberFormat="1" applyFont="1" applyFill="1" applyBorder="1" applyAlignment="1" applyProtection="1">
      <alignment horizontal="left" vertical="top" wrapText="1"/>
      <protection locked="0"/>
    </xf>
    <xf numFmtId="49" fontId="42" fillId="0" borderId="1" xfId="48" applyNumberFormat="1" applyFont="1" applyBorder="1" applyAlignment="1" applyProtection="1">
      <alignment horizontal="center" vertical="center" wrapText="1"/>
      <protection locked="0"/>
    </xf>
    <xf numFmtId="166" fontId="42" fillId="0" borderId="1" xfId="48" applyNumberFormat="1" applyFont="1" applyBorder="1" applyAlignment="1">
      <alignment horizontal="center" vertical="center"/>
    </xf>
    <xf numFmtId="0" fontId="42" fillId="0" borderId="1" xfId="0" applyFont="1" applyBorder="1"/>
    <xf numFmtId="0" fontId="42" fillId="0" borderId="1" xfId="0" applyFont="1" applyBorder="1" applyAlignment="1">
      <alignment horizontal="center"/>
    </xf>
    <xf numFmtId="0" fontId="42" fillId="4" borderId="1" xfId="0" applyFont="1" applyFill="1" applyBorder="1" applyAlignment="1">
      <alignment horizontal="center"/>
    </xf>
    <xf numFmtId="0" fontId="42" fillId="0" borderId="1" xfId="48" applyFont="1" applyFill="1" applyBorder="1" applyAlignment="1">
      <alignment horizontal="left" vertical="center" wrapText="1"/>
    </xf>
    <xf numFmtId="166" fontId="42" fillId="0" borderId="1" xfId="48" applyNumberFormat="1" applyFont="1" applyFill="1" applyBorder="1" applyAlignment="1">
      <alignment horizontal="center" vertical="center" wrapText="1"/>
    </xf>
    <xf numFmtId="166" fontId="42" fillId="0" borderId="1" xfId="48" applyNumberFormat="1" applyFont="1" applyFill="1" applyBorder="1" applyAlignment="1">
      <alignment horizontal="center" vertical="center"/>
    </xf>
    <xf numFmtId="0" fontId="46" fillId="4" borderId="1" xfId="0" applyFont="1" applyFill="1" applyBorder="1"/>
    <xf numFmtId="166" fontId="46" fillId="0" borderId="16" xfId="0" applyNumberFormat="1" applyFont="1" applyBorder="1" applyAlignment="1">
      <alignment horizontal="center" vertical="center"/>
    </xf>
    <xf numFmtId="0" fontId="46" fillId="4" borderId="1" xfId="0" applyFont="1" applyFill="1" applyBorder="1" applyAlignment="1">
      <alignment horizontal="left" wrapText="1" shrinkToFit="1"/>
    </xf>
    <xf numFmtId="0" fontId="15" fillId="0" borderId="1" xfId="9" applyFont="1" applyBorder="1" applyAlignment="1">
      <alignment horizontal="left" vertical="top" wrapText="1"/>
    </xf>
    <xf numFmtId="0" fontId="15" fillId="0" borderId="1" xfId="9" applyFont="1" applyBorder="1" applyAlignment="1">
      <alignment horizontal="left" vertical="top"/>
    </xf>
    <xf numFmtId="0" fontId="15" fillId="0" borderId="1" xfId="9" applyFont="1" applyBorder="1" applyAlignment="1">
      <alignment horizontal="left" vertical="center" wrapText="1"/>
    </xf>
    <xf numFmtId="0" fontId="15" fillId="0" borderId="1" xfId="9" applyFont="1" applyBorder="1" applyAlignment="1">
      <alignment horizontal="center" vertical="center" wrapText="1"/>
    </xf>
    <xf numFmtId="0" fontId="15" fillId="0" borderId="1" xfId="9" applyFont="1" applyBorder="1" applyAlignment="1">
      <alignment horizontal="center" vertical="center"/>
    </xf>
    <xf numFmtId="0" fontId="15" fillId="0" borderId="1" xfId="9" applyFont="1" applyBorder="1" applyAlignment="1">
      <alignment horizontal="left" wrapText="1"/>
    </xf>
    <xf numFmtId="0" fontId="5" fillId="0" borderId="1" xfId="9" applyFont="1" applyBorder="1" applyAlignment="1">
      <alignment horizontal="center"/>
    </xf>
    <xf numFmtId="0" fontId="5" fillId="0" borderId="1" xfId="9" applyFont="1" applyBorder="1" applyAlignment="1">
      <alignment horizontal="left" vertical="top" wrapText="1"/>
    </xf>
    <xf numFmtId="0" fontId="15" fillId="0" borderId="1" xfId="9" applyFont="1" applyBorder="1" applyAlignment="1">
      <alignment horizontal="center"/>
    </xf>
    <xf numFmtId="0" fontId="6" fillId="0" borderId="1" xfId="9" applyFont="1" applyBorder="1" applyAlignment="1">
      <alignment horizontal="center"/>
    </xf>
    <xf numFmtId="0" fontId="15" fillId="0" borderId="1" xfId="9" applyFont="1" applyBorder="1" applyAlignment="1">
      <alignment horizontal="left"/>
    </xf>
    <xf numFmtId="0" fontId="11" fillId="0" borderId="2" xfId="9" applyFont="1" applyBorder="1" applyAlignment="1">
      <alignment horizontal="left" wrapText="1"/>
    </xf>
    <xf numFmtId="0" fontId="11" fillId="0" borderId="12" xfId="9" applyFont="1" applyBorder="1" applyAlignment="1">
      <alignment horizontal="left"/>
    </xf>
    <xf numFmtId="0" fontId="11" fillId="0" borderId="14" xfId="9" applyFont="1" applyBorder="1" applyAlignment="1">
      <alignment horizontal="left"/>
    </xf>
    <xf numFmtId="0" fontId="11" fillId="0" borderId="13" xfId="9" applyFont="1" applyBorder="1" applyAlignment="1">
      <alignment horizontal="left" wrapText="1"/>
    </xf>
    <xf numFmtId="0" fontId="11" fillId="0" borderId="13" xfId="9" applyFont="1" applyBorder="1" applyAlignment="1">
      <alignment horizontal="left"/>
    </xf>
    <xf numFmtId="0" fontId="10" fillId="0" borderId="0" xfId="9" applyFont="1" applyAlignment="1">
      <alignment horizontal="right" vertical="top" wrapText="1"/>
    </xf>
    <xf numFmtId="0" fontId="10" fillId="0" borderId="0" xfId="9" applyFont="1" applyAlignment="1">
      <alignment horizontal="right" vertical="top"/>
    </xf>
    <xf numFmtId="0" fontId="6" fillId="0" borderId="0" xfId="9" applyFont="1" applyAlignment="1">
      <alignment horizontal="right" wrapText="1"/>
    </xf>
    <xf numFmtId="0" fontId="6" fillId="0" borderId="0" xfId="9" applyFont="1" applyAlignment="1">
      <alignment horizontal="right"/>
    </xf>
    <xf numFmtId="0" fontId="12" fillId="0" borderId="0" xfId="48" applyFont="1" applyAlignment="1">
      <alignment horizontal="center" vertical="top" wrapText="1"/>
    </xf>
    <xf numFmtId="0" fontId="13" fillId="0" borderId="0" xfId="9" applyFont="1" applyAlignment="1">
      <alignment horizontal="center" vertical="top" wrapText="1"/>
    </xf>
    <xf numFmtId="0" fontId="13" fillId="0" borderId="0" xfId="9" applyFont="1" applyAlignment="1">
      <alignment wrapText="1"/>
    </xf>
    <xf numFmtId="0" fontId="14" fillId="0" borderId="2" xfId="48" applyFont="1" applyBorder="1" applyAlignment="1">
      <alignment horizontal="left" vertical="top" wrapText="1"/>
    </xf>
    <xf numFmtId="0" fontId="14" fillId="0" borderId="12" xfId="9" applyFont="1" applyBorder="1" applyAlignment="1">
      <alignment horizontal="left" wrapText="1"/>
    </xf>
    <xf numFmtId="0" fontId="14" fillId="0" borderId="14" xfId="9" applyFont="1" applyBorder="1" applyAlignment="1">
      <alignment horizontal="left" wrapText="1"/>
    </xf>
    <xf numFmtId="0" fontId="3" fillId="0" borderId="5" xfId="4" applyFont="1" applyBorder="1" applyAlignment="1">
      <alignment horizontal="left" vertical="center" wrapText="1"/>
    </xf>
    <xf numFmtId="0" fontId="3" fillId="0" borderId="0" xfId="4" applyFont="1" applyAlignment="1">
      <alignment horizontal="left" vertical="center" wrapText="1"/>
    </xf>
    <xf numFmtId="0" fontId="3" fillId="0" borderId="10" xfId="4" applyFont="1" applyBorder="1" applyAlignment="1">
      <alignment horizontal="left" vertical="center" wrapText="1"/>
    </xf>
    <xf numFmtId="0" fontId="5" fillId="5" borderId="3" xfId="48" applyFont="1" applyFill="1" applyBorder="1" applyAlignment="1">
      <alignment horizontal="left" vertical="center"/>
    </xf>
    <xf numFmtId="0" fontId="5" fillId="5" borderId="4" xfId="48" applyFont="1" applyFill="1" applyBorder="1" applyAlignment="1">
      <alignment horizontal="left" vertical="center"/>
    </xf>
    <xf numFmtId="0" fontId="5" fillId="5" borderId="8" xfId="48" applyFont="1" applyFill="1" applyBorder="1" applyAlignment="1">
      <alignment horizontal="left" vertical="center"/>
    </xf>
    <xf numFmtId="0" fontId="4" fillId="0" borderId="5" xfId="4" applyBorder="1" applyAlignment="1">
      <alignment horizontal="left" vertical="center" wrapText="1"/>
    </xf>
    <xf numFmtId="0" fontId="4" fillId="0" borderId="0" xfId="4" applyAlignment="1">
      <alignment horizontal="left" vertical="center" wrapText="1"/>
    </xf>
    <xf numFmtId="0" fontId="4" fillId="0" borderId="10" xfId="4" applyBorder="1" applyAlignment="1">
      <alignment horizontal="left" vertical="center" wrapText="1"/>
    </xf>
    <xf numFmtId="0" fontId="4" fillId="0" borderId="5" xfId="4" applyBorder="1" applyAlignment="1">
      <alignment wrapText="1"/>
    </xf>
    <xf numFmtId="0" fontId="4" fillId="0" borderId="0" xfId="4"/>
    <xf numFmtId="0" fontId="4" fillId="0" borderId="10" xfId="4" applyBorder="1"/>
    <xf numFmtId="0" fontId="4" fillId="6" borderId="7" xfId="4" applyFill="1" applyBorder="1" applyAlignment="1">
      <alignment wrapText="1"/>
    </xf>
    <xf numFmtId="0" fontId="4" fillId="6" borderId="1" xfId="4" applyFill="1" applyBorder="1" applyAlignment="1">
      <alignment wrapText="1"/>
    </xf>
    <xf numFmtId="0" fontId="4" fillId="6" borderId="11" xfId="4" applyFill="1" applyBorder="1" applyAlignment="1">
      <alignment wrapText="1"/>
    </xf>
    <xf numFmtId="0" fontId="4" fillId="7" borderId="5" xfId="4" applyFill="1" applyBorder="1" applyAlignment="1">
      <alignment wrapText="1"/>
    </xf>
    <xf numFmtId="0" fontId="4" fillId="7" borderId="0" xfId="4" applyFill="1"/>
    <xf numFmtId="0" fontId="4" fillId="7" borderId="10" xfId="4" applyFill="1" applyBorder="1"/>
    <xf numFmtId="0" fontId="7" fillId="5" borderId="3" xfId="48" applyFont="1" applyFill="1" applyBorder="1" applyAlignment="1">
      <alignment horizontal="center" vertical="center" wrapText="1"/>
    </xf>
    <xf numFmtId="0" fontId="7" fillId="5" borderId="4" xfId="48" applyFont="1" applyFill="1" applyBorder="1" applyAlignment="1">
      <alignment horizontal="center" vertical="center"/>
    </xf>
    <xf numFmtId="0" fontId="7" fillId="5" borderId="8" xfId="48" applyFont="1" applyFill="1" applyBorder="1" applyAlignment="1">
      <alignment horizontal="center" vertical="center"/>
    </xf>
    <xf numFmtId="0" fontId="4" fillId="0" borderId="6" xfId="4" applyBorder="1" applyAlignment="1">
      <alignment horizontal="left" vertical="center" wrapText="1"/>
    </xf>
    <xf numFmtId="0" fontId="4" fillId="0" borderId="9" xfId="4" applyBorder="1" applyAlignment="1">
      <alignment horizontal="left" vertical="center" wrapText="1"/>
    </xf>
    <xf numFmtId="0" fontId="44" fillId="0" borderId="0" xfId="59" applyFont="1" applyAlignment="1">
      <alignment horizontal="left" vertical="center"/>
    </xf>
    <xf numFmtId="0" fontId="44" fillId="4" borderId="0" xfId="0" applyFont="1" applyFill="1" applyAlignment="1">
      <alignment horizontal="left" vertical="center" wrapText="1"/>
    </xf>
    <xf numFmtId="0" fontId="44" fillId="4" borderId="0" xfId="0" applyFont="1" applyFill="1" applyAlignment="1">
      <alignment horizontal="center" vertical="center" wrapText="1"/>
    </xf>
  </cellXfs>
  <cellStyles count="74">
    <cellStyle name="60% — акцент2 2" xfId="22"/>
    <cellStyle name="Excel Built-in Normal" xfId="25"/>
    <cellStyle name="Heading 2 2" xfId="26"/>
    <cellStyle name="Normal 2" xfId="28"/>
    <cellStyle name="Normal 2 2" xfId="19"/>
    <cellStyle name="Normal 2 2 2" xfId="57"/>
    <cellStyle name="Normal 2 2 2 2" xfId="72"/>
    <cellStyle name="Normal 2 3" xfId="20"/>
    <cellStyle name="Normal 2 3 2" xfId="63"/>
    <cellStyle name="Normal 2 4" xfId="58"/>
    <cellStyle name="Normal 2 4 2" xfId="73"/>
    <cellStyle name="Normal_Золотая смета" xfId="18"/>
    <cellStyle name="S0" xfId="27"/>
    <cellStyle name="S1" xfId="21"/>
    <cellStyle name="S10" xfId="23"/>
    <cellStyle name="S11" xfId="7"/>
    <cellStyle name="S12" xfId="2"/>
    <cellStyle name="S13" xfId="5"/>
    <cellStyle name="S14" xfId="11"/>
    <cellStyle name="S15" xfId="14"/>
    <cellStyle name="S16" xfId="17"/>
    <cellStyle name="S17" xfId="30"/>
    <cellStyle name="S18" xfId="33"/>
    <cellStyle name="S19" xfId="35"/>
    <cellStyle name="S2" xfId="37"/>
    <cellStyle name="S20" xfId="13"/>
    <cellStyle name="S21" xfId="16"/>
    <cellStyle name="S22" xfId="31"/>
    <cellStyle name="S23" xfId="34"/>
    <cellStyle name="S24" xfId="36"/>
    <cellStyle name="S25" xfId="38"/>
    <cellStyle name="S3" xfId="39"/>
    <cellStyle name="S4" xfId="40"/>
    <cellStyle name="S5" xfId="41"/>
    <cellStyle name="S6" xfId="42"/>
    <cellStyle name="S7" xfId="43"/>
    <cellStyle name="S8" xfId="44"/>
    <cellStyle name="S9" xfId="45"/>
    <cellStyle name="Гиперссылка 2" xfId="46"/>
    <cellStyle name="для себестоимости" xfId="47"/>
    <cellStyle name="для себестоимости 2" xfId="66"/>
    <cellStyle name="Обычный" xfId="0" builtinId="0"/>
    <cellStyle name="Обычный 2" xfId="24"/>
    <cellStyle name="Обычный 2 2" xfId="48"/>
    <cellStyle name="Обычный 2 2 2" xfId="59"/>
    <cellStyle name="Обычный 3" xfId="6"/>
    <cellStyle name="Обычный 3 2" xfId="49"/>
    <cellStyle name="Обычный 3 2 2" xfId="67"/>
    <cellStyle name="Обычный 3 3" xfId="60"/>
    <cellStyle name="Обычный 4" xfId="1"/>
    <cellStyle name="Обычный 4 2" xfId="10"/>
    <cellStyle name="Обычный 4 2 2" xfId="50"/>
    <cellStyle name="Обычный 4 2 2 2" xfId="68"/>
    <cellStyle name="Обычный 5" xfId="4"/>
    <cellStyle name="Обычный 6" xfId="9"/>
    <cellStyle name="Обычный 6 2" xfId="51"/>
    <cellStyle name="Обычный 6 2 2" xfId="52"/>
    <cellStyle name="Обычный 6 2 2 2" xfId="70"/>
    <cellStyle name="Обычный 6 2 3" xfId="69"/>
    <cellStyle name="Обычный 6 3" xfId="53"/>
    <cellStyle name="Обычный 6 3 2" xfId="71"/>
    <cellStyle name="Обычный 6 4" xfId="61"/>
    <cellStyle name="Обычный 7" xfId="12"/>
    <cellStyle name="Обычный 7 2" xfId="29"/>
    <cellStyle name="Обычный 7 2 2" xfId="64"/>
    <cellStyle name="Обычный 7 3" xfId="62"/>
    <cellStyle name="Обычный 8" xfId="15"/>
    <cellStyle name="Обычный 8 2" xfId="54"/>
    <cellStyle name="Обычный 9" xfId="32"/>
    <cellStyle name="Обычный 9 2" xfId="65"/>
    <cellStyle name="Пояснение" xfId="8" builtinId="53"/>
    <cellStyle name="Стиль 1" xfId="55"/>
    <cellStyle name="Финансовый" xfId="3" builtinId="3"/>
    <cellStyle name="Финансовый 2" xfId="56"/>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8"/>
  <sheetViews>
    <sheetView topLeftCell="A31" workbookViewId="0">
      <selection activeCell="G76" sqref="G76"/>
    </sheetView>
  </sheetViews>
  <sheetFormatPr defaultColWidth="9.140625" defaultRowHeight="16.5"/>
  <cols>
    <col min="1" max="16384" width="9.140625" style="10"/>
  </cols>
  <sheetData>
    <row r="1" spans="1:17" ht="55.5" customHeight="1">
      <c r="A1" s="187" t="s">
        <v>0</v>
      </c>
      <c r="B1" s="188"/>
      <c r="C1" s="188"/>
      <c r="D1" s="188"/>
      <c r="E1" s="188"/>
      <c r="F1" s="188"/>
      <c r="G1" s="188"/>
      <c r="H1" s="188"/>
      <c r="I1" s="188"/>
      <c r="J1" s="188"/>
      <c r="K1" s="188"/>
      <c r="L1" s="188"/>
      <c r="M1" s="188"/>
      <c r="N1" s="188"/>
      <c r="O1" s="188"/>
      <c r="P1" s="188"/>
      <c r="Q1" s="188"/>
    </row>
    <row r="2" spans="1:17" ht="30" customHeight="1">
      <c r="A2" s="189" t="s">
        <v>1</v>
      </c>
      <c r="B2" s="190"/>
      <c r="C2" s="190"/>
      <c r="D2" s="190"/>
      <c r="E2" s="190"/>
      <c r="F2" s="190"/>
      <c r="G2" s="190"/>
      <c r="H2" s="190"/>
      <c r="I2" s="190"/>
      <c r="J2" s="190"/>
      <c r="K2" s="190"/>
      <c r="L2" s="190"/>
      <c r="M2" s="190"/>
      <c r="N2" s="190"/>
      <c r="O2" s="190"/>
      <c r="P2" s="190"/>
      <c r="Q2" s="190"/>
    </row>
    <row r="3" spans="1:17" ht="20.25" customHeight="1">
      <c r="B3" s="11"/>
      <c r="C3" s="11"/>
      <c r="D3" s="11"/>
      <c r="E3" s="191" t="s">
        <v>2</v>
      </c>
      <c r="F3" s="192"/>
      <c r="G3" s="193"/>
      <c r="H3" s="193"/>
      <c r="I3" s="193"/>
      <c r="J3" s="193"/>
      <c r="K3" s="193"/>
      <c r="L3" s="193"/>
      <c r="M3" s="193"/>
      <c r="N3" s="193"/>
      <c r="O3" s="11"/>
      <c r="P3" s="11"/>
      <c r="Q3" s="11"/>
    </row>
    <row r="4" spans="1:17">
      <c r="B4" s="11"/>
      <c r="C4" s="11"/>
      <c r="D4" s="11"/>
      <c r="E4" s="12"/>
      <c r="F4" s="13"/>
      <c r="G4" s="14"/>
      <c r="H4" s="14"/>
      <c r="I4" s="14"/>
      <c r="J4" s="14"/>
      <c r="K4" s="14"/>
      <c r="L4" s="14"/>
      <c r="M4" s="14"/>
      <c r="N4" s="14"/>
      <c r="O4" s="11"/>
      <c r="P4" s="11"/>
      <c r="Q4" s="11"/>
    </row>
    <row r="5" spans="1:17" ht="59.25" customHeight="1">
      <c r="A5" s="15"/>
      <c r="B5" s="194" t="s">
        <v>3</v>
      </c>
      <c r="C5" s="195"/>
      <c r="D5" s="195"/>
      <c r="E5" s="195"/>
      <c r="F5" s="195"/>
      <c r="G5" s="195"/>
      <c r="H5" s="195"/>
      <c r="I5" s="195"/>
      <c r="J5" s="195"/>
      <c r="K5" s="195"/>
      <c r="L5" s="195"/>
      <c r="M5" s="195"/>
      <c r="N5" s="195"/>
      <c r="O5" s="195"/>
      <c r="P5" s="195"/>
      <c r="Q5" s="196"/>
    </row>
    <row r="6" spans="1:17" ht="64.5" customHeight="1">
      <c r="A6" s="16">
        <v>1</v>
      </c>
      <c r="B6" s="182" t="s">
        <v>4</v>
      </c>
      <c r="C6" s="183"/>
      <c r="D6" s="183"/>
      <c r="E6" s="183"/>
      <c r="F6" s="183"/>
      <c r="G6" s="183"/>
      <c r="H6" s="183"/>
      <c r="I6" s="183"/>
      <c r="J6" s="183"/>
      <c r="K6" s="183"/>
      <c r="L6" s="183"/>
      <c r="M6" s="183"/>
      <c r="N6" s="183"/>
      <c r="O6" s="183"/>
      <c r="P6" s="183"/>
      <c r="Q6" s="184"/>
    </row>
    <row r="7" spans="1:17" ht="18" customHeight="1">
      <c r="A7" s="16">
        <v>2</v>
      </c>
      <c r="B7" s="182" t="s">
        <v>5</v>
      </c>
      <c r="C7" s="183"/>
      <c r="D7" s="183"/>
      <c r="E7" s="183"/>
      <c r="F7" s="183"/>
      <c r="G7" s="183"/>
      <c r="H7" s="183"/>
      <c r="I7" s="183"/>
      <c r="J7" s="183"/>
      <c r="K7" s="183"/>
      <c r="L7" s="183"/>
      <c r="M7" s="183"/>
      <c r="N7" s="183"/>
      <c r="O7" s="183"/>
      <c r="P7" s="183"/>
      <c r="Q7" s="184"/>
    </row>
    <row r="8" spans="1:17" ht="45" customHeight="1">
      <c r="A8" s="16">
        <v>3</v>
      </c>
      <c r="B8" s="182" t="s">
        <v>6</v>
      </c>
      <c r="C8" s="183"/>
      <c r="D8" s="183"/>
      <c r="E8" s="183"/>
      <c r="F8" s="183"/>
      <c r="G8" s="183"/>
      <c r="H8" s="183"/>
      <c r="I8" s="183"/>
      <c r="J8" s="183"/>
      <c r="K8" s="183"/>
      <c r="L8" s="183"/>
      <c r="M8" s="183"/>
      <c r="N8" s="183"/>
      <c r="O8" s="183"/>
      <c r="P8" s="183"/>
      <c r="Q8" s="184"/>
    </row>
    <row r="9" spans="1:17" ht="24" customHeight="1">
      <c r="A9" s="16">
        <v>4</v>
      </c>
      <c r="B9" s="182" t="s">
        <v>7</v>
      </c>
      <c r="C9" s="183"/>
      <c r="D9" s="183"/>
      <c r="E9" s="183"/>
      <c r="F9" s="183"/>
      <c r="G9" s="183"/>
      <c r="H9" s="183"/>
      <c r="I9" s="183"/>
      <c r="J9" s="183"/>
      <c r="K9" s="183"/>
      <c r="L9" s="183"/>
      <c r="M9" s="183"/>
      <c r="N9" s="183"/>
      <c r="O9" s="183"/>
      <c r="P9" s="183"/>
      <c r="Q9" s="184"/>
    </row>
    <row r="10" spans="1:17" ht="19.5" customHeight="1">
      <c r="A10" s="16">
        <v>5</v>
      </c>
      <c r="B10" s="182" t="s">
        <v>8</v>
      </c>
      <c r="C10" s="183"/>
      <c r="D10" s="183"/>
      <c r="E10" s="183"/>
      <c r="F10" s="183"/>
      <c r="G10" s="183"/>
      <c r="H10" s="183"/>
      <c r="I10" s="183"/>
      <c r="J10" s="183"/>
      <c r="K10" s="183"/>
      <c r="L10" s="183"/>
      <c r="M10" s="183"/>
      <c r="N10" s="183"/>
      <c r="O10" s="183"/>
      <c r="P10" s="183"/>
      <c r="Q10" s="184"/>
    </row>
    <row r="11" spans="1:17" ht="21" customHeight="1">
      <c r="A11" s="17"/>
      <c r="B11" s="185" t="s">
        <v>9</v>
      </c>
      <c r="C11" s="186"/>
      <c r="D11" s="186"/>
      <c r="E11" s="186"/>
      <c r="F11" s="186"/>
      <c r="G11" s="186"/>
      <c r="H11" s="186"/>
      <c r="I11" s="186"/>
      <c r="J11" s="186"/>
      <c r="K11" s="186"/>
      <c r="L11" s="186"/>
      <c r="M11" s="186"/>
      <c r="N11" s="186"/>
      <c r="O11" s="186"/>
      <c r="P11" s="186"/>
      <c r="Q11" s="186"/>
    </row>
    <row r="12" spans="1:17" ht="21" customHeight="1">
      <c r="A12" s="11"/>
      <c r="B12" s="18"/>
      <c r="C12" s="19"/>
      <c r="D12" s="19"/>
      <c r="E12" s="19"/>
      <c r="F12" s="19"/>
      <c r="G12" s="19"/>
      <c r="H12" s="19"/>
      <c r="I12" s="19"/>
      <c r="J12" s="19"/>
      <c r="K12" s="19"/>
      <c r="L12" s="19"/>
      <c r="M12" s="19"/>
      <c r="N12" s="19"/>
      <c r="O12" s="19"/>
      <c r="P12" s="19"/>
      <c r="Q12" s="19"/>
    </row>
    <row r="13" spans="1:17">
      <c r="A13" s="180" t="s">
        <v>10</v>
      </c>
      <c r="B13" s="180"/>
      <c r="C13" s="180"/>
      <c r="D13" s="180"/>
      <c r="E13" s="180"/>
      <c r="F13" s="180"/>
      <c r="G13" s="180"/>
      <c r="H13" s="180"/>
      <c r="I13" s="180"/>
      <c r="J13" s="180"/>
      <c r="K13" s="180"/>
      <c r="L13" s="180"/>
      <c r="M13" s="180"/>
      <c r="N13" s="180"/>
      <c r="O13" s="180"/>
      <c r="P13" s="180"/>
      <c r="Q13" s="180"/>
    </row>
    <row r="14" spans="1:17" ht="15.75" customHeight="1">
      <c r="A14" s="180" t="s">
        <v>11</v>
      </c>
      <c r="B14" s="180"/>
      <c r="C14" s="180"/>
      <c r="D14" s="180"/>
      <c r="E14" s="180" t="s">
        <v>12</v>
      </c>
      <c r="F14" s="180"/>
      <c r="G14" s="180"/>
      <c r="H14" s="180"/>
      <c r="I14" s="180"/>
      <c r="J14" s="180"/>
      <c r="K14" s="180"/>
      <c r="L14" s="180"/>
      <c r="M14" s="180"/>
      <c r="N14" s="180"/>
      <c r="O14" s="180"/>
      <c r="P14" s="180"/>
      <c r="Q14" s="180"/>
    </row>
    <row r="15" spans="1:17" ht="15.75" customHeight="1">
      <c r="A15" s="180" t="s">
        <v>13</v>
      </c>
      <c r="B15" s="180"/>
      <c r="C15" s="180"/>
      <c r="D15" s="180"/>
      <c r="E15" s="180"/>
      <c r="F15" s="180"/>
      <c r="G15" s="180"/>
      <c r="H15" s="180"/>
      <c r="I15" s="180"/>
      <c r="J15" s="180"/>
      <c r="K15" s="180"/>
      <c r="L15" s="180"/>
      <c r="M15" s="180"/>
      <c r="N15" s="180"/>
      <c r="O15" s="180"/>
      <c r="P15" s="180"/>
      <c r="Q15" s="180"/>
    </row>
    <row r="16" spans="1:17" ht="24" customHeight="1">
      <c r="A16" s="174" t="s">
        <v>14</v>
      </c>
      <c r="B16" s="174"/>
      <c r="C16" s="174"/>
      <c r="D16" s="174"/>
      <c r="E16" s="181" t="s">
        <v>15</v>
      </c>
      <c r="F16" s="181"/>
      <c r="G16" s="181"/>
      <c r="H16" s="181"/>
      <c r="I16" s="181"/>
      <c r="J16" s="181"/>
      <c r="K16" s="181"/>
      <c r="L16" s="181"/>
      <c r="M16" s="181"/>
      <c r="N16" s="181"/>
      <c r="O16" s="181"/>
      <c r="P16" s="181"/>
      <c r="Q16" s="181"/>
    </row>
    <row r="17" spans="1:17" ht="47.25" customHeight="1">
      <c r="A17" s="174"/>
      <c r="B17" s="174"/>
      <c r="C17" s="174"/>
      <c r="D17" s="174"/>
      <c r="E17" s="176" t="s">
        <v>16</v>
      </c>
      <c r="F17" s="176"/>
      <c r="G17" s="176"/>
      <c r="H17" s="176"/>
      <c r="I17" s="176"/>
      <c r="J17" s="176"/>
      <c r="K17" s="176"/>
      <c r="L17" s="176"/>
      <c r="M17" s="176"/>
      <c r="N17" s="176"/>
      <c r="O17" s="176"/>
      <c r="P17" s="176"/>
      <c r="Q17" s="176"/>
    </row>
    <row r="18" spans="1:17" ht="39.75" customHeight="1">
      <c r="A18" s="174"/>
      <c r="B18" s="174"/>
      <c r="C18" s="174"/>
      <c r="D18" s="174"/>
      <c r="E18" s="176" t="s">
        <v>17</v>
      </c>
      <c r="F18" s="176"/>
      <c r="G18" s="176"/>
      <c r="H18" s="176"/>
      <c r="I18" s="176"/>
      <c r="J18" s="176"/>
      <c r="K18" s="176"/>
      <c r="L18" s="176"/>
      <c r="M18" s="176"/>
      <c r="N18" s="176"/>
      <c r="O18" s="176"/>
      <c r="P18" s="176"/>
      <c r="Q18" s="176"/>
    </row>
    <row r="19" spans="1:17" ht="38.25" customHeight="1">
      <c r="A19" s="174"/>
      <c r="B19" s="174"/>
      <c r="C19" s="174"/>
      <c r="D19" s="174"/>
      <c r="E19" s="176" t="s">
        <v>18</v>
      </c>
      <c r="F19" s="176"/>
      <c r="G19" s="176"/>
      <c r="H19" s="176"/>
      <c r="I19" s="176"/>
      <c r="J19" s="176"/>
      <c r="K19" s="176"/>
      <c r="L19" s="176"/>
      <c r="M19" s="176"/>
      <c r="N19" s="176"/>
      <c r="O19" s="176"/>
      <c r="P19" s="176"/>
      <c r="Q19" s="176"/>
    </row>
    <row r="20" spans="1:17" ht="30" customHeight="1">
      <c r="A20" s="174"/>
      <c r="B20" s="174"/>
      <c r="C20" s="174"/>
      <c r="D20" s="174"/>
      <c r="E20" s="176" t="s">
        <v>19</v>
      </c>
      <c r="F20" s="176"/>
      <c r="G20" s="176"/>
      <c r="H20" s="176"/>
      <c r="I20" s="176"/>
      <c r="J20" s="176"/>
      <c r="K20" s="176"/>
      <c r="L20" s="176"/>
      <c r="M20" s="176"/>
      <c r="N20" s="176"/>
      <c r="O20" s="176"/>
      <c r="P20" s="176"/>
      <c r="Q20" s="176"/>
    </row>
    <row r="21" spans="1:17" ht="53.25" customHeight="1">
      <c r="A21" s="174"/>
      <c r="B21" s="174"/>
      <c r="C21" s="174"/>
      <c r="D21" s="174"/>
      <c r="E21" s="176" t="s">
        <v>20</v>
      </c>
      <c r="F21" s="176"/>
      <c r="G21" s="176"/>
      <c r="H21" s="176"/>
      <c r="I21" s="176"/>
      <c r="J21" s="176"/>
      <c r="K21" s="176"/>
      <c r="L21" s="176"/>
      <c r="M21" s="176"/>
      <c r="N21" s="176"/>
      <c r="O21" s="176"/>
      <c r="P21" s="176"/>
      <c r="Q21" s="176"/>
    </row>
    <row r="22" spans="1:17">
      <c r="A22" s="177" t="s">
        <v>21</v>
      </c>
      <c r="B22" s="179"/>
      <c r="C22" s="179"/>
      <c r="D22" s="179"/>
      <c r="E22" s="179"/>
      <c r="F22" s="179"/>
      <c r="G22" s="179"/>
      <c r="H22" s="179"/>
      <c r="I22" s="179"/>
      <c r="J22" s="179"/>
      <c r="K22" s="179"/>
      <c r="L22" s="179"/>
      <c r="M22" s="179"/>
      <c r="N22" s="179"/>
      <c r="O22" s="179"/>
      <c r="P22" s="179"/>
      <c r="Q22" s="179"/>
    </row>
    <row r="23" spans="1:17" ht="48" customHeight="1">
      <c r="A23" s="174" t="s">
        <v>22</v>
      </c>
      <c r="B23" s="175"/>
      <c r="C23" s="175"/>
      <c r="D23" s="175"/>
      <c r="E23" s="176" t="s">
        <v>23</v>
      </c>
      <c r="F23" s="176"/>
      <c r="G23" s="176"/>
      <c r="H23" s="176"/>
      <c r="I23" s="176"/>
      <c r="J23" s="176"/>
      <c r="K23" s="176"/>
      <c r="L23" s="176"/>
      <c r="M23" s="176"/>
      <c r="N23" s="176"/>
      <c r="O23" s="176"/>
      <c r="P23" s="176"/>
      <c r="Q23" s="176"/>
    </row>
    <row r="24" spans="1:17" ht="46.5" customHeight="1">
      <c r="A24" s="175"/>
      <c r="B24" s="175"/>
      <c r="C24" s="175"/>
      <c r="D24" s="175"/>
      <c r="E24" s="176" t="s">
        <v>24</v>
      </c>
      <c r="F24" s="176"/>
      <c r="G24" s="176"/>
      <c r="H24" s="176"/>
      <c r="I24" s="176"/>
      <c r="J24" s="176"/>
      <c r="K24" s="176"/>
      <c r="L24" s="176"/>
      <c r="M24" s="176"/>
      <c r="N24" s="176"/>
      <c r="O24" s="176"/>
      <c r="P24" s="176"/>
      <c r="Q24" s="176"/>
    </row>
    <row r="25" spans="1:17" ht="46.5" customHeight="1">
      <c r="A25" s="175"/>
      <c r="B25" s="175"/>
      <c r="C25" s="175"/>
      <c r="D25" s="175"/>
      <c r="E25" s="176" t="s">
        <v>25</v>
      </c>
      <c r="F25" s="176"/>
      <c r="G25" s="176"/>
      <c r="H25" s="176"/>
      <c r="I25" s="176"/>
      <c r="J25" s="176"/>
      <c r="K25" s="176"/>
      <c r="L25" s="176"/>
      <c r="M25" s="176"/>
      <c r="N25" s="176"/>
      <c r="O25" s="176"/>
      <c r="P25" s="176"/>
      <c r="Q25" s="176"/>
    </row>
    <row r="26" spans="1:17">
      <c r="A26" s="175"/>
      <c r="B26" s="175"/>
      <c r="C26" s="175"/>
      <c r="D26" s="175"/>
      <c r="E26" s="176" t="s">
        <v>26</v>
      </c>
      <c r="F26" s="176"/>
      <c r="G26" s="176"/>
      <c r="H26" s="176"/>
      <c r="I26" s="176"/>
      <c r="J26" s="176"/>
      <c r="K26" s="176"/>
      <c r="L26" s="176"/>
      <c r="M26" s="176"/>
      <c r="N26" s="176"/>
      <c r="O26" s="176"/>
      <c r="P26" s="176"/>
      <c r="Q26" s="176"/>
    </row>
    <row r="27" spans="1:17">
      <c r="A27" s="177" t="s">
        <v>27</v>
      </c>
      <c r="B27" s="177"/>
      <c r="C27" s="177"/>
      <c r="D27" s="177"/>
      <c r="E27" s="177"/>
      <c r="F27" s="177"/>
      <c r="G27" s="177"/>
      <c r="H27" s="177"/>
      <c r="I27" s="177"/>
      <c r="J27" s="177"/>
      <c r="K27" s="177"/>
      <c r="L27" s="177"/>
      <c r="M27" s="177"/>
      <c r="N27" s="177"/>
      <c r="O27" s="177"/>
      <c r="P27" s="177"/>
      <c r="Q27" s="177"/>
    </row>
    <row r="28" spans="1:17" ht="58.5" customHeight="1">
      <c r="A28" s="174" t="s">
        <v>28</v>
      </c>
      <c r="B28" s="174"/>
      <c r="C28" s="174"/>
      <c r="D28" s="174"/>
      <c r="E28" s="176" t="s">
        <v>29</v>
      </c>
      <c r="F28" s="176"/>
      <c r="G28" s="176"/>
      <c r="H28" s="176"/>
      <c r="I28" s="176"/>
      <c r="J28" s="176"/>
      <c r="K28" s="176"/>
      <c r="L28" s="176"/>
      <c r="M28" s="176"/>
      <c r="N28" s="176"/>
      <c r="O28" s="176"/>
      <c r="P28" s="176"/>
      <c r="Q28" s="176"/>
    </row>
    <row r="29" spans="1:17" ht="24" customHeight="1">
      <c r="A29" s="177" t="s">
        <v>30</v>
      </c>
      <c r="B29" s="177"/>
      <c r="C29" s="177"/>
      <c r="D29" s="177"/>
      <c r="E29" s="177"/>
      <c r="F29" s="177"/>
      <c r="G29" s="177"/>
      <c r="H29" s="177"/>
      <c r="I29" s="177"/>
      <c r="J29" s="177"/>
      <c r="K29" s="177"/>
      <c r="L29" s="177"/>
      <c r="M29" s="177"/>
      <c r="N29" s="177"/>
      <c r="O29" s="177"/>
      <c r="P29" s="177"/>
      <c r="Q29" s="177"/>
    </row>
    <row r="30" spans="1:17" ht="50.25" customHeight="1">
      <c r="A30" s="175">
        <v>4</v>
      </c>
      <c r="B30" s="175"/>
      <c r="C30" s="175"/>
      <c r="D30" s="175"/>
      <c r="E30" s="176" t="s">
        <v>31</v>
      </c>
      <c r="F30" s="176"/>
      <c r="G30" s="176"/>
      <c r="H30" s="176"/>
      <c r="I30" s="176"/>
      <c r="J30" s="176"/>
      <c r="K30" s="176"/>
      <c r="L30" s="176"/>
      <c r="M30" s="176"/>
      <c r="N30" s="176"/>
      <c r="O30" s="176"/>
      <c r="P30" s="176"/>
      <c r="Q30" s="176"/>
    </row>
    <row r="31" spans="1:17" ht="45.75" customHeight="1">
      <c r="A31" s="175"/>
      <c r="B31" s="175"/>
      <c r="C31" s="175"/>
      <c r="D31" s="175"/>
      <c r="E31" s="176" t="s">
        <v>32</v>
      </c>
      <c r="F31" s="176"/>
      <c r="G31" s="176"/>
      <c r="H31" s="176"/>
      <c r="I31" s="176"/>
      <c r="J31" s="176"/>
      <c r="K31" s="176"/>
      <c r="L31" s="176"/>
      <c r="M31" s="176"/>
      <c r="N31" s="176"/>
      <c r="O31" s="176"/>
      <c r="P31" s="176"/>
      <c r="Q31" s="176"/>
    </row>
    <row r="32" spans="1:17" ht="30" customHeight="1">
      <c r="A32" s="177" t="s">
        <v>33</v>
      </c>
      <c r="B32" s="177"/>
      <c r="C32" s="177"/>
      <c r="D32" s="177"/>
      <c r="E32" s="177"/>
      <c r="F32" s="177"/>
      <c r="G32" s="177"/>
      <c r="H32" s="177"/>
      <c r="I32" s="177"/>
      <c r="J32" s="177"/>
      <c r="K32" s="177"/>
      <c r="L32" s="177"/>
      <c r="M32" s="177"/>
      <c r="N32" s="177"/>
      <c r="O32" s="177"/>
      <c r="P32" s="177"/>
      <c r="Q32" s="177"/>
    </row>
    <row r="33" spans="1:17" ht="19.5" customHeight="1">
      <c r="A33" s="175">
        <v>5</v>
      </c>
      <c r="B33" s="175"/>
      <c r="C33" s="175"/>
      <c r="D33" s="175"/>
      <c r="E33" s="178" t="s">
        <v>34</v>
      </c>
      <c r="F33" s="178"/>
      <c r="G33" s="178"/>
      <c r="H33" s="178"/>
      <c r="I33" s="178"/>
      <c r="J33" s="178"/>
      <c r="K33" s="178"/>
      <c r="L33" s="178"/>
      <c r="M33" s="178"/>
      <c r="N33" s="178"/>
      <c r="O33" s="178"/>
      <c r="P33" s="178"/>
      <c r="Q33" s="178"/>
    </row>
    <row r="34" spans="1:17" ht="201.75" customHeight="1">
      <c r="A34" s="175"/>
      <c r="B34" s="175"/>
      <c r="C34" s="175"/>
      <c r="D34" s="175"/>
      <c r="E34" s="171" t="s">
        <v>35</v>
      </c>
      <c r="F34" s="171"/>
      <c r="G34" s="171"/>
      <c r="H34" s="171"/>
      <c r="I34" s="171"/>
      <c r="J34" s="171"/>
      <c r="K34" s="171"/>
      <c r="L34" s="171"/>
      <c r="M34" s="171"/>
      <c r="N34" s="171"/>
      <c r="O34" s="171"/>
      <c r="P34" s="171"/>
      <c r="Q34" s="171"/>
    </row>
    <row r="35" spans="1:17" ht="18.75" customHeight="1">
      <c r="A35" s="175"/>
      <c r="B35" s="175"/>
      <c r="C35" s="175"/>
      <c r="D35" s="175"/>
      <c r="E35" s="178" t="s">
        <v>36</v>
      </c>
      <c r="F35" s="178"/>
      <c r="G35" s="178"/>
      <c r="H35" s="178"/>
      <c r="I35" s="178"/>
      <c r="J35" s="178"/>
      <c r="K35" s="178"/>
      <c r="L35" s="178"/>
      <c r="M35" s="178"/>
      <c r="N35" s="178"/>
      <c r="O35" s="178"/>
      <c r="P35" s="178"/>
      <c r="Q35" s="178"/>
    </row>
    <row r="36" spans="1:17" ht="186.75" customHeight="1">
      <c r="A36" s="175"/>
      <c r="B36" s="175"/>
      <c r="C36" s="175"/>
      <c r="D36" s="175"/>
      <c r="E36" s="171" t="s">
        <v>37</v>
      </c>
      <c r="F36" s="172"/>
      <c r="G36" s="172"/>
      <c r="H36" s="172"/>
      <c r="I36" s="172"/>
      <c r="J36" s="172"/>
      <c r="K36" s="172"/>
      <c r="L36" s="172"/>
      <c r="M36" s="172"/>
      <c r="N36" s="172"/>
      <c r="O36" s="172"/>
      <c r="P36" s="172"/>
      <c r="Q36" s="172"/>
    </row>
    <row r="37" spans="1:17" ht="115.5" customHeight="1">
      <c r="A37" s="175"/>
      <c r="B37" s="175"/>
      <c r="C37" s="175"/>
      <c r="D37" s="175"/>
      <c r="E37" s="173" t="s">
        <v>38</v>
      </c>
      <c r="F37" s="173"/>
      <c r="G37" s="173"/>
      <c r="H37" s="173"/>
      <c r="I37" s="173"/>
      <c r="J37" s="173"/>
      <c r="K37" s="173"/>
      <c r="L37" s="173"/>
      <c r="M37" s="173"/>
      <c r="N37" s="173"/>
      <c r="O37" s="173"/>
      <c r="P37" s="173"/>
      <c r="Q37" s="173"/>
    </row>
    <row r="38" spans="1:17" ht="66.75" customHeight="1">
      <c r="A38" s="175"/>
      <c r="B38" s="175"/>
      <c r="C38" s="175"/>
      <c r="D38" s="175"/>
      <c r="E38" s="171" t="s">
        <v>39</v>
      </c>
      <c r="F38" s="172"/>
      <c r="G38" s="172"/>
      <c r="H38" s="172"/>
      <c r="I38" s="172"/>
      <c r="J38" s="172"/>
      <c r="K38" s="172"/>
      <c r="L38" s="172"/>
      <c r="M38" s="172"/>
      <c r="N38" s="172"/>
      <c r="O38" s="172"/>
      <c r="P38" s="172"/>
      <c r="Q38" s="172"/>
    </row>
  </sheetData>
  <mergeCells count="42">
    <mergeCell ref="A1:Q1"/>
    <mergeCell ref="A2:Q2"/>
    <mergeCell ref="E3:N3"/>
    <mergeCell ref="B5:Q5"/>
    <mergeCell ref="B6:Q6"/>
    <mergeCell ref="B7:Q7"/>
    <mergeCell ref="B8:Q8"/>
    <mergeCell ref="B9:Q9"/>
    <mergeCell ref="B10:Q10"/>
    <mergeCell ref="B11:Q11"/>
    <mergeCell ref="A13:Q13"/>
    <mergeCell ref="A14:D14"/>
    <mergeCell ref="E14:Q14"/>
    <mergeCell ref="A15:Q15"/>
    <mergeCell ref="E16:Q16"/>
    <mergeCell ref="E17:Q17"/>
    <mergeCell ref="E18:Q18"/>
    <mergeCell ref="E19:Q19"/>
    <mergeCell ref="E20:Q20"/>
    <mergeCell ref="E21:Q21"/>
    <mergeCell ref="E30:Q30"/>
    <mergeCell ref="A22:Q22"/>
    <mergeCell ref="E23:Q23"/>
    <mergeCell ref="E24:Q24"/>
    <mergeCell ref="E25:Q25"/>
    <mergeCell ref="E26:Q26"/>
    <mergeCell ref="E36:Q36"/>
    <mergeCell ref="E37:Q37"/>
    <mergeCell ref="E38:Q38"/>
    <mergeCell ref="A16:D21"/>
    <mergeCell ref="A23:D26"/>
    <mergeCell ref="A33:D38"/>
    <mergeCell ref="A30:D31"/>
    <mergeCell ref="E31:Q31"/>
    <mergeCell ref="A32:Q32"/>
    <mergeCell ref="E33:Q33"/>
    <mergeCell ref="E34:Q34"/>
    <mergeCell ref="E35:Q35"/>
    <mergeCell ref="A27:Q27"/>
    <mergeCell ref="A28:D28"/>
    <mergeCell ref="E28:Q28"/>
    <mergeCell ref="A29:Q29"/>
  </mergeCells>
  <pageMargins left="0.70866141732283505" right="0.70866141732283505" top="0.74803149606299202" bottom="0.74803149606299202" header="0.31496062992126" footer="0.31496062992126"/>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opLeftCell="A10" workbookViewId="0">
      <selection activeCell="A19" sqref="A19:N19"/>
    </sheetView>
  </sheetViews>
  <sheetFormatPr defaultColWidth="9.140625" defaultRowHeight="15"/>
  <cols>
    <col min="1" max="1" width="18.7109375" style="1" customWidth="1"/>
    <col min="2" max="13" width="9.140625" style="1"/>
    <col min="14" max="14" width="18.42578125" style="1" customWidth="1"/>
    <col min="15" max="16384" width="9.140625" style="1"/>
  </cols>
  <sheetData>
    <row r="1" spans="1:14">
      <c r="A1" s="2"/>
      <c r="F1" s="3"/>
      <c r="G1" s="3"/>
      <c r="H1" s="3"/>
      <c r="I1" s="3"/>
      <c r="J1" s="3"/>
      <c r="K1" s="3"/>
      <c r="L1" s="3"/>
      <c r="M1" s="3"/>
      <c r="N1" s="3" t="s">
        <v>40</v>
      </c>
    </row>
    <row r="2" spans="1:14">
      <c r="A2" s="215" t="s">
        <v>41</v>
      </c>
      <c r="B2" s="216"/>
      <c r="C2" s="216"/>
      <c r="D2" s="216"/>
      <c r="E2" s="216"/>
      <c r="F2" s="216"/>
      <c r="G2" s="216"/>
      <c r="H2" s="216"/>
      <c r="I2" s="216"/>
      <c r="J2" s="216"/>
      <c r="K2" s="216"/>
      <c r="L2" s="216"/>
      <c r="M2" s="216"/>
      <c r="N2" s="217"/>
    </row>
    <row r="3" spans="1:14">
      <c r="A3" s="200" t="s">
        <v>42</v>
      </c>
      <c r="B3" s="201"/>
      <c r="C3" s="201"/>
      <c r="D3" s="201"/>
      <c r="E3" s="201"/>
      <c r="F3" s="201"/>
      <c r="G3" s="201"/>
      <c r="H3" s="201"/>
      <c r="I3" s="201"/>
      <c r="J3" s="201"/>
      <c r="K3" s="201"/>
      <c r="L3" s="201"/>
      <c r="M3" s="201"/>
      <c r="N3" s="202"/>
    </row>
    <row r="4" spans="1:14" ht="46.5" customHeight="1">
      <c r="A4" s="4" t="s">
        <v>43</v>
      </c>
      <c r="B4" s="218" t="s">
        <v>44</v>
      </c>
      <c r="C4" s="218"/>
      <c r="D4" s="218"/>
      <c r="E4" s="218"/>
      <c r="F4" s="218"/>
      <c r="G4" s="218"/>
      <c r="H4" s="218"/>
      <c r="I4" s="218"/>
      <c r="J4" s="218"/>
      <c r="K4" s="218"/>
      <c r="L4" s="218"/>
      <c r="M4" s="218"/>
      <c r="N4" s="219"/>
    </row>
    <row r="5" spans="1:14" ht="45.75" customHeight="1">
      <c r="A5" s="203" t="s">
        <v>45</v>
      </c>
      <c r="B5" s="204"/>
      <c r="C5" s="204"/>
      <c r="D5" s="204"/>
      <c r="E5" s="204"/>
      <c r="F5" s="204"/>
      <c r="G5" s="204"/>
      <c r="H5" s="204"/>
      <c r="I5" s="204"/>
      <c r="J5" s="204"/>
      <c r="K5" s="204"/>
      <c r="L5" s="204"/>
      <c r="M5" s="204"/>
      <c r="N5" s="205"/>
    </row>
    <row r="6" spans="1:14" ht="29.25" customHeight="1">
      <c r="A6" s="203" t="s">
        <v>46</v>
      </c>
      <c r="B6" s="204"/>
      <c r="C6" s="204"/>
      <c r="D6" s="204"/>
      <c r="E6" s="204"/>
      <c r="F6" s="204"/>
      <c r="G6" s="204"/>
      <c r="H6" s="204"/>
      <c r="I6" s="204"/>
      <c r="J6" s="204"/>
      <c r="K6" s="204"/>
      <c r="L6" s="204"/>
      <c r="M6" s="204"/>
      <c r="N6" s="205"/>
    </row>
    <row r="7" spans="1:14" ht="17.25" customHeight="1">
      <c r="A7" s="5" t="s">
        <v>47</v>
      </c>
      <c r="B7" s="6"/>
      <c r="C7" s="6"/>
      <c r="D7" s="6"/>
      <c r="E7" s="6"/>
      <c r="F7" s="6"/>
      <c r="G7" s="6"/>
      <c r="H7" s="6"/>
      <c r="I7" s="6"/>
      <c r="J7" s="6"/>
      <c r="K7" s="6"/>
      <c r="L7" s="6"/>
      <c r="M7" s="6"/>
      <c r="N7" s="8"/>
    </row>
    <row r="8" spans="1:14" ht="51" customHeight="1">
      <c r="A8" s="203" t="s">
        <v>48</v>
      </c>
      <c r="B8" s="204"/>
      <c r="C8" s="204"/>
      <c r="D8" s="204"/>
      <c r="E8" s="204"/>
      <c r="F8" s="204"/>
      <c r="G8" s="204"/>
      <c r="H8" s="204"/>
      <c r="I8" s="204"/>
      <c r="J8" s="204"/>
      <c r="K8" s="204"/>
      <c r="L8" s="204"/>
      <c r="M8" s="204"/>
      <c r="N8" s="205"/>
    </row>
    <row r="9" spans="1:14" ht="36" customHeight="1">
      <c r="A9" s="203" t="s">
        <v>49</v>
      </c>
      <c r="B9" s="204"/>
      <c r="C9" s="204"/>
      <c r="D9" s="204"/>
      <c r="E9" s="204"/>
      <c r="F9" s="204"/>
      <c r="G9" s="204"/>
      <c r="H9" s="204"/>
      <c r="I9" s="204"/>
      <c r="J9" s="204"/>
      <c r="K9" s="204"/>
      <c r="L9" s="204"/>
      <c r="M9" s="204"/>
      <c r="N9" s="205"/>
    </row>
    <row r="10" spans="1:14" ht="30" customHeight="1">
      <c r="A10" s="203" t="s">
        <v>50</v>
      </c>
      <c r="B10" s="204"/>
      <c r="C10" s="204"/>
      <c r="D10" s="204"/>
      <c r="E10" s="204"/>
      <c r="F10" s="204"/>
      <c r="G10" s="204"/>
      <c r="H10" s="204"/>
      <c r="I10" s="204"/>
      <c r="J10" s="204"/>
      <c r="K10" s="204"/>
      <c r="L10" s="204"/>
      <c r="M10" s="204"/>
      <c r="N10" s="205"/>
    </row>
    <row r="11" spans="1:14" ht="18.75" customHeight="1">
      <c r="A11" s="203" t="s">
        <v>51</v>
      </c>
      <c r="B11" s="204"/>
      <c r="C11" s="204"/>
      <c r="D11" s="204"/>
      <c r="E11" s="204"/>
      <c r="F11" s="204"/>
      <c r="G11" s="204"/>
      <c r="H11" s="204"/>
      <c r="I11" s="204"/>
      <c r="J11" s="204"/>
      <c r="K11" s="204"/>
      <c r="L11" s="204"/>
      <c r="M11" s="204"/>
      <c r="N11" s="205"/>
    </row>
    <row r="12" spans="1:14">
      <c r="A12" s="200" t="s">
        <v>52</v>
      </c>
      <c r="B12" s="201"/>
      <c r="C12" s="201"/>
      <c r="D12" s="201"/>
      <c r="E12" s="201"/>
      <c r="F12" s="201"/>
      <c r="G12" s="201"/>
      <c r="H12" s="201"/>
      <c r="I12" s="201"/>
      <c r="J12" s="201"/>
      <c r="K12" s="201"/>
      <c r="L12" s="201"/>
      <c r="M12" s="201"/>
      <c r="N12" s="202"/>
    </row>
    <row r="13" spans="1:14">
      <c r="A13" s="7" t="s">
        <v>53</v>
      </c>
      <c r="N13" s="9"/>
    </row>
    <row r="14" spans="1:14" ht="117" customHeight="1">
      <c r="A14" s="206" t="s">
        <v>54</v>
      </c>
      <c r="B14" s="207"/>
      <c r="C14" s="207"/>
      <c r="D14" s="207"/>
      <c r="E14" s="207"/>
      <c r="F14" s="207"/>
      <c r="G14" s="207"/>
      <c r="H14" s="207"/>
      <c r="I14" s="207"/>
      <c r="J14" s="207"/>
      <c r="K14" s="207"/>
      <c r="L14" s="207"/>
      <c r="M14" s="207"/>
      <c r="N14" s="208"/>
    </row>
    <row r="15" spans="1:14" ht="28.5" customHeight="1">
      <c r="A15" s="209" t="s">
        <v>55</v>
      </c>
      <c r="B15" s="210"/>
      <c r="C15" s="210"/>
      <c r="D15" s="210"/>
      <c r="E15" s="210"/>
      <c r="F15" s="210"/>
      <c r="G15" s="210"/>
      <c r="H15" s="210"/>
      <c r="I15" s="210"/>
      <c r="J15" s="210"/>
      <c r="K15" s="210"/>
      <c r="L15" s="210"/>
      <c r="M15" s="210"/>
      <c r="N15" s="211"/>
    </row>
    <row r="16" spans="1:14" ht="120" customHeight="1">
      <c r="A16" s="212" t="s">
        <v>56</v>
      </c>
      <c r="B16" s="213"/>
      <c r="C16" s="213"/>
      <c r="D16" s="213"/>
      <c r="E16" s="213"/>
      <c r="F16" s="213"/>
      <c r="G16" s="213"/>
      <c r="H16" s="213"/>
      <c r="I16" s="213"/>
      <c r="J16" s="213"/>
      <c r="K16" s="213"/>
      <c r="L16" s="213"/>
      <c r="M16" s="213"/>
      <c r="N16" s="214"/>
    </row>
    <row r="17" spans="1:14" ht="13.5" customHeight="1">
      <c r="A17" s="203" t="s">
        <v>57</v>
      </c>
      <c r="B17" s="204"/>
      <c r="C17" s="204"/>
      <c r="D17" s="204"/>
      <c r="E17" s="204"/>
      <c r="F17" s="204"/>
      <c r="G17" s="204"/>
      <c r="H17" s="204"/>
      <c r="I17" s="204"/>
      <c r="J17" s="204"/>
      <c r="K17" s="204"/>
      <c r="L17" s="204"/>
      <c r="M17" s="204"/>
      <c r="N17" s="205"/>
    </row>
    <row r="18" spans="1:14" ht="15" customHeight="1">
      <c r="A18" s="203" t="s">
        <v>58</v>
      </c>
      <c r="B18" s="204"/>
      <c r="C18" s="204"/>
      <c r="D18" s="204"/>
      <c r="E18" s="204"/>
      <c r="F18" s="204"/>
      <c r="G18" s="204"/>
      <c r="H18" s="204"/>
      <c r="I18" s="204"/>
      <c r="J18" s="204"/>
      <c r="K18" s="204"/>
      <c r="L18" s="204"/>
      <c r="M18" s="204"/>
      <c r="N18" s="205"/>
    </row>
    <row r="19" spans="1:14" ht="49.5" customHeight="1">
      <c r="A19" s="203" t="s">
        <v>59</v>
      </c>
      <c r="B19" s="204"/>
      <c r="C19" s="204"/>
      <c r="D19" s="204"/>
      <c r="E19" s="204"/>
      <c r="F19" s="204"/>
      <c r="G19" s="204"/>
      <c r="H19" s="204"/>
      <c r="I19" s="204"/>
      <c r="J19" s="204"/>
      <c r="K19" s="204"/>
      <c r="L19" s="204"/>
      <c r="M19" s="204"/>
      <c r="N19" s="205"/>
    </row>
    <row r="20" spans="1:14">
      <c r="A20" s="200" t="s">
        <v>60</v>
      </c>
      <c r="B20" s="201"/>
      <c r="C20" s="201"/>
      <c r="D20" s="201"/>
      <c r="E20" s="201"/>
      <c r="F20" s="201"/>
      <c r="G20" s="201"/>
      <c r="H20" s="201"/>
      <c r="I20" s="201"/>
      <c r="J20" s="201"/>
      <c r="K20" s="201"/>
      <c r="L20" s="201"/>
      <c r="M20" s="201"/>
      <c r="N20" s="202"/>
    </row>
    <row r="21" spans="1:14" ht="77.25" customHeight="1">
      <c r="A21" s="197" t="s">
        <v>61</v>
      </c>
      <c r="B21" s="198"/>
      <c r="C21" s="198"/>
      <c r="D21" s="198"/>
      <c r="E21" s="198"/>
      <c r="F21" s="198"/>
      <c r="G21" s="198"/>
      <c r="H21" s="198"/>
      <c r="I21" s="198"/>
      <c r="J21" s="198"/>
      <c r="K21" s="198"/>
      <c r="L21" s="198"/>
      <c r="M21" s="198"/>
      <c r="N21" s="199"/>
    </row>
    <row r="22" spans="1:14">
      <c r="A22" s="200" t="s">
        <v>62</v>
      </c>
      <c r="B22" s="201"/>
      <c r="C22" s="201"/>
      <c r="D22" s="201"/>
      <c r="E22" s="201"/>
      <c r="F22" s="201"/>
      <c r="G22" s="201"/>
      <c r="H22" s="201"/>
      <c r="I22" s="201"/>
      <c r="J22" s="201"/>
      <c r="K22" s="201"/>
      <c r="L22" s="201"/>
      <c r="M22" s="201"/>
      <c r="N22" s="202"/>
    </row>
    <row r="23" spans="1:14" ht="51.75" customHeight="1">
      <c r="A23" s="197" t="s">
        <v>63</v>
      </c>
      <c r="B23" s="198"/>
      <c r="C23" s="198"/>
      <c r="D23" s="198"/>
      <c r="E23" s="198"/>
      <c r="F23" s="198"/>
      <c r="G23" s="198"/>
      <c r="H23" s="198"/>
      <c r="I23" s="198"/>
      <c r="J23" s="198"/>
      <c r="K23" s="198"/>
      <c r="L23" s="198"/>
      <c r="M23" s="198"/>
      <c r="N23" s="199"/>
    </row>
    <row r="24" spans="1:14">
      <c r="A24" s="200" t="s">
        <v>64</v>
      </c>
      <c r="B24" s="201"/>
      <c r="C24" s="201"/>
      <c r="D24" s="201"/>
      <c r="E24" s="201"/>
      <c r="F24" s="201"/>
      <c r="G24" s="201"/>
      <c r="H24" s="201"/>
      <c r="I24" s="201"/>
      <c r="J24" s="201"/>
      <c r="K24" s="201"/>
      <c r="L24" s="201"/>
      <c r="M24" s="201"/>
      <c r="N24" s="202"/>
    </row>
    <row r="25" spans="1:14" ht="14.25" customHeight="1">
      <c r="A25" s="197" t="s">
        <v>65</v>
      </c>
      <c r="B25" s="198"/>
      <c r="C25" s="198"/>
      <c r="D25" s="198"/>
      <c r="E25" s="198"/>
      <c r="F25" s="198"/>
      <c r="G25" s="198"/>
      <c r="H25" s="198"/>
      <c r="I25" s="198"/>
      <c r="J25" s="198"/>
      <c r="K25" s="198"/>
      <c r="L25" s="198"/>
      <c r="M25" s="198"/>
      <c r="N25" s="199"/>
    </row>
    <row r="26" spans="1:14">
      <c r="A26" s="200" t="s">
        <v>66</v>
      </c>
      <c r="B26" s="201"/>
      <c r="C26" s="201"/>
      <c r="D26" s="201"/>
      <c r="E26" s="201"/>
      <c r="F26" s="201"/>
      <c r="G26" s="201"/>
      <c r="H26" s="201"/>
      <c r="I26" s="201"/>
      <c r="J26" s="201"/>
      <c r="K26" s="201"/>
      <c r="L26" s="201"/>
      <c r="M26" s="201"/>
      <c r="N26" s="202"/>
    </row>
    <row r="27" spans="1:14" ht="63" customHeight="1">
      <c r="A27" s="197" t="s">
        <v>67</v>
      </c>
      <c r="B27" s="198"/>
      <c r="C27" s="198"/>
      <c r="D27" s="198"/>
      <c r="E27" s="198"/>
      <c r="F27" s="198"/>
      <c r="G27" s="198"/>
      <c r="H27" s="198"/>
      <c r="I27" s="198"/>
      <c r="J27" s="198"/>
      <c r="K27" s="198"/>
      <c r="L27" s="198"/>
      <c r="M27" s="198"/>
      <c r="N27" s="199"/>
    </row>
    <row r="28" spans="1:14">
      <c r="A28" s="200" t="s">
        <v>68</v>
      </c>
      <c r="B28" s="201"/>
      <c r="C28" s="201"/>
      <c r="D28" s="201"/>
      <c r="E28" s="201"/>
      <c r="F28" s="201"/>
      <c r="G28" s="201"/>
      <c r="H28" s="201"/>
      <c r="I28" s="201"/>
      <c r="J28" s="201"/>
      <c r="K28" s="201"/>
      <c r="L28" s="201"/>
      <c r="M28" s="201"/>
      <c r="N28" s="202"/>
    </row>
    <row r="29" spans="1:14" ht="17.25" customHeight="1">
      <c r="A29" s="197" t="s">
        <v>69</v>
      </c>
      <c r="B29" s="198"/>
      <c r="C29" s="198"/>
      <c r="D29" s="198"/>
      <c r="E29" s="198"/>
      <c r="F29" s="198"/>
      <c r="G29" s="198"/>
      <c r="H29" s="198"/>
      <c r="I29" s="198"/>
      <c r="J29" s="198"/>
      <c r="K29" s="198"/>
      <c r="L29" s="198"/>
      <c r="M29" s="198"/>
      <c r="N29" s="199"/>
    </row>
    <row r="30" spans="1:14" ht="36" customHeight="1">
      <c r="A30" s="197" t="s">
        <v>70</v>
      </c>
      <c r="B30" s="198"/>
      <c r="C30" s="198"/>
      <c r="D30" s="198"/>
      <c r="E30" s="198"/>
      <c r="F30" s="198"/>
      <c r="G30" s="198"/>
      <c r="H30" s="198"/>
      <c r="I30" s="198"/>
      <c r="J30" s="198"/>
      <c r="K30" s="198"/>
      <c r="L30" s="198"/>
      <c r="M30" s="198"/>
      <c r="N30" s="199"/>
    </row>
    <row r="31" spans="1:14">
      <c r="A31" s="200" t="s">
        <v>71</v>
      </c>
      <c r="B31" s="201"/>
      <c r="C31" s="201"/>
      <c r="D31" s="201"/>
      <c r="E31" s="201"/>
      <c r="F31" s="201"/>
      <c r="G31" s="201"/>
      <c r="H31" s="201"/>
      <c r="I31" s="201"/>
      <c r="J31" s="201"/>
      <c r="K31" s="201"/>
      <c r="L31" s="201"/>
      <c r="M31" s="201"/>
      <c r="N31" s="202"/>
    </row>
    <row r="32" spans="1:14">
      <c r="A32" s="200" t="s">
        <v>72</v>
      </c>
      <c r="B32" s="201"/>
      <c r="C32" s="201"/>
      <c r="D32" s="201"/>
      <c r="E32" s="201"/>
      <c r="F32" s="201"/>
      <c r="G32" s="201"/>
      <c r="H32" s="201"/>
      <c r="I32" s="201"/>
      <c r="J32" s="201"/>
      <c r="K32" s="201"/>
      <c r="L32" s="201"/>
      <c r="M32" s="201"/>
      <c r="N32" s="202"/>
    </row>
    <row r="33" spans="1:14" ht="34.5" customHeight="1">
      <c r="A33" s="197" t="s">
        <v>73</v>
      </c>
      <c r="B33" s="198"/>
      <c r="C33" s="198"/>
      <c r="D33" s="198"/>
      <c r="E33" s="198"/>
      <c r="F33" s="198"/>
      <c r="G33" s="198"/>
      <c r="H33" s="198"/>
      <c r="I33" s="198"/>
      <c r="J33" s="198"/>
      <c r="K33" s="198"/>
      <c r="L33" s="198"/>
      <c r="M33" s="198"/>
      <c r="N33" s="199"/>
    </row>
  </sheetData>
  <mergeCells count="30">
    <mergeCell ref="A2:N2"/>
    <mergeCell ref="A3:N3"/>
    <mergeCell ref="B4:N4"/>
    <mergeCell ref="A5:N5"/>
    <mergeCell ref="A6:N6"/>
    <mergeCell ref="A8:N8"/>
    <mergeCell ref="A9:N9"/>
    <mergeCell ref="A10:N10"/>
    <mergeCell ref="A11:N11"/>
    <mergeCell ref="A12:N12"/>
    <mergeCell ref="A14:N14"/>
    <mergeCell ref="A15:N15"/>
    <mergeCell ref="A16:N16"/>
    <mergeCell ref="A17:N17"/>
    <mergeCell ref="A18:N18"/>
    <mergeCell ref="A19:N19"/>
    <mergeCell ref="A20:N20"/>
    <mergeCell ref="A21:N21"/>
    <mergeCell ref="A22:N22"/>
    <mergeCell ref="A23:N23"/>
    <mergeCell ref="A24:N24"/>
    <mergeCell ref="A25:N25"/>
    <mergeCell ref="A26:N26"/>
    <mergeCell ref="A27:N27"/>
    <mergeCell ref="A28:N28"/>
    <mergeCell ref="A29:N29"/>
    <mergeCell ref="A30:N30"/>
    <mergeCell ref="A31:N31"/>
    <mergeCell ref="A32:N32"/>
    <mergeCell ref="A33:N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0"/>
  <sheetViews>
    <sheetView tabSelected="1" zoomScale="87" zoomScaleNormal="87" workbookViewId="0">
      <selection activeCell="F114" sqref="F114"/>
    </sheetView>
  </sheetViews>
  <sheetFormatPr defaultColWidth="9.140625" defaultRowHeight="15"/>
  <cols>
    <col min="1" max="1" width="6.28515625" style="27" customWidth="1"/>
    <col min="2" max="2" width="45.5703125" style="89" customWidth="1"/>
    <col min="3" max="3" width="9.28515625" style="89" customWidth="1"/>
    <col min="4" max="4" width="11.140625" style="89" customWidth="1"/>
    <col min="5" max="5" width="13" style="27" customWidth="1"/>
    <col min="6" max="6" width="15.140625" style="89" customWidth="1"/>
    <col min="7" max="7" width="57.28515625" style="89" customWidth="1"/>
    <col min="8" max="8" width="9.140625" style="89"/>
    <col min="9" max="9" width="11" style="89" customWidth="1"/>
    <col min="10" max="10" width="10.7109375" style="89" customWidth="1"/>
    <col min="11" max="11" width="13.140625" style="89" customWidth="1"/>
    <col min="12" max="16384" width="9.140625" style="89"/>
  </cols>
  <sheetData>
    <row r="1" spans="1:12">
      <c r="A1" s="220"/>
      <c r="B1" s="220"/>
      <c r="C1" s="90"/>
      <c r="D1" s="90"/>
      <c r="E1" s="91"/>
      <c r="F1" s="90"/>
      <c r="G1" s="92"/>
      <c r="H1" s="92"/>
      <c r="I1" s="92"/>
      <c r="J1" s="38"/>
      <c r="K1" s="38"/>
    </row>
    <row r="2" spans="1:12">
      <c r="A2" s="220"/>
      <c r="B2" s="220"/>
      <c r="C2" s="90"/>
      <c r="D2" s="90"/>
      <c r="E2" s="91"/>
      <c r="F2" s="90"/>
      <c r="G2" s="90"/>
      <c r="H2" s="90"/>
      <c r="I2" s="38"/>
      <c r="J2" s="38"/>
      <c r="K2" s="38"/>
    </row>
    <row r="3" spans="1:12">
      <c r="A3" s="221"/>
      <c r="B3" s="221"/>
      <c r="C3" s="221"/>
      <c r="D3" s="221"/>
      <c r="E3" s="221"/>
      <c r="F3" s="221"/>
      <c r="G3" s="221"/>
      <c r="H3" s="221"/>
      <c r="I3" s="221"/>
      <c r="J3" s="221"/>
      <c r="K3" s="28"/>
    </row>
    <row r="4" spans="1:12">
      <c r="A4" s="221" t="s">
        <v>221</v>
      </c>
      <c r="B4" s="221"/>
      <c r="C4" s="221"/>
      <c r="D4" s="221"/>
      <c r="E4" s="221"/>
      <c r="F4" s="221"/>
      <c r="G4" s="221"/>
      <c r="H4" s="221"/>
      <c r="I4" s="221"/>
    </row>
    <row r="5" spans="1:12">
      <c r="A5" s="222" t="s">
        <v>209</v>
      </c>
      <c r="B5" s="222"/>
      <c r="C5" s="222"/>
      <c r="D5" s="222"/>
      <c r="E5" s="222"/>
      <c r="F5" s="222"/>
      <c r="G5" s="222"/>
      <c r="H5" s="222"/>
      <c r="I5" s="222"/>
      <c r="J5" s="222"/>
      <c r="K5" s="222"/>
    </row>
    <row r="6" spans="1:12">
      <c r="A6" s="222"/>
      <c r="B6" s="222"/>
      <c r="C6" s="222"/>
      <c r="D6" s="222"/>
      <c r="E6" s="222"/>
      <c r="F6" s="222"/>
      <c r="G6" s="222"/>
      <c r="H6" s="222"/>
      <c r="I6" s="222"/>
      <c r="J6" s="222"/>
      <c r="K6" s="222"/>
    </row>
    <row r="7" spans="1:12" ht="85.5">
      <c r="A7" s="84" t="s">
        <v>74</v>
      </c>
      <c r="B7" s="85" t="s">
        <v>75</v>
      </c>
      <c r="C7" s="86" t="s">
        <v>76</v>
      </c>
      <c r="D7" s="87" t="s">
        <v>112</v>
      </c>
      <c r="E7" s="88" t="s">
        <v>116</v>
      </c>
      <c r="F7" s="87" t="s">
        <v>117</v>
      </c>
      <c r="G7" s="86" t="s">
        <v>77</v>
      </c>
      <c r="H7" s="86" t="s">
        <v>78</v>
      </c>
      <c r="I7" s="87" t="s">
        <v>79</v>
      </c>
      <c r="J7" s="87" t="s">
        <v>118</v>
      </c>
      <c r="K7" s="87" t="s">
        <v>119</v>
      </c>
    </row>
    <row r="8" spans="1:12">
      <c r="A8" s="127"/>
      <c r="B8" s="127" t="s">
        <v>220</v>
      </c>
      <c r="C8" s="48"/>
      <c r="D8" s="123"/>
      <c r="E8" s="123"/>
      <c r="F8" s="123"/>
      <c r="G8" s="127"/>
      <c r="H8" s="121"/>
      <c r="I8" s="121"/>
      <c r="J8" s="121"/>
      <c r="K8" s="20"/>
    </row>
    <row r="9" spans="1:12" s="146" customFormat="1" ht="27" customHeight="1">
      <c r="A9" s="120">
        <v>1</v>
      </c>
      <c r="B9" s="143" t="s">
        <v>222</v>
      </c>
      <c r="C9" s="41" t="s">
        <v>80</v>
      </c>
      <c r="D9" s="144">
        <v>4</v>
      </c>
      <c r="E9" s="144">
        <v>150</v>
      </c>
      <c r="F9" s="144">
        <f t="shared" ref="F9:F20" si="0">E9*D9</f>
        <v>600</v>
      </c>
      <c r="G9" s="62" t="s">
        <v>223</v>
      </c>
      <c r="H9" s="63" t="s">
        <v>80</v>
      </c>
      <c r="I9" s="60">
        <v>3</v>
      </c>
      <c r="J9" s="60">
        <v>348.33</v>
      </c>
      <c r="K9" s="60">
        <f t="shared" ref="K9" si="1">J9*I9</f>
        <v>1044.99</v>
      </c>
      <c r="L9" s="145"/>
    </row>
    <row r="10" spans="1:12" s="146" customFormat="1" ht="15" customHeight="1">
      <c r="A10" s="120">
        <v>2</v>
      </c>
      <c r="B10" s="143" t="s">
        <v>224</v>
      </c>
      <c r="C10" s="41" t="s">
        <v>80</v>
      </c>
      <c r="D10" s="144">
        <v>6</v>
      </c>
      <c r="E10" s="144">
        <v>150</v>
      </c>
      <c r="F10" s="144">
        <f t="shared" si="0"/>
        <v>900</v>
      </c>
      <c r="G10" s="147"/>
      <c r="H10" s="63"/>
      <c r="I10" s="60"/>
      <c r="J10" s="60"/>
      <c r="K10" s="60"/>
      <c r="L10" s="145"/>
    </row>
    <row r="11" spans="1:12" s="146" customFormat="1" ht="15" customHeight="1">
      <c r="A11" s="120">
        <v>3</v>
      </c>
      <c r="B11" s="143" t="s">
        <v>225</v>
      </c>
      <c r="C11" s="41" t="s">
        <v>80</v>
      </c>
      <c r="D11" s="144">
        <v>1</v>
      </c>
      <c r="E11" s="144">
        <v>250</v>
      </c>
      <c r="F11" s="144">
        <f t="shared" si="0"/>
        <v>250</v>
      </c>
      <c r="G11" s="148" t="s">
        <v>155</v>
      </c>
      <c r="H11" s="149" t="s">
        <v>80</v>
      </c>
      <c r="I11" s="150">
        <v>1</v>
      </c>
      <c r="J11" s="150">
        <v>89.6</v>
      </c>
      <c r="K11" s="60">
        <f t="shared" ref="K11:K12" si="2">J11*I11</f>
        <v>89.6</v>
      </c>
      <c r="L11" s="145"/>
    </row>
    <row r="12" spans="1:12" s="146" customFormat="1" ht="15" customHeight="1">
      <c r="A12" s="120">
        <v>4</v>
      </c>
      <c r="B12" s="143" t="s">
        <v>226</v>
      </c>
      <c r="C12" s="41" t="s">
        <v>80</v>
      </c>
      <c r="D12" s="144">
        <v>6</v>
      </c>
      <c r="E12" s="144">
        <v>150</v>
      </c>
      <c r="F12" s="144">
        <f t="shared" si="0"/>
        <v>900</v>
      </c>
      <c r="G12" s="148" t="s">
        <v>227</v>
      </c>
      <c r="H12" s="149" t="s">
        <v>80</v>
      </c>
      <c r="I12" s="150">
        <v>5</v>
      </c>
      <c r="J12" s="150">
        <v>182.5</v>
      </c>
      <c r="K12" s="60">
        <f t="shared" si="2"/>
        <v>912.5</v>
      </c>
      <c r="L12" s="145"/>
    </row>
    <row r="13" spans="1:12" s="146" customFormat="1" ht="15" customHeight="1">
      <c r="A13" s="120">
        <v>5</v>
      </c>
      <c r="B13" s="143" t="s">
        <v>228</v>
      </c>
      <c r="C13" s="41" t="s">
        <v>80</v>
      </c>
      <c r="D13" s="144">
        <v>2</v>
      </c>
      <c r="E13" s="144">
        <v>150</v>
      </c>
      <c r="F13" s="144">
        <f t="shared" si="0"/>
        <v>300</v>
      </c>
      <c r="G13" s="151"/>
      <c r="H13" s="152"/>
      <c r="I13" s="153"/>
      <c r="J13" s="152"/>
      <c r="K13" s="153"/>
      <c r="L13" s="145"/>
    </row>
    <row r="14" spans="1:12" s="146" customFormat="1" ht="15" customHeight="1">
      <c r="A14" s="120">
        <v>6</v>
      </c>
      <c r="B14" s="143" t="s">
        <v>229</v>
      </c>
      <c r="C14" s="41" t="s">
        <v>80</v>
      </c>
      <c r="D14" s="144">
        <v>1</v>
      </c>
      <c r="E14" s="154">
        <v>136</v>
      </c>
      <c r="F14" s="144">
        <f t="shared" si="0"/>
        <v>136</v>
      </c>
      <c r="G14" s="151"/>
      <c r="H14" s="152"/>
      <c r="I14" s="153"/>
      <c r="J14" s="152"/>
      <c r="K14" s="153"/>
      <c r="L14" s="145"/>
    </row>
    <row r="15" spans="1:12" s="146" customFormat="1" ht="15" customHeight="1">
      <c r="A15" s="120">
        <v>7</v>
      </c>
      <c r="B15" s="143" t="s">
        <v>230</v>
      </c>
      <c r="C15" s="41" t="s">
        <v>80</v>
      </c>
      <c r="D15" s="144">
        <v>2</v>
      </c>
      <c r="E15" s="144">
        <v>15</v>
      </c>
      <c r="F15" s="144">
        <f t="shared" si="0"/>
        <v>30</v>
      </c>
      <c r="G15" s="151"/>
      <c r="H15" s="152"/>
      <c r="I15" s="153"/>
      <c r="J15" s="152"/>
      <c r="K15" s="153"/>
      <c r="L15" s="145"/>
    </row>
    <row r="16" spans="1:12" s="146" customFormat="1" ht="15" customHeight="1">
      <c r="A16" s="120">
        <v>8</v>
      </c>
      <c r="B16" s="143" t="s">
        <v>231</v>
      </c>
      <c r="C16" s="41" t="s">
        <v>80</v>
      </c>
      <c r="D16" s="144">
        <v>1</v>
      </c>
      <c r="E16" s="144">
        <v>150</v>
      </c>
      <c r="F16" s="144">
        <f t="shared" si="0"/>
        <v>150</v>
      </c>
      <c r="G16" s="151"/>
      <c r="H16" s="152"/>
      <c r="I16" s="153"/>
      <c r="J16" s="152"/>
      <c r="K16" s="153"/>
      <c r="L16" s="145"/>
    </row>
    <row r="17" spans="1:12" s="146" customFormat="1" ht="27.6" customHeight="1">
      <c r="A17" s="120">
        <v>9</v>
      </c>
      <c r="B17" s="143" t="s">
        <v>232</v>
      </c>
      <c r="C17" s="41" t="s">
        <v>80</v>
      </c>
      <c r="D17" s="144">
        <v>1</v>
      </c>
      <c r="E17" s="144">
        <v>240</v>
      </c>
      <c r="F17" s="144">
        <f t="shared" si="0"/>
        <v>240</v>
      </c>
      <c r="G17" s="151"/>
      <c r="H17" s="152"/>
      <c r="I17" s="153"/>
      <c r="J17" s="152"/>
      <c r="K17" s="153"/>
      <c r="L17" s="145"/>
    </row>
    <row r="18" spans="1:12" s="146" customFormat="1" ht="15" customHeight="1">
      <c r="A18" s="120">
        <v>10</v>
      </c>
      <c r="B18" s="143" t="s">
        <v>233</v>
      </c>
      <c r="C18" s="41" t="s">
        <v>80</v>
      </c>
      <c r="D18" s="144">
        <v>1</v>
      </c>
      <c r="E18" s="144">
        <v>150</v>
      </c>
      <c r="F18" s="144">
        <f t="shared" si="0"/>
        <v>150</v>
      </c>
      <c r="G18" s="151"/>
      <c r="H18" s="152"/>
      <c r="I18" s="153"/>
      <c r="J18" s="152"/>
      <c r="K18" s="153"/>
      <c r="L18" s="145"/>
    </row>
    <row r="19" spans="1:12" s="146" customFormat="1" ht="15" customHeight="1">
      <c r="A19" s="120">
        <v>11</v>
      </c>
      <c r="B19" s="143" t="s">
        <v>234</v>
      </c>
      <c r="C19" s="41" t="s">
        <v>80</v>
      </c>
      <c r="D19" s="144">
        <v>6</v>
      </c>
      <c r="E19" s="144">
        <v>40</v>
      </c>
      <c r="F19" s="144">
        <f t="shared" si="0"/>
        <v>240</v>
      </c>
      <c r="G19" s="151"/>
      <c r="H19" s="152"/>
      <c r="I19" s="153"/>
      <c r="J19" s="152"/>
      <c r="K19" s="153"/>
      <c r="L19" s="145"/>
    </row>
    <row r="20" spans="1:12" s="146" customFormat="1" ht="15" customHeight="1">
      <c r="A20" s="120">
        <v>12</v>
      </c>
      <c r="B20" s="143" t="s">
        <v>235</v>
      </c>
      <c r="C20" s="41" t="s">
        <v>236</v>
      </c>
      <c r="D20" s="144">
        <v>21.52</v>
      </c>
      <c r="E20" s="144">
        <v>10</v>
      </c>
      <c r="F20" s="144">
        <f t="shared" si="0"/>
        <v>215.2</v>
      </c>
      <c r="G20" s="151"/>
      <c r="H20" s="152"/>
      <c r="I20" s="153"/>
      <c r="J20" s="152"/>
      <c r="K20" s="153"/>
      <c r="L20" s="145"/>
    </row>
    <row r="21" spans="1:12" s="146" customFormat="1" ht="15" customHeight="1">
      <c r="A21" s="120">
        <v>13</v>
      </c>
      <c r="B21" s="155" t="s">
        <v>237</v>
      </c>
      <c r="C21" s="156" t="s">
        <v>137</v>
      </c>
      <c r="D21" s="144">
        <v>43.3</v>
      </c>
      <c r="E21" s="157">
        <v>41</v>
      </c>
      <c r="F21" s="157">
        <f t="shared" ref="F21" si="3">D21*E21</f>
        <v>1775.3</v>
      </c>
      <c r="G21" s="151"/>
      <c r="H21" s="152"/>
      <c r="I21" s="153"/>
      <c r="J21" s="152"/>
      <c r="K21" s="153"/>
      <c r="L21" s="145"/>
    </row>
    <row r="22" spans="1:12" s="146" customFormat="1">
      <c r="A22" s="120">
        <v>14</v>
      </c>
      <c r="B22" s="143" t="s">
        <v>238</v>
      </c>
      <c r="C22" s="41" t="s">
        <v>137</v>
      </c>
      <c r="D22" s="144">
        <v>46</v>
      </c>
      <c r="E22" s="154">
        <v>17</v>
      </c>
      <c r="F22" s="144">
        <f t="shared" ref="F22:F26" si="4">E22*D22</f>
        <v>782</v>
      </c>
      <c r="G22" s="158"/>
      <c r="H22" s="152"/>
      <c r="I22" s="153"/>
      <c r="J22" s="152"/>
      <c r="K22" s="153"/>
      <c r="L22" s="145"/>
    </row>
    <row r="23" spans="1:12" s="146" customFormat="1" ht="30">
      <c r="A23" s="120">
        <v>15</v>
      </c>
      <c r="B23" s="79" t="s">
        <v>191</v>
      </c>
      <c r="C23" s="117" t="s">
        <v>87</v>
      </c>
      <c r="D23" s="20">
        <v>43</v>
      </c>
      <c r="E23" s="118">
        <v>41</v>
      </c>
      <c r="F23" s="142">
        <f t="shared" ref="F23" si="5">D23*E23</f>
        <v>1763</v>
      </c>
      <c r="G23" s="151"/>
      <c r="H23" s="152"/>
      <c r="I23" s="153"/>
      <c r="J23" s="152"/>
      <c r="K23" s="153"/>
      <c r="L23" s="145"/>
    </row>
    <row r="24" spans="1:12" s="146" customFormat="1" ht="35.25" customHeight="1">
      <c r="A24" s="120">
        <v>16</v>
      </c>
      <c r="B24" s="143" t="s">
        <v>146</v>
      </c>
      <c r="C24" s="41" t="s">
        <v>80</v>
      </c>
      <c r="D24" s="42">
        <v>15</v>
      </c>
      <c r="E24" s="123">
        <v>17</v>
      </c>
      <c r="F24" s="123">
        <f t="shared" si="4"/>
        <v>255</v>
      </c>
      <c r="G24" s="151"/>
      <c r="H24" s="152"/>
      <c r="I24" s="153"/>
      <c r="J24" s="152"/>
      <c r="K24" s="153"/>
      <c r="L24" s="145"/>
    </row>
    <row r="25" spans="1:12" s="146" customFormat="1" ht="42.75" customHeight="1">
      <c r="A25" s="120">
        <v>17</v>
      </c>
      <c r="B25" s="94" t="s">
        <v>148</v>
      </c>
      <c r="C25" s="41" t="s">
        <v>80</v>
      </c>
      <c r="D25" s="42">
        <v>1</v>
      </c>
      <c r="E25" s="123">
        <v>950</v>
      </c>
      <c r="F25" s="123">
        <f t="shared" ref="F25" si="6">D25*E25</f>
        <v>950</v>
      </c>
      <c r="G25" s="151"/>
      <c r="H25" s="152"/>
      <c r="I25" s="153"/>
      <c r="J25" s="152"/>
      <c r="K25" s="153"/>
      <c r="L25" s="145"/>
    </row>
    <row r="26" spans="1:12" s="146" customFormat="1" ht="30">
      <c r="A26" s="120">
        <v>18</v>
      </c>
      <c r="B26" s="143" t="s">
        <v>239</v>
      </c>
      <c r="C26" s="39" t="s">
        <v>80</v>
      </c>
      <c r="D26" s="40">
        <v>34</v>
      </c>
      <c r="E26" s="40">
        <v>35</v>
      </c>
      <c r="F26" s="123">
        <f t="shared" si="4"/>
        <v>1190</v>
      </c>
      <c r="G26" s="158"/>
      <c r="H26" s="152"/>
      <c r="I26" s="153"/>
      <c r="J26" s="152"/>
      <c r="K26" s="153"/>
      <c r="L26" s="145"/>
    </row>
    <row r="27" spans="1:12">
      <c r="A27" s="120">
        <v>19</v>
      </c>
      <c r="B27" s="127" t="s">
        <v>210</v>
      </c>
      <c r="C27" s="48"/>
      <c r="D27" s="123"/>
      <c r="E27" s="123"/>
      <c r="F27" s="123"/>
      <c r="G27" s="127"/>
      <c r="H27" s="121"/>
      <c r="I27" s="121"/>
      <c r="J27" s="121"/>
      <c r="K27" s="20"/>
    </row>
    <row r="28" spans="1:12" s="146" customFormat="1" ht="42" customHeight="1">
      <c r="A28" s="120">
        <v>20</v>
      </c>
      <c r="B28" s="127" t="s">
        <v>241</v>
      </c>
      <c r="C28" s="48" t="s">
        <v>86</v>
      </c>
      <c r="D28" s="123">
        <v>43</v>
      </c>
      <c r="E28" s="123">
        <v>68</v>
      </c>
      <c r="F28" s="123">
        <f>D28*E28</f>
        <v>2924</v>
      </c>
      <c r="G28" s="127" t="s">
        <v>242</v>
      </c>
      <c r="H28" s="121" t="s">
        <v>243</v>
      </c>
      <c r="I28" s="121">
        <v>40</v>
      </c>
      <c r="J28" s="121">
        <v>300.35000000000002</v>
      </c>
      <c r="K28" s="20">
        <f t="shared" ref="K28" si="7">J28*I28</f>
        <v>12014</v>
      </c>
      <c r="L28" s="145"/>
    </row>
    <row r="29" spans="1:12" s="130" customFormat="1" ht="30">
      <c r="A29" s="120">
        <v>21</v>
      </c>
      <c r="B29" s="127" t="s">
        <v>178</v>
      </c>
      <c r="C29" s="48" t="s">
        <v>86</v>
      </c>
      <c r="D29" s="123">
        <v>43</v>
      </c>
      <c r="E29" s="123">
        <v>210</v>
      </c>
      <c r="F29" s="123">
        <f>D29*E29</f>
        <v>9030</v>
      </c>
      <c r="G29" s="127" t="s">
        <v>145</v>
      </c>
      <c r="H29" s="121" t="s">
        <v>81</v>
      </c>
      <c r="I29" s="121">
        <f>5*D29</f>
        <v>215</v>
      </c>
      <c r="J29" s="121">
        <v>8.1999999999999993</v>
      </c>
      <c r="K29" s="20">
        <f t="shared" ref="K29:K47" si="8">J29*I29</f>
        <v>1762.9999999999998</v>
      </c>
      <c r="L29" s="52"/>
    </row>
    <row r="30" spans="1:12" s="130" customFormat="1">
      <c r="A30" s="120">
        <v>22</v>
      </c>
      <c r="B30" s="127" t="s">
        <v>179</v>
      </c>
      <c r="C30" s="121" t="s">
        <v>190</v>
      </c>
      <c r="D30" s="123">
        <v>0.4</v>
      </c>
      <c r="E30" s="123">
        <v>42.5</v>
      </c>
      <c r="F30" s="123">
        <f t="shared" ref="F30:F42" si="9">D30*E30</f>
        <v>17</v>
      </c>
      <c r="G30" s="50" t="s">
        <v>151</v>
      </c>
      <c r="H30" s="124" t="s">
        <v>82</v>
      </c>
      <c r="I30" s="124">
        <f>D29*0.1</f>
        <v>4.3</v>
      </c>
      <c r="J30" s="124">
        <v>43.08</v>
      </c>
      <c r="K30" s="20">
        <f t="shared" si="8"/>
        <v>185.24399999999997</v>
      </c>
      <c r="L30" s="52"/>
    </row>
    <row r="31" spans="1:12" s="130" customFormat="1">
      <c r="A31" s="120">
        <v>23</v>
      </c>
      <c r="B31" s="127"/>
      <c r="C31" s="121"/>
      <c r="D31" s="123"/>
      <c r="E31" s="123"/>
      <c r="F31" s="123">
        <f t="shared" si="9"/>
        <v>0</v>
      </c>
      <c r="G31" s="50" t="s">
        <v>240</v>
      </c>
      <c r="H31" s="124" t="s">
        <v>87</v>
      </c>
      <c r="I31" s="124">
        <f>D29*1.05</f>
        <v>45.15</v>
      </c>
      <c r="J31" s="124">
        <v>503.34</v>
      </c>
      <c r="K31" s="20">
        <f>J31*I31</f>
        <v>22725.800999999999</v>
      </c>
      <c r="L31" s="52"/>
    </row>
    <row r="32" spans="1:12" s="130" customFormat="1">
      <c r="A32" s="120">
        <v>24</v>
      </c>
      <c r="B32" s="127"/>
      <c r="C32" s="121"/>
      <c r="D32" s="123"/>
      <c r="E32" s="123"/>
      <c r="F32" s="123"/>
      <c r="G32" s="50" t="s">
        <v>212</v>
      </c>
      <c r="H32" s="124" t="s">
        <v>81</v>
      </c>
      <c r="I32" s="124">
        <f>D29*0.3</f>
        <v>12.9</v>
      </c>
      <c r="J32" s="124">
        <v>108.66</v>
      </c>
      <c r="K32" s="20">
        <f t="shared" si="8"/>
        <v>1401.7139999999999</v>
      </c>
      <c r="L32" s="52"/>
    </row>
    <row r="33" spans="1:12" s="130" customFormat="1">
      <c r="A33" s="120">
        <v>25</v>
      </c>
      <c r="B33" s="127" t="s">
        <v>255</v>
      </c>
      <c r="C33" s="119" t="s">
        <v>80</v>
      </c>
      <c r="D33" s="123">
        <v>2</v>
      </c>
      <c r="E33" s="123">
        <v>60</v>
      </c>
      <c r="F33" s="123">
        <f>D33*E33</f>
        <v>120</v>
      </c>
      <c r="G33" s="67" t="s">
        <v>158</v>
      </c>
      <c r="H33" s="134" t="s">
        <v>80</v>
      </c>
      <c r="I33" s="69">
        <v>2</v>
      </c>
      <c r="J33" s="69">
        <v>233.34</v>
      </c>
      <c r="K33" s="70">
        <f>J33*I33</f>
        <v>466.68</v>
      </c>
      <c r="L33" s="52"/>
    </row>
    <row r="34" spans="1:12" s="146" customFormat="1">
      <c r="A34" s="120">
        <v>26</v>
      </c>
      <c r="B34" s="46" t="s">
        <v>244</v>
      </c>
      <c r="C34" s="47" t="s">
        <v>137</v>
      </c>
      <c r="D34" s="124">
        <v>35</v>
      </c>
      <c r="E34" s="123">
        <v>79</v>
      </c>
      <c r="F34" s="123">
        <f>D34*E34</f>
        <v>2765</v>
      </c>
      <c r="G34" s="159" t="s">
        <v>152</v>
      </c>
      <c r="H34" s="160" t="s">
        <v>81</v>
      </c>
      <c r="I34" s="161">
        <f>D34*1+D35*0.5</f>
        <v>42.5</v>
      </c>
      <c r="J34" s="124">
        <v>9.3000000000000007</v>
      </c>
      <c r="K34" s="20">
        <f>J34*I34</f>
        <v>395.25000000000006</v>
      </c>
      <c r="L34" s="145"/>
    </row>
    <row r="35" spans="1:12" s="146" customFormat="1">
      <c r="A35" s="120">
        <v>27</v>
      </c>
      <c r="B35" s="162" t="s">
        <v>245</v>
      </c>
      <c r="C35" s="163" t="s">
        <v>80</v>
      </c>
      <c r="D35" s="164">
        <v>15</v>
      </c>
      <c r="E35" s="163">
        <v>56</v>
      </c>
      <c r="F35" s="123">
        <f>D35*E35</f>
        <v>840</v>
      </c>
      <c r="G35" s="50" t="s">
        <v>151</v>
      </c>
      <c r="H35" s="124" t="s">
        <v>82</v>
      </c>
      <c r="I35" s="124">
        <f>D34*0.1+D35*0.1</f>
        <v>5</v>
      </c>
      <c r="J35" s="124">
        <v>43.08</v>
      </c>
      <c r="K35" s="20">
        <f t="shared" ref="K35:K37" si="10">J35*I35</f>
        <v>215.39999999999998</v>
      </c>
      <c r="L35" s="145"/>
    </row>
    <row r="36" spans="1:12" s="130" customFormat="1">
      <c r="A36" s="120">
        <v>28</v>
      </c>
      <c r="B36" s="127" t="s">
        <v>246</v>
      </c>
      <c r="C36" s="121" t="s">
        <v>137</v>
      </c>
      <c r="D36" s="123">
        <v>43</v>
      </c>
      <c r="E36" s="123">
        <v>42</v>
      </c>
      <c r="F36" s="123">
        <f>D36*E36</f>
        <v>1806</v>
      </c>
      <c r="G36" s="50" t="s">
        <v>248</v>
      </c>
      <c r="H36" s="124" t="s">
        <v>159</v>
      </c>
      <c r="I36" s="124">
        <v>1</v>
      </c>
      <c r="J36" s="124">
        <v>1500</v>
      </c>
      <c r="K36" s="20">
        <f t="shared" si="10"/>
        <v>1500</v>
      </c>
      <c r="L36" s="52"/>
    </row>
    <row r="37" spans="1:12" s="130" customFormat="1">
      <c r="A37" s="120">
        <v>29</v>
      </c>
      <c r="B37" s="127" t="s">
        <v>247</v>
      </c>
      <c r="C37" s="121" t="s">
        <v>137</v>
      </c>
      <c r="D37" s="123">
        <v>43</v>
      </c>
      <c r="E37" s="123">
        <v>60</v>
      </c>
      <c r="F37" s="123">
        <f t="shared" ref="F37:F41" si="11">D37*E37</f>
        <v>2580</v>
      </c>
      <c r="G37" s="50" t="s">
        <v>249</v>
      </c>
      <c r="H37" s="124" t="s">
        <v>137</v>
      </c>
      <c r="I37" s="124">
        <v>12.96</v>
      </c>
      <c r="J37" s="124">
        <v>920</v>
      </c>
      <c r="K37" s="20">
        <f t="shared" si="10"/>
        <v>11923.2</v>
      </c>
      <c r="L37" s="52"/>
    </row>
    <row r="38" spans="1:12" s="130" customFormat="1">
      <c r="A38" s="120">
        <v>30</v>
      </c>
      <c r="B38" s="51" t="s">
        <v>138</v>
      </c>
      <c r="C38" s="119" t="s">
        <v>137</v>
      </c>
      <c r="D38" s="123">
        <v>53.66</v>
      </c>
      <c r="E38" s="123">
        <v>51</v>
      </c>
      <c r="F38" s="123">
        <f t="shared" si="11"/>
        <v>2736.66</v>
      </c>
      <c r="G38" s="50" t="s">
        <v>151</v>
      </c>
      <c r="H38" s="124" t="s">
        <v>82</v>
      </c>
      <c r="I38" s="124">
        <f>D39*0.1+D38*0.1</f>
        <v>6.694</v>
      </c>
      <c r="J38" s="124">
        <v>43.08</v>
      </c>
      <c r="K38" s="20">
        <f t="shared" ref="K38:K41" si="12">J38*I38</f>
        <v>288.37752</v>
      </c>
      <c r="L38" s="52"/>
    </row>
    <row r="39" spans="1:12" s="130" customFormat="1" ht="30">
      <c r="A39" s="120">
        <v>31</v>
      </c>
      <c r="B39" s="51" t="s">
        <v>250</v>
      </c>
      <c r="C39" s="74" t="s">
        <v>137</v>
      </c>
      <c r="D39" s="20">
        <v>13.28</v>
      </c>
      <c r="E39" s="123">
        <v>51</v>
      </c>
      <c r="F39" s="123">
        <f t="shared" si="11"/>
        <v>677.28</v>
      </c>
      <c r="G39" s="68" t="s">
        <v>251</v>
      </c>
      <c r="H39" s="67" t="s">
        <v>82</v>
      </c>
      <c r="I39" s="134">
        <f>(D38+D39)*0.25</f>
        <v>16.734999999999999</v>
      </c>
      <c r="J39" s="69">
        <v>307.31</v>
      </c>
      <c r="K39" s="20">
        <f t="shared" si="12"/>
        <v>5142.8328499999998</v>
      </c>
      <c r="L39" s="52"/>
    </row>
    <row r="40" spans="1:12" s="130" customFormat="1" ht="30">
      <c r="A40" s="120">
        <v>32</v>
      </c>
      <c r="B40" s="51" t="s">
        <v>254</v>
      </c>
      <c r="C40" s="74" t="s">
        <v>137</v>
      </c>
      <c r="D40" s="20">
        <v>1.68</v>
      </c>
      <c r="E40" s="123">
        <v>51</v>
      </c>
      <c r="F40" s="123">
        <f t="shared" si="11"/>
        <v>85.679999999999993</v>
      </c>
      <c r="G40" s="68"/>
      <c r="I40" s="134"/>
      <c r="J40" s="69"/>
      <c r="K40" s="20"/>
      <c r="L40" s="52"/>
    </row>
    <row r="41" spans="1:12" s="130" customFormat="1">
      <c r="A41" s="120">
        <v>33</v>
      </c>
      <c r="B41" s="46" t="s">
        <v>253</v>
      </c>
      <c r="C41" s="47" t="s">
        <v>219</v>
      </c>
      <c r="D41" s="124">
        <v>1.68</v>
      </c>
      <c r="E41" s="123">
        <v>51</v>
      </c>
      <c r="F41" s="123">
        <f t="shared" si="11"/>
        <v>85.679999999999993</v>
      </c>
      <c r="G41" s="67" t="s">
        <v>252</v>
      </c>
      <c r="H41" s="134" t="s">
        <v>82</v>
      </c>
      <c r="I41" s="69">
        <v>1</v>
      </c>
      <c r="J41" s="69">
        <v>2400</v>
      </c>
      <c r="K41" s="20">
        <f t="shared" si="12"/>
        <v>2400</v>
      </c>
      <c r="L41" s="52"/>
    </row>
    <row r="42" spans="1:12" s="130" customFormat="1">
      <c r="A42" s="120">
        <v>34</v>
      </c>
      <c r="B42" s="127" t="s">
        <v>169</v>
      </c>
      <c r="C42" s="121" t="s">
        <v>88</v>
      </c>
      <c r="D42" s="123">
        <v>21.52</v>
      </c>
      <c r="E42" s="135">
        <v>29</v>
      </c>
      <c r="F42" s="123">
        <f t="shared" si="9"/>
        <v>624.08000000000004</v>
      </c>
      <c r="G42" s="137" t="s">
        <v>170</v>
      </c>
      <c r="H42" s="73" t="s">
        <v>80</v>
      </c>
      <c r="I42" s="64">
        <v>9</v>
      </c>
      <c r="J42" s="64">
        <v>53.33</v>
      </c>
      <c r="K42" s="61">
        <f t="shared" si="8"/>
        <v>479.96999999999997</v>
      </c>
    </row>
    <row r="43" spans="1:12" s="130" customFormat="1">
      <c r="A43" s="120">
        <v>35</v>
      </c>
      <c r="B43" s="127"/>
      <c r="C43" s="121"/>
      <c r="D43" s="123"/>
      <c r="E43" s="135"/>
      <c r="F43" s="123"/>
      <c r="G43" s="137" t="s">
        <v>171</v>
      </c>
      <c r="H43" s="73" t="s">
        <v>168</v>
      </c>
      <c r="I43" s="64">
        <v>5</v>
      </c>
      <c r="J43" s="64">
        <v>22.5</v>
      </c>
      <c r="K43" s="61">
        <f t="shared" si="8"/>
        <v>112.5</v>
      </c>
    </row>
    <row r="44" spans="1:12" s="130" customFormat="1">
      <c r="A44" s="120">
        <v>36</v>
      </c>
      <c r="B44" s="127"/>
      <c r="C44" s="121"/>
      <c r="D44" s="123"/>
      <c r="E44" s="135"/>
      <c r="F44" s="123"/>
      <c r="G44" s="137" t="s">
        <v>172</v>
      </c>
      <c r="H44" s="73" t="s">
        <v>168</v>
      </c>
      <c r="I44" s="64">
        <v>1</v>
      </c>
      <c r="J44" s="64">
        <v>22.5</v>
      </c>
      <c r="K44" s="61">
        <f t="shared" si="8"/>
        <v>22.5</v>
      </c>
    </row>
    <row r="45" spans="1:12" s="130" customFormat="1">
      <c r="A45" s="120">
        <v>37</v>
      </c>
      <c r="B45" s="127"/>
      <c r="C45" s="121"/>
      <c r="D45" s="123"/>
      <c r="E45" s="135"/>
      <c r="F45" s="123"/>
      <c r="G45" s="137" t="s">
        <v>173</v>
      </c>
      <c r="H45" s="73" t="s">
        <v>168</v>
      </c>
      <c r="I45" s="64">
        <v>1</v>
      </c>
      <c r="J45" s="64">
        <v>22.5</v>
      </c>
      <c r="K45" s="61">
        <f t="shared" si="8"/>
        <v>22.5</v>
      </c>
    </row>
    <row r="46" spans="1:12" s="130" customFormat="1">
      <c r="A46" s="120">
        <v>38</v>
      </c>
      <c r="B46" s="127"/>
      <c r="C46" s="121"/>
      <c r="D46" s="123"/>
      <c r="E46" s="135"/>
      <c r="F46" s="123"/>
      <c r="G46" s="137" t="s">
        <v>174</v>
      </c>
      <c r="H46" s="73" t="s">
        <v>168</v>
      </c>
      <c r="I46" s="64">
        <v>2</v>
      </c>
      <c r="J46" s="64">
        <v>22.5</v>
      </c>
      <c r="K46" s="61">
        <f t="shared" si="8"/>
        <v>45</v>
      </c>
    </row>
    <row r="47" spans="1:12" s="52" customFormat="1">
      <c r="A47" s="120">
        <v>39</v>
      </c>
      <c r="B47" s="71"/>
      <c r="C47" s="134"/>
      <c r="D47" s="129"/>
      <c r="E47" s="135"/>
      <c r="F47" s="129"/>
      <c r="G47" s="137" t="s">
        <v>175</v>
      </c>
      <c r="H47" s="73" t="s">
        <v>176</v>
      </c>
      <c r="I47" s="64">
        <v>1</v>
      </c>
      <c r="J47" s="64">
        <v>29.67</v>
      </c>
      <c r="K47" s="61">
        <f t="shared" si="8"/>
        <v>29.67</v>
      </c>
    </row>
    <row r="48" spans="1:12" ht="42.75">
      <c r="A48" s="120">
        <v>40</v>
      </c>
      <c r="B48" s="24" t="s">
        <v>90</v>
      </c>
      <c r="C48" s="22"/>
      <c r="D48" s="23"/>
      <c r="E48" s="49"/>
      <c r="F48" s="23">
        <f>SUM(F8:F47)</f>
        <v>35117.880000000005</v>
      </c>
      <c r="G48" s="24" t="s">
        <v>91</v>
      </c>
      <c r="H48" s="25"/>
      <c r="I48" s="26"/>
      <c r="J48" s="43"/>
      <c r="K48" s="44">
        <f>SUM(K8:K47)</f>
        <v>63180.729370000001</v>
      </c>
    </row>
    <row r="49" spans="1:12">
      <c r="A49" s="120">
        <v>41</v>
      </c>
      <c r="B49" s="93" t="s">
        <v>83</v>
      </c>
      <c r="C49" s="121"/>
      <c r="D49" s="20"/>
      <c r="E49" s="20"/>
      <c r="F49" s="20"/>
      <c r="G49" s="127"/>
      <c r="H49" s="121"/>
      <c r="I49" s="21"/>
      <c r="J49" s="21"/>
      <c r="K49" s="21"/>
    </row>
    <row r="50" spans="1:12">
      <c r="A50" s="120">
        <v>42</v>
      </c>
      <c r="B50" s="127" t="s">
        <v>99</v>
      </c>
      <c r="C50" s="127" t="s">
        <v>88</v>
      </c>
      <c r="D50" s="123">
        <v>230</v>
      </c>
      <c r="E50" s="129">
        <v>18</v>
      </c>
      <c r="F50" s="129">
        <f>D50*E50</f>
        <v>4140</v>
      </c>
      <c r="G50" s="127" t="s">
        <v>120</v>
      </c>
      <c r="H50" s="71" t="s">
        <v>192</v>
      </c>
      <c r="I50" s="69">
        <v>130</v>
      </c>
      <c r="J50" s="129">
        <v>33.33</v>
      </c>
      <c r="K50" s="125">
        <f t="shared" ref="K50:K55" si="13">J50*I50</f>
        <v>4332.8999999999996</v>
      </c>
    </row>
    <row r="51" spans="1:12">
      <c r="A51" s="120">
        <v>43</v>
      </c>
      <c r="B51" s="68"/>
      <c r="C51" s="71"/>
      <c r="D51" s="129"/>
      <c r="E51" s="129"/>
      <c r="F51" s="129"/>
      <c r="G51" s="127" t="s">
        <v>142</v>
      </c>
      <c r="H51" s="71" t="s">
        <v>192</v>
      </c>
      <c r="I51" s="69">
        <v>100</v>
      </c>
      <c r="J51" s="129">
        <v>52.5</v>
      </c>
      <c r="K51" s="125">
        <f t="shared" si="13"/>
        <v>5250</v>
      </c>
    </row>
    <row r="52" spans="1:12">
      <c r="A52" s="120">
        <v>44</v>
      </c>
      <c r="B52" s="68"/>
      <c r="C52" s="71"/>
      <c r="D52" s="129"/>
      <c r="E52" s="129"/>
      <c r="F52" s="129"/>
      <c r="G52" s="67" t="s">
        <v>139</v>
      </c>
      <c r="H52" s="72" t="s">
        <v>80</v>
      </c>
      <c r="I52" s="69">
        <v>1</v>
      </c>
      <c r="J52" s="129">
        <v>20</v>
      </c>
      <c r="K52" s="125">
        <f t="shared" si="13"/>
        <v>20</v>
      </c>
    </row>
    <row r="53" spans="1:12">
      <c r="A53" s="120">
        <v>45</v>
      </c>
      <c r="B53" s="68"/>
      <c r="C53" s="71"/>
      <c r="D53" s="129"/>
      <c r="E53" s="129"/>
      <c r="F53" s="129"/>
      <c r="G53" s="126" t="s">
        <v>205</v>
      </c>
      <c r="H53" s="126" t="s">
        <v>89</v>
      </c>
      <c r="I53" s="69">
        <v>2</v>
      </c>
      <c r="J53" s="129">
        <v>88.33</v>
      </c>
      <c r="K53" s="125">
        <f t="shared" si="13"/>
        <v>176.66</v>
      </c>
    </row>
    <row r="54" spans="1:12" s="95" customFormat="1">
      <c r="A54" s="120">
        <v>46</v>
      </c>
      <c r="B54" s="127" t="s">
        <v>96</v>
      </c>
      <c r="C54" s="71" t="s">
        <v>88</v>
      </c>
      <c r="D54" s="123">
        <v>200</v>
      </c>
      <c r="E54" s="129">
        <v>11</v>
      </c>
      <c r="F54" s="129">
        <f t="shared" ref="F54:F94" si="14">D54*E54</f>
        <v>2200</v>
      </c>
      <c r="G54" s="126" t="s">
        <v>167</v>
      </c>
      <c r="H54" s="71" t="s">
        <v>192</v>
      </c>
      <c r="I54" s="64">
        <v>200</v>
      </c>
      <c r="J54" s="129">
        <v>6.95</v>
      </c>
      <c r="K54" s="125">
        <f t="shared" si="13"/>
        <v>1390</v>
      </c>
      <c r="L54" s="89"/>
    </row>
    <row r="55" spans="1:12" s="95" customFormat="1">
      <c r="A55" s="120">
        <v>47</v>
      </c>
      <c r="B55" s="127"/>
      <c r="C55" s="71"/>
      <c r="D55" s="133"/>
      <c r="E55" s="129"/>
      <c r="F55" s="129"/>
      <c r="G55" s="126" t="s">
        <v>205</v>
      </c>
      <c r="H55" s="126" t="s">
        <v>89</v>
      </c>
      <c r="I55" s="69">
        <v>2</v>
      </c>
      <c r="J55" s="129">
        <v>88.33</v>
      </c>
      <c r="K55" s="125">
        <f t="shared" si="13"/>
        <v>176.66</v>
      </c>
      <c r="L55" s="89"/>
    </row>
    <row r="56" spans="1:12" s="95" customFormat="1" ht="30">
      <c r="A56" s="120">
        <v>48</v>
      </c>
      <c r="B56" s="127" t="s">
        <v>132</v>
      </c>
      <c r="C56" s="121" t="s">
        <v>88</v>
      </c>
      <c r="D56" s="123">
        <v>15</v>
      </c>
      <c r="E56" s="123">
        <v>14</v>
      </c>
      <c r="F56" s="129">
        <f>D56*E56</f>
        <v>210</v>
      </c>
      <c r="G56" s="127" t="s">
        <v>144</v>
      </c>
      <c r="H56" s="121" t="s">
        <v>88</v>
      </c>
      <c r="I56" s="125">
        <v>15</v>
      </c>
      <c r="J56" s="123">
        <v>30</v>
      </c>
      <c r="K56" s="125">
        <f>J56*I56</f>
        <v>450</v>
      </c>
      <c r="L56" s="89"/>
    </row>
    <row r="57" spans="1:12" s="95" customFormat="1" ht="30">
      <c r="A57" s="120">
        <v>49</v>
      </c>
      <c r="B57" s="94" t="s">
        <v>133</v>
      </c>
      <c r="C57" s="41" t="s">
        <v>80</v>
      </c>
      <c r="D57" s="42">
        <v>2</v>
      </c>
      <c r="E57" s="123">
        <v>85</v>
      </c>
      <c r="F57" s="129">
        <f t="shared" si="14"/>
        <v>170</v>
      </c>
      <c r="G57" s="127" t="s">
        <v>134</v>
      </c>
      <c r="H57" s="121" t="s">
        <v>80</v>
      </c>
      <c r="I57" s="123">
        <v>2</v>
      </c>
      <c r="J57" s="123" t="s">
        <v>102</v>
      </c>
      <c r="K57" s="125">
        <v>0</v>
      </c>
    </row>
    <row r="58" spans="1:12" s="95" customFormat="1" ht="30">
      <c r="A58" s="120">
        <v>50</v>
      </c>
      <c r="B58" s="94" t="s">
        <v>135</v>
      </c>
      <c r="C58" s="41" t="s">
        <v>80</v>
      </c>
      <c r="D58" s="42">
        <v>1</v>
      </c>
      <c r="E58" s="123">
        <v>85</v>
      </c>
      <c r="F58" s="129">
        <f t="shared" si="14"/>
        <v>85</v>
      </c>
      <c r="G58" s="127" t="s">
        <v>136</v>
      </c>
      <c r="H58" s="121" t="s">
        <v>80</v>
      </c>
      <c r="I58" s="123">
        <v>1</v>
      </c>
      <c r="J58" s="123" t="s">
        <v>102</v>
      </c>
      <c r="K58" s="125">
        <v>0</v>
      </c>
    </row>
    <row r="59" spans="1:12" s="95" customFormat="1">
      <c r="A59" s="120">
        <v>51</v>
      </c>
      <c r="B59" s="94"/>
      <c r="C59" s="41"/>
      <c r="D59" s="42"/>
      <c r="E59" s="123"/>
      <c r="F59" s="129"/>
      <c r="G59" s="165" t="s">
        <v>256</v>
      </c>
      <c r="H59" s="119" t="s">
        <v>80</v>
      </c>
      <c r="I59" s="166">
        <v>1</v>
      </c>
      <c r="J59" s="166">
        <v>125</v>
      </c>
      <c r="K59" s="167">
        <f t="shared" ref="K59" si="15">J59*I59</f>
        <v>125</v>
      </c>
    </row>
    <row r="60" spans="1:12" s="95" customFormat="1">
      <c r="A60" s="120">
        <v>52</v>
      </c>
      <c r="B60" s="132" t="s">
        <v>262</v>
      </c>
      <c r="C60" s="124" t="s">
        <v>80</v>
      </c>
      <c r="D60" s="124">
        <v>2</v>
      </c>
      <c r="E60" s="123">
        <v>63</v>
      </c>
      <c r="F60" s="81">
        <f t="shared" ref="F60:F61" si="16">D60*E60</f>
        <v>126</v>
      </c>
      <c r="G60" s="168" t="s">
        <v>259</v>
      </c>
      <c r="H60" s="65" t="s">
        <v>80</v>
      </c>
      <c r="I60" s="169">
        <v>2</v>
      </c>
      <c r="J60" s="65">
        <v>162</v>
      </c>
      <c r="K60" s="81">
        <f t="shared" ref="K60:K61" si="17">I60*J60</f>
        <v>324</v>
      </c>
    </row>
    <row r="61" spans="1:12" s="95" customFormat="1" ht="30">
      <c r="A61" s="120">
        <v>53</v>
      </c>
      <c r="B61" s="132" t="s">
        <v>260</v>
      </c>
      <c r="C61" s="124" t="s">
        <v>80</v>
      </c>
      <c r="D61" s="124">
        <v>2</v>
      </c>
      <c r="E61" s="123">
        <v>89</v>
      </c>
      <c r="F61" s="81">
        <f t="shared" si="16"/>
        <v>178</v>
      </c>
      <c r="G61" s="170" t="s">
        <v>261</v>
      </c>
      <c r="H61" s="65" t="s">
        <v>80</v>
      </c>
      <c r="I61" s="169">
        <v>2</v>
      </c>
      <c r="J61" s="65">
        <v>1561</v>
      </c>
      <c r="K61" s="81">
        <f t="shared" si="17"/>
        <v>3122</v>
      </c>
    </row>
    <row r="62" spans="1:12" s="95" customFormat="1">
      <c r="A62" s="120">
        <v>54</v>
      </c>
      <c r="B62" s="138"/>
      <c r="C62" s="138"/>
      <c r="D62" s="138"/>
      <c r="E62" s="138"/>
      <c r="F62" s="129"/>
      <c r="G62" s="127" t="s">
        <v>180</v>
      </c>
      <c r="H62" s="121" t="s">
        <v>80</v>
      </c>
      <c r="I62" s="123">
        <v>1</v>
      </c>
      <c r="J62" s="123">
        <v>800</v>
      </c>
      <c r="K62" s="125">
        <f>I62*J62</f>
        <v>800</v>
      </c>
    </row>
    <row r="63" spans="1:12" s="95" customFormat="1">
      <c r="A63" s="120">
        <v>55</v>
      </c>
      <c r="B63" s="127"/>
      <c r="C63" s="121"/>
      <c r="D63" s="123"/>
      <c r="E63" s="123"/>
      <c r="F63" s="129"/>
      <c r="G63" s="126" t="s">
        <v>199</v>
      </c>
      <c r="H63" s="122" t="s">
        <v>80</v>
      </c>
      <c r="I63" s="125">
        <v>5</v>
      </c>
      <c r="J63" s="123">
        <v>948.33</v>
      </c>
      <c r="K63" s="125">
        <f>I63*J63</f>
        <v>4741.6500000000005</v>
      </c>
    </row>
    <row r="64" spans="1:12" s="95" customFormat="1" ht="45">
      <c r="A64" s="120">
        <v>56</v>
      </c>
      <c r="B64" s="127" t="s">
        <v>147</v>
      </c>
      <c r="C64" s="121" t="s">
        <v>80</v>
      </c>
      <c r="D64" s="123">
        <v>8</v>
      </c>
      <c r="E64" s="123">
        <v>106</v>
      </c>
      <c r="F64" s="129">
        <f t="shared" si="14"/>
        <v>848</v>
      </c>
      <c r="G64" s="126" t="s">
        <v>149</v>
      </c>
      <c r="H64" s="122" t="s">
        <v>80</v>
      </c>
      <c r="I64" s="125">
        <v>4</v>
      </c>
      <c r="J64" s="123">
        <v>1380</v>
      </c>
      <c r="K64" s="125">
        <f>J64*I64</f>
        <v>5520</v>
      </c>
      <c r="L64" s="89"/>
    </row>
    <row r="65" spans="1:11" s="95" customFormat="1">
      <c r="A65" s="120">
        <v>57</v>
      </c>
      <c r="B65" s="127"/>
      <c r="C65" s="121"/>
      <c r="D65" s="123"/>
      <c r="E65" s="123"/>
      <c r="F65" s="129"/>
      <c r="G65" s="126" t="s">
        <v>165</v>
      </c>
      <c r="H65" s="122" t="s">
        <v>80</v>
      </c>
      <c r="I65" s="125">
        <f>D64</f>
        <v>8</v>
      </c>
      <c r="J65" s="123">
        <v>315.83</v>
      </c>
      <c r="K65" s="125">
        <f>J65*I65</f>
        <v>2526.64</v>
      </c>
    </row>
    <row r="66" spans="1:11" ht="15.75" customHeight="1">
      <c r="A66" s="120">
        <v>58</v>
      </c>
      <c r="B66" s="127" t="s">
        <v>97</v>
      </c>
      <c r="C66" s="121" t="s">
        <v>80</v>
      </c>
      <c r="D66" s="123">
        <v>31</v>
      </c>
      <c r="E66" s="123">
        <v>85</v>
      </c>
      <c r="F66" s="129">
        <f t="shared" si="14"/>
        <v>2635</v>
      </c>
      <c r="G66" s="51" t="s">
        <v>131</v>
      </c>
      <c r="H66" s="47" t="s">
        <v>80</v>
      </c>
      <c r="I66" s="125">
        <f>D66</f>
        <v>31</v>
      </c>
      <c r="J66" s="123">
        <v>19.170000000000002</v>
      </c>
      <c r="K66" s="125">
        <f t="shared" ref="K66:K73" si="18">J66*I66</f>
        <v>594.2700000000001</v>
      </c>
    </row>
    <row r="67" spans="1:11" ht="28.9" customHeight="1">
      <c r="A67" s="120">
        <v>59</v>
      </c>
      <c r="B67" s="127" t="s">
        <v>98</v>
      </c>
      <c r="C67" s="121" t="s">
        <v>80</v>
      </c>
      <c r="D67" s="123">
        <v>20</v>
      </c>
      <c r="E67" s="123">
        <v>68</v>
      </c>
      <c r="F67" s="129">
        <f t="shared" si="14"/>
        <v>1360</v>
      </c>
      <c r="G67" s="46" t="s">
        <v>140</v>
      </c>
      <c r="H67" s="121" t="s">
        <v>80</v>
      </c>
      <c r="I67" s="123">
        <v>20</v>
      </c>
      <c r="J67" s="123">
        <v>107.33</v>
      </c>
      <c r="K67" s="125">
        <f t="shared" si="18"/>
        <v>2146.6</v>
      </c>
    </row>
    <row r="68" spans="1:11" ht="15.75" customHeight="1">
      <c r="A68" s="120">
        <v>60</v>
      </c>
      <c r="B68" s="139"/>
      <c r="C68" s="139"/>
      <c r="D68" s="138"/>
      <c r="E68" s="138"/>
      <c r="F68" s="47"/>
      <c r="G68" s="95" t="s">
        <v>130</v>
      </c>
      <c r="H68" s="121" t="s">
        <v>80</v>
      </c>
      <c r="I68" s="123">
        <f>D67</f>
        <v>20</v>
      </c>
      <c r="J68" s="123">
        <v>4.17</v>
      </c>
      <c r="K68" s="125">
        <f t="shared" si="18"/>
        <v>83.4</v>
      </c>
    </row>
    <row r="69" spans="1:11" ht="19.149999999999999" customHeight="1">
      <c r="A69" s="120">
        <v>61</v>
      </c>
      <c r="B69" s="127"/>
      <c r="C69" s="121"/>
      <c r="D69" s="123"/>
      <c r="E69" s="123"/>
      <c r="F69" s="129"/>
      <c r="G69" s="127" t="s">
        <v>100</v>
      </c>
      <c r="H69" s="121" t="s">
        <v>80</v>
      </c>
      <c r="I69" s="123">
        <v>8</v>
      </c>
      <c r="J69" s="45">
        <v>52.33</v>
      </c>
      <c r="K69" s="125">
        <f t="shared" si="18"/>
        <v>418.64</v>
      </c>
    </row>
    <row r="70" spans="1:11" ht="27.6" customHeight="1">
      <c r="A70" s="120">
        <v>62</v>
      </c>
      <c r="B70" s="127" t="s">
        <v>103</v>
      </c>
      <c r="C70" s="121" t="s">
        <v>80</v>
      </c>
      <c r="D70" s="123">
        <v>4</v>
      </c>
      <c r="E70" s="123">
        <v>68</v>
      </c>
      <c r="F70" s="129">
        <f t="shared" si="14"/>
        <v>272</v>
      </c>
      <c r="G70" s="127" t="s">
        <v>141</v>
      </c>
      <c r="H70" s="121" t="s">
        <v>80</v>
      </c>
      <c r="I70" s="123">
        <v>2</v>
      </c>
      <c r="J70" s="123">
        <v>91.08</v>
      </c>
      <c r="K70" s="125">
        <f t="shared" si="18"/>
        <v>182.16</v>
      </c>
    </row>
    <row r="71" spans="1:11" ht="28.9" customHeight="1">
      <c r="A71" s="120">
        <v>63</v>
      </c>
      <c r="B71" s="127"/>
      <c r="C71" s="121"/>
      <c r="D71" s="123"/>
      <c r="E71" s="123"/>
      <c r="F71" s="129"/>
      <c r="G71" s="127" t="s">
        <v>143</v>
      </c>
      <c r="H71" s="121" t="s">
        <v>80</v>
      </c>
      <c r="I71" s="123">
        <v>2</v>
      </c>
      <c r="J71" s="123">
        <v>110</v>
      </c>
      <c r="K71" s="125">
        <f t="shared" si="18"/>
        <v>220</v>
      </c>
    </row>
    <row r="72" spans="1:11" ht="20.45" customHeight="1">
      <c r="A72" s="120">
        <v>64</v>
      </c>
      <c r="B72" s="127"/>
      <c r="C72" s="121"/>
      <c r="D72" s="123"/>
      <c r="E72" s="123"/>
      <c r="F72" s="129"/>
      <c r="G72" s="46" t="s">
        <v>130</v>
      </c>
      <c r="H72" s="121" t="s">
        <v>80</v>
      </c>
      <c r="I72" s="123">
        <v>4</v>
      </c>
      <c r="J72" s="123">
        <v>4.17</v>
      </c>
      <c r="K72" s="125">
        <f t="shared" si="18"/>
        <v>16.68</v>
      </c>
    </row>
    <row r="73" spans="1:11" ht="18" customHeight="1">
      <c r="A73" s="120">
        <v>65</v>
      </c>
      <c r="B73" s="97"/>
      <c r="C73" s="98"/>
      <c r="D73" s="123"/>
      <c r="E73" s="125"/>
      <c r="F73" s="129"/>
      <c r="G73" s="51" t="s">
        <v>177</v>
      </c>
      <c r="H73" s="121" t="s">
        <v>80</v>
      </c>
      <c r="I73" s="123">
        <v>1</v>
      </c>
      <c r="J73" s="45">
        <v>91.08</v>
      </c>
      <c r="K73" s="125">
        <f t="shared" si="18"/>
        <v>91.08</v>
      </c>
    </row>
    <row r="74" spans="1:11" ht="30">
      <c r="A74" s="120">
        <v>66</v>
      </c>
      <c r="B74" s="127" t="s">
        <v>193</v>
      </c>
      <c r="C74" s="121" t="s">
        <v>80</v>
      </c>
      <c r="D74" s="123">
        <v>2</v>
      </c>
      <c r="E74" s="123">
        <v>50</v>
      </c>
      <c r="F74" s="129">
        <f t="shared" ref="F74" si="19">D74*E74</f>
        <v>100</v>
      </c>
      <c r="G74" s="127" t="s">
        <v>206</v>
      </c>
      <c r="H74" s="121" t="s">
        <v>80</v>
      </c>
      <c r="I74" s="123">
        <v>2</v>
      </c>
      <c r="J74" s="45">
        <v>46.67</v>
      </c>
      <c r="K74" s="125">
        <f>J74*I74</f>
        <v>93.34</v>
      </c>
    </row>
    <row r="75" spans="1:11" ht="18" customHeight="1">
      <c r="A75" s="120">
        <v>67</v>
      </c>
      <c r="B75" s="97" t="s">
        <v>200</v>
      </c>
      <c r="C75" s="76" t="s">
        <v>80</v>
      </c>
      <c r="D75" s="123">
        <v>4</v>
      </c>
      <c r="E75" s="123">
        <v>170</v>
      </c>
      <c r="F75" s="129">
        <f t="shared" si="14"/>
        <v>680</v>
      </c>
      <c r="G75" s="127" t="s">
        <v>201</v>
      </c>
      <c r="H75" s="121" t="s">
        <v>80</v>
      </c>
      <c r="I75" s="123">
        <v>4</v>
      </c>
      <c r="J75" s="123">
        <v>3833.33</v>
      </c>
      <c r="K75" s="125">
        <f t="shared" ref="K75:K85" si="20">J75*I75</f>
        <v>15333.32</v>
      </c>
    </row>
    <row r="76" spans="1:11" ht="18" customHeight="1">
      <c r="A76" s="120">
        <v>68</v>
      </c>
      <c r="B76" s="97"/>
      <c r="C76" s="76"/>
      <c r="D76" s="123"/>
      <c r="E76" s="123"/>
      <c r="F76" s="129"/>
      <c r="G76" s="127" t="s">
        <v>166</v>
      </c>
      <c r="H76" s="134" t="s">
        <v>88</v>
      </c>
      <c r="I76" s="125">
        <v>27</v>
      </c>
      <c r="J76" s="129">
        <v>4.17</v>
      </c>
      <c r="K76" s="128">
        <f t="shared" si="20"/>
        <v>112.59</v>
      </c>
    </row>
    <row r="77" spans="1:11" ht="18" customHeight="1">
      <c r="A77" s="120">
        <v>69</v>
      </c>
      <c r="B77" s="97"/>
      <c r="C77" s="76"/>
      <c r="D77" s="123"/>
      <c r="E77" s="123"/>
      <c r="F77" s="129"/>
      <c r="G77" s="127" t="s">
        <v>207</v>
      </c>
      <c r="H77" s="134" t="s">
        <v>80</v>
      </c>
      <c r="I77" s="125">
        <v>12</v>
      </c>
      <c r="J77" s="129">
        <v>6.08</v>
      </c>
      <c r="K77" s="128">
        <f t="shared" si="20"/>
        <v>72.960000000000008</v>
      </c>
    </row>
    <row r="78" spans="1:11" ht="31.9" customHeight="1">
      <c r="A78" s="120">
        <v>70</v>
      </c>
      <c r="B78" s="127" t="s">
        <v>150</v>
      </c>
      <c r="C78" s="121" t="s">
        <v>80</v>
      </c>
      <c r="D78" s="123">
        <v>23</v>
      </c>
      <c r="E78" s="64">
        <v>64</v>
      </c>
      <c r="F78" s="129">
        <f t="shared" si="14"/>
        <v>1472</v>
      </c>
      <c r="G78" s="127" t="s">
        <v>196</v>
      </c>
      <c r="H78" s="122" t="s">
        <v>80</v>
      </c>
      <c r="I78" s="125">
        <f>D78</f>
        <v>23</v>
      </c>
      <c r="J78" s="129">
        <v>763.33</v>
      </c>
      <c r="K78" s="125">
        <f t="shared" si="20"/>
        <v>17556.59</v>
      </c>
    </row>
    <row r="79" spans="1:11" s="130" customFormat="1">
      <c r="A79" s="120">
        <v>71</v>
      </c>
      <c r="B79" s="127" t="s">
        <v>156</v>
      </c>
      <c r="C79" s="121" t="s">
        <v>88</v>
      </c>
      <c r="D79" s="123">
        <v>15</v>
      </c>
      <c r="E79" s="64">
        <v>67</v>
      </c>
      <c r="F79" s="129">
        <f t="shared" si="14"/>
        <v>1005</v>
      </c>
      <c r="G79" s="127" t="s">
        <v>194</v>
      </c>
      <c r="H79" s="122" t="s">
        <v>80</v>
      </c>
      <c r="I79" s="125">
        <v>3</v>
      </c>
      <c r="J79" s="129">
        <v>166.67</v>
      </c>
      <c r="K79" s="128">
        <f t="shared" si="20"/>
        <v>500.01</v>
      </c>
    </row>
    <row r="80" spans="1:11" s="130" customFormat="1">
      <c r="A80" s="120">
        <v>72</v>
      </c>
      <c r="B80" s="127"/>
      <c r="C80" s="121"/>
      <c r="D80" s="123"/>
      <c r="E80" s="64"/>
      <c r="F80" s="129"/>
      <c r="G80" s="127" t="s">
        <v>195</v>
      </c>
      <c r="H80" s="122" t="s">
        <v>80</v>
      </c>
      <c r="I80" s="125">
        <v>6</v>
      </c>
      <c r="J80" s="129">
        <v>324.17</v>
      </c>
      <c r="K80" s="128">
        <f t="shared" si="20"/>
        <v>1945.02</v>
      </c>
    </row>
    <row r="81" spans="1:11" s="130" customFormat="1">
      <c r="A81" s="120">
        <v>73</v>
      </c>
      <c r="B81" s="127"/>
      <c r="C81" s="127"/>
      <c r="D81" s="133"/>
      <c r="E81" s="66"/>
      <c r="F81" s="129"/>
      <c r="G81" s="127" t="s">
        <v>157</v>
      </c>
      <c r="H81" s="134" t="s">
        <v>80</v>
      </c>
      <c r="I81" s="125">
        <v>4</v>
      </c>
      <c r="J81" s="129">
        <v>45.83</v>
      </c>
      <c r="K81" s="125">
        <f t="shared" si="20"/>
        <v>183.32</v>
      </c>
    </row>
    <row r="82" spans="1:11" s="130" customFormat="1">
      <c r="A82" s="120">
        <v>74</v>
      </c>
      <c r="B82" s="79"/>
      <c r="C82" s="79"/>
      <c r="D82" s="133"/>
      <c r="E82" s="66"/>
      <c r="F82" s="129"/>
      <c r="G82" s="127" t="s">
        <v>181</v>
      </c>
      <c r="H82" s="134" t="s">
        <v>154</v>
      </c>
      <c r="I82" s="125">
        <v>9</v>
      </c>
      <c r="J82" s="129">
        <v>136.66999999999999</v>
      </c>
      <c r="K82" s="128">
        <f t="shared" si="20"/>
        <v>1230.03</v>
      </c>
    </row>
    <row r="83" spans="1:11" s="130" customFormat="1" ht="30">
      <c r="A83" s="120">
        <v>75</v>
      </c>
      <c r="B83" s="79" t="s">
        <v>214</v>
      </c>
      <c r="C83" s="117" t="s">
        <v>80</v>
      </c>
      <c r="D83" s="123">
        <v>57</v>
      </c>
      <c r="E83" s="64">
        <v>150</v>
      </c>
      <c r="F83" s="129">
        <f>D83*E83</f>
        <v>8550</v>
      </c>
      <c r="G83" s="127" t="s">
        <v>258</v>
      </c>
      <c r="H83" s="134" t="s">
        <v>80</v>
      </c>
      <c r="I83" s="125">
        <v>7</v>
      </c>
      <c r="J83" s="129">
        <v>284.17</v>
      </c>
      <c r="K83" s="128">
        <f t="shared" si="20"/>
        <v>1989.19</v>
      </c>
    </row>
    <row r="84" spans="1:11" s="130" customFormat="1" ht="30">
      <c r="A84" s="120">
        <v>76</v>
      </c>
      <c r="B84" s="79"/>
      <c r="C84" s="79"/>
      <c r="D84" s="133"/>
      <c r="E84" s="66"/>
      <c r="F84" s="129"/>
      <c r="G84" s="127" t="s">
        <v>257</v>
      </c>
      <c r="H84" s="134" t="s">
        <v>80</v>
      </c>
      <c r="I84" s="125">
        <v>50</v>
      </c>
      <c r="J84" s="129">
        <v>385</v>
      </c>
      <c r="K84" s="128">
        <f t="shared" si="20"/>
        <v>19250</v>
      </c>
    </row>
    <row r="85" spans="1:11" ht="30">
      <c r="A85" s="120">
        <v>77</v>
      </c>
      <c r="B85" s="127" t="s">
        <v>153</v>
      </c>
      <c r="C85" s="121" t="s">
        <v>80</v>
      </c>
      <c r="D85" s="123">
        <v>1</v>
      </c>
      <c r="E85" s="129">
        <v>125</v>
      </c>
      <c r="F85" s="129">
        <f t="shared" si="14"/>
        <v>125</v>
      </c>
      <c r="G85" s="127" t="s">
        <v>213</v>
      </c>
      <c r="H85" s="53" t="s">
        <v>80</v>
      </c>
      <c r="I85" s="129">
        <v>2</v>
      </c>
      <c r="J85" s="45">
        <v>450.84</v>
      </c>
      <c r="K85" s="125">
        <f t="shared" si="20"/>
        <v>901.68</v>
      </c>
    </row>
    <row r="86" spans="1:11" s="131" customFormat="1">
      <c r="A86" s="120">
        <v>78</v>
      </c>
      <c r="B86" s="132" t="s">
        <v>182</v>
      </c>
      <c r="C86" s="124" t="s">
        <v>80</v>
      </c>
      <c r="D86" s="124">
        <v>1</v>
      </c>
      <c r="E86" s="123">
        <v>200</v>
      </c>
      <c r="F86" s="129">
        <f t="shared" si="14"/>
        <v>200</v>
      </c>
      <c r="G86" s="127"/>
      <c r="H86" s="80"/>
      <c r="I86" s="75"/>
      <c r="J86" s="65"/>
      <c r="K86" s="61"/>
    </row>
    <row r="87" spans="1:11" s="131" customFormat="1" ht="30">
      <c r="A87" s="120">
        <v>79</v>
      </c>
      <c r="B87" s="127" t="s">
        <v>183</v>
      </c>
      <c r="C87" s="121" t="s">
        <v>80</v>
      </c>
      <c r="D87" s="81">
        <v>1</v>
      </c>
      <c r="E87" s="81">
        <v>403.75</v>
      </c>
      <c r="F87" s="129">
        <f t="shared" si="14"/>
        <v>403.75</v>
      </c>
      <c r="G87" s="127" t="s">
        <v>184</v>
      </c>
      <c r="H87" s="81" t="s">
        <v>80</v>
      </c>
      <c r="I87" s="81">
        <v>1</v>
      </c>
      <c r="J87" s="81">
        <v>137.5</v>
      </c>
      <c r="K87" s="81">
        <f t="shared" ref="K87" si="21">I87*J87</f>
        <v>137.5</v>
      </c>
    </row>
    <row r="88" spans="1:11" s="131" customFormat="1">
      <c r="A88" s="120">
        <v>80</v>
      </c>
      <c r="B88" s="127"/>
      <c r="C88" s="121"/>
      <c r="D88" s="81"/>
      <c r="E88" s="81"/>
      <c r="F88" s="129"/>
      <c r="G88" s="82" t="s">
        <v>185</v>
      </c>
      <c r="H88" s="81" t="s">
        <v>80</v>
      </c>
      <c r="I88" s="81">
        <v>1</v>
      </c>
      <c r="J88" s="81">
        <v>537.5</v>
      </c>
      <c r="K88" s="81">
        <f t="shared" ref="K88:K92" si="22">J88*I88</f>
        <v>537.5</v>
      </c>
    </row>
    <row r="89" spans="1:11" s="131" customFormat="1">
      <c r="A89" s="120">
        <v>81</v>
      </c>
      <c r="B89" s="127" t="s">
        <v>186</v>
      </c>
      <c r="C89" s="121" t="s">
        <v>80</v>
      </c>
      <c r="D89" s="81">
        <v>1</v>
      </c>
      <c r="E89" s="81">
        <v>62</v>
      </c>
      <c r="F89" s="129">
        <f t="shared" si="14"/>
        <v>62</v>
      </c>
      <c r="G89" s="82" t="s">
        <v>187</v>
      </c>
      <c r="H89" s="81" t="s">
        <v>80</v>
      </c>
      <c r="I89" s="81">
        <v>1</v>
      </c>
      <c r="J89" s="81">
        <v>75.83</v>
      </c>
      <c r="K89" s="81">
        <f t="shared" si="22"/>
        <v>75.83</v>
      </c>
    </row>
    <row r="90" spans="1:11" s="131" customFormat="1" ht="30">
      <c r="A90" s="120">
        <v>82</v>
      </c>
      <c r="B90" s="132" t="s">
        <v>211</v>
      </c>
      <c r="C90" s="121" t="s">
        <v>80</v>
      </c>
      <c r="D90" s="81">
        <v>1</v>
      </c>
      <c r="E90" s="81">
        <v>170</v>
      </c>
      <c r="F90" s="129">
        <f t="shared" si="14"/>
        <v>170</v>
      </c>
      <c r="G90" s="82" t="s">
        <v>215</v>
      </c>
      <c r="H90" s="81" t="s">
        <v>80</v>
      </c>
      <c r="I90" s="141"/>
      <c r="J90" s="81" t="s">
        <v>104</v>
      </c>
      <c r="K90" s="81"/>
    </row>
    <row r="91" spans="1:11" s="131" customFormat="1">
      <c r="A91" s="120">
        <v>83</v>
      </c>
      <c r="B91" s="132" t="s">
        <v>202</v>
      </c>
      <c r="C91" s="124" t="s">
        <v>88</v>
      </c>
      <c r="D91" s="124">
        <v>1</v>
      </c>
      <c r="E91" s="123">
        <v>14</v>
      </c>
      <c r="F91" s="123">
        <f>D91*E91</f>
        <v>14</v>
      </c>
      <c r="G91" s="120" t="s">
        <v>203</v>
      </c>
      <c r="H91" s="134" t="s">
        <v>88</v>
      </c>
      <c r="I91" s="136">
        <v>1</v>
      </c>
      <c r="J91" s="129">
        <v>31.67</v>
      </c>
      <c r="K91" s="128">
        <f t="shared" si="22"/>
        <v>31.67</v>
      </c>
    </row>
    <row r="92" spans="1:11" s="131" customFormat="1" ht="30">
      <c r="A92" s="120">
        <v>84</v>
      </c>
      <c r="B92" s="132" t="s">
        <v>202</v>
      </c>
      <c r="C92" s="124" t="s">
        <v>88</v>
      </c>
      <c r="D92" s="124">
        <v>30</v>
      </c>
      <c r="E92" s="123">
        <v>14</v>
      </c>
      <c r="F92" s="123">
        <f>D92*E92</f>
        <v>420</v>
      </c>
      <c r="G92" s="126" t="s">
        <v>208</v>
      </c>
      <c r="H92" s="134" t="s">
        <v>88</v>
      </c>
      <c r="I92" s="136">
        <v>30</v>
      </c>
      <c r="J92" s="129">
        <v>7.67</v>
      </c>
      <c r="K92" s="128">
        <f t="shared" si="22"/>
        <v>230.1</v>
      </c>
    </row>
    <row r="93" spans="1:11" s="131" customFormat="1" ht="45" customHeight="1">
      <c r="A93" s="120">
        <v>85</v>
      </c>
      <c r="B93" s="127" t="s">
        <v>163</v>
      </c>
      <c r="C93" s="121" t="s">
        <v>101</v>
      </c>
      <c r="D93" s="123">
        <v>1</v>
      </c>
      <c r="E93" s="123">
        <v>1200</v>
      </c>
      <c r="F93" s="129">
        <f t="shared" si="14"/>
        <v>1200</v>
      </c>
      <c r="G93" s="46"/>
      <c r="H93" s="121"/>
      <c r="I93" s="123"/>
      <c r="J93" s="45"/>
      <c r="K93" s="125"/>
    </row>
    <row r="94" spans="1:11" s="131" customFormat="1" ht="30">
      <c r="A94" s="120">
        <v>86</v>
      </c>
      <c r="B94" s="127" t="s">
        <v>164</v>
      </c>
      <c r="C94" s="121" t="s">
        <v>80</v>
      </c>
      <c r="D94" s="123">
        <v>1</v>
      </c>
      <c r="E94" s="123">
        <v>3000</v>
      </c>
      <c r="F94" s="129">
        <f t="shared" si="14"/>
        <v>3000</v>
      </c>
      <c r="G94" s="127"/>
      <c r="H94" s="121"/>
      <c r="I94" s="123"/>
      <c r="J94" s="45"/>
      <c r="K94" s="45"/>
    </row>
    <row r="95" spans="1:11" ht="42.75">
      <c r="A95" s="120">
        <v>87</v>
      </c>
      <c r="B95" s="99" t="s">
        <v>92</v>
      </c>
      <c r="C95" s="100"/>
      <c r="D95" s="100"/>
      <c r="E95" s="101"/>
      <c r="F95" s="55">
        <f>SUM(F50:F94)</f>
        <v>29625.75</v>
      </c>
      <c r="G95" s="100" t="s">
        <v>93</v>
      </c>
      <c r="H95" s="100"/>
      <c r="I95" s="100"/>
      <c r="J95" s="100"/>
      <c r="K95" s="55">
        <f>SUM(K50:K94)</f>
        <v>92888.99</v>
      </c>
    </row>
    <row r="96" spans="1:11">
      <c r="A96" s="120">
        <v>88</v>
      </c>
      <c r="B96" s="102" t="s">
        <v>84</v>
      </c>
      <c r="C96" s="103"/>
      <c r="D96" s="103"/>
      <c r="E96" s="102"/>
      <c r="F96" s="104"/>
      <c r="G96" s="103"/>
      <c r="H96" s="103"/>
      <c r="I96" s="103"/>
      <c r="J96" s="103"/>
      <c r="K96" s="105"/>
    </row>
    <row r="97" spans="1:12" s="95" customFormat="1" ht="30">
      <c r="A97" s="120">
        <v>89</v>
      </c>
      <c r="B97" s="77" t="s">
        <v>197</v>
      </c>
      <c r="C97" s="48" t="s">
        <v>80</v>
      </c>
      <c r="D97" s="123">
        <v>1</v>
      </c>
      <c r="E97" s="123">
        <v>204</v>
      </c>
      <c r="F97" s="123">
        <f>D97*E97</f>
        <v>204</v>
      </c>
      <c r="G97" s="126" t="s">
        <v>160</v>
      </c>
      <c r="H97" s="122" t="s">
        <v>88</v>
      </c>
      <c r="I97" s="125">
        <f>D97</f>
        <v>1</v>
      </c>
      <c r="J97" s="123" t="s">
        <v>102</v>
      </c>
      <c r="K97" s="125"/>
    </row>
    <row r="98" spans="1:12" s="95" customFormat="1" ht="30">
      <c r="A98" s="120">
        <v>90</v>
      </c>
      <c r="B98" s="77" t="s">
        <v>105</v>
      </c>
      <c r="C98" s="48" t="s">
        <v>88</v>
      </c>
      <c r="D98" s="123">
        <v>120</v>
      </c>
      <c r="E98" s="123">
        <v>15</v>
      </c>
      <c r="F98" s="123">
        <f t="shared" ref="F98:F100" si="23">D98*E98</f>
        <v>1800</v>
      </c>
      <c r="G98" s="126" t="s">
        <v>110</v>
      </c>
      <c r="H98" s="122" t="s">
        <v>88</v>
      </c>
      <c r="I98" s="125">
        <f>D98</f>
        <v>120</v>
      </c>
      <c r="J98" s="123">
        <v>19.170000000000002</v>
      </c>
      <c r="K98" s="125">
        <f>J98*I98</f>
        <v>2300.4</v>
      </c>
    </row>
    <row r="99" spans="1:12" s="95" customFormat="1">
      <c r="A99" s="120">
        <v>91</v>
      </c>
      <c r="B99" s="77" t="s">
        <v>198</v>
      </c>
      <c r="C99" s="48" t="s">
        <v>80</v>
      </c>
      <c r="D99" s="123">
        <v>8</v>
      </c>
      <c r="E99" s="123">
        <v>20</v>
      </c>
      <c r="F99" s="123">
        <f t="shared" si="23"/>
        <v>160</v>
      </c>
      <c r="G99" s="126"/>
      <c r="H99" s="122"/>
      <c r="I99" s="125"/>
      <c r="J99" s="123"/>
      <c r="K99" s="125"/>
    </row>
    <row r="100" spans="1:12" s="95" customFormat="1" ht="30">
      <c r="A100" s="120">
        <v>92</v>
      </c>
      <c r="B100" s="56" t="s">
        <v>106</v>
      </c>
      <c r="C100" s="57" t="s">
        <v>80</v>
      </c>
      <c r="D100" s="123">
        <v>4</v>
      </c>
      <c r="E100" s="123">
        <v>52</v>
      </c>
      <c r="F100" s="123">
        <f t="shared" si="23"/>
        <v>208</v>
      </c>
      <c r="G100" s="126" t="s">
        <v>111</v>
      </c>
      <c r="H100" s="122" t="s">
        <v>80</v>
      </c>
      <c r="I100" s="125">
        <f>D100</f>
        <v>4</v>
      </c>
      <c r="J100" s="123">
        <v>351</v>
      </c>
      <c r="K100" s="125">
        <f t="shared" ref="K100:K101" si="24">J100*I100</f>
        <v>1404</v>
      </c>
    </row>
    <row r="101" spans="1:12" s="95" customFormat="1" ht="30">
      <c r="A101" s="120">
        <v>93</v>
      </c>
      <c r="B101" s="56"/>
      <c r="C101" s="57"/>
      <c r="D101" s="123"/>
      <c r="E101" s="123"/>
      <c r="F101" s="123"/>
      <c r="G101" s="126" t="s">
        <v>121</v>
      </c>
      <c r="H101" s="122" t="s">
        <v>80</v>
      </c>
      <c r="I101" s="125">
        <f>D100</f>
        <v>4</v>
      </c>
      <c r="J101" s="123">
        <v>107.5</v>
      </c>
      <c r="K101" s="125">
        <f t="shared" si="24"/>
        <v>430</v>
      </c>
    </row>
    <row r="102" spans="1:12" s="52" customFormat="1" ht="28.5">
      <c r="A102" s="120">
        <v>94</v>
      </c>
      <c r="B102" s="24" t="s">
        <v>94</v>
      </c>
      <c r="C102" s="22"/>
      <c r="D102" s="23"/>
      <c r="E102" s="49"/>
      <c r="F102" s="55">
        <f>SUM(F97:F101)</f>
        <v>2372</v>
      </c>
      <c r="G102" s="24" t="s">
        <v>95</v>
      </c>
      <c r="H102" s="25"/>
      <c r="I102" s="26"/>
      <c r="J102" s="43"/>
      <c r="K102" s="55">
        <f>SUM(K97:K101)</f>
        <v>4134.3999999999996</v>
      </c>
    </row>
    <row r="103" spans="1:12" s="52" customFormat="1">
      <c r="A103" s="120">
        <v>95</v>
      </c>
      <c r="B103" s="106" t="s">
        <v>85</v>
      </c>
      <c r="C103" s="121"/>
      <c r="D103" s="20"/>
      <c r="E103" s="20"/>
      <c r="F103" s="20"/>
      <c r="G103" s="126"/>
      <c r="H103" s="122"/>
      <c r="I103" s="21"/>
      <c r="J103" s="21"/>
      <c r="K103" s="21"/>
    </row>
    <row r="104" spans="1:12" s="130" customFormat="1">
      <c r="A104" s="120">
        <v>96</v>
      </c>
      <c r="B104" s="51" t="s">
        <v>162</v>
      </c>
      <c r="C104" s="121" t="s">
        <v>87</v>
      </c>
      <c r="D104" s="58">
        <v>46</v>
      </c>
      <c r="E104" s="123">
        <v>37</v>
      </c>
      <c r="F104" s="123">
        <f>D104*E104</f>
        <v>1702</v>
      </c>
      <c r="G104" s="126"/>
      <c r="H104" s="122"/>
      <c r="I104" s="125"/>
      <c r="J104" s="125"/>
      <c r="K104" s="125"/>
    </row>
    <row r="105" spans="1:12" s="130" customFormat="1" ht="45">
      <c r="A105" s="120">
        <v>97</v>
      </c>
      <c r="B105" s="51" t="s">
        <v>161</v>
      </c>
      <c r="C105" s="121" t="s">
        <v>87</v>
      </c>
      <c r="D105" s="58">
        <v>16.600000000000001</v>
      </c>
      <c r="E105" s="129">
        <v>34</v>
      </c>
      <c r="F105" s="123">
        <f t="shared" ref="F105:F110" si="25">D105*E105</f>
        <v>564.40000000000009</v>
      </c>
      <c r="G105" s="126"/>
      <c r="H105" s="122"/>
      <c r="I105" s="125"/>
      <c r="J105" s="125"/>
      <c r="K105" s="125"/>
    </row>
    <row r="106" spans="1:12" s="130" customFormat="1">
      <c r="A106" s="120">
        <v>98</v>
      </c>
      <c r="B106" s="51" t="s">
        <v>189</v>
      </c>
      <c r="C106" s="121" t="s">
        <v>86</v>
      </c>
      <c r="D106" s="140">
        <v>17</v>
      </c>
      <c r="E106" s="123">
        <v>32</v>
      </c>
      <c r="F106" s="123">
        <f t="shared" si="25"/>
        <v>544</v>
      </c>
      <c r="G106" s="126" t="s">
        <v>204</v>
      </c>
      <c r="H106" s="122" t="s">
        <v>86</v>
      </c>
      <c r="I106" s="125">
        <v>17</v>
      </c>
      <c r="J106" s="125">
        <v>8.33</v>
      </c>
      <c r="K106" s="125">
        <f>I106*J106</f>
        <v>141.61000000000001</v>
      </c>
      <c r="L106" s="52"/>
    </row>
    <row r="107" spans="1:12" s="130" customFormat="1">
      <c r="A107" s="120">
        <v>99</v>
      </c>
      <c r="B107" s="51" t="s">
        <v>216</v>
      </c>
      <c r="C107" s="121" t="s">
        <v>80</v>
      </c>
      <c r="D107" s="58">
        <v>1</v>
      </c>
      <c r="E107" s="123">
        <v>1000</v>
      </c>
      <c r="F107" s="123">
        <f t="shared" si="25"/>
        <v>1000</v>
      </c>
      <c r="G107" s="71" t="s">
        <v>155</v>
      </c>
      <c r="H107" s="73" t="s">
        <v>80</v>
      </c>
      <c r="I107" s="78">
        <v>2</v>
      </c>
      <c r="J107" s="78">
        <v>89.58</v>
      </c>
      <c r="K107" s="65">
        <f>J107*I107</f>
        <v>179.16</v>
      </c>
      <c r="L107" s="52"/>
    </row>
    <row r="108" spans="1:12" s="130" customFormat="1">
      <c r="A108" s="120">
        <v>100</v>
      </c>
      <c r="B108" s="51" t="s">
        <v>107</v>
      </c>
      <c r="C108" s="121" t="s">
        <v>109</v>
      </c>
      <c r="D108" s="58">
        <v>0.1</v>
      </c>
      <c r="E108" s="123">
        <v>245</v>
      </c>
      <c r="F108" s="123">
        <f t="shared" si="25"/>
        <v>24.5</v>
      </c>
      <c r="G108" s="126" t="s">
        <v>129</v>
      </c>
      <c r="H108" s="122" t="s">
        <v>80</v>
      </c>
      <c r="I108" s="125">
        <v>15</v>
      </c>
      <c r="J108" s="125">
        <v>11.67</v>
      </c>
      <c r="K108" s="125">
        <f>I108*J108</f>
        <v>175.05</v>
      </c>
      <c r="L108" s="52"/>
    </row>
    <row r="109" spans="1:12" s="95" customFormat="1">
      <c r="A109" s="120">
        <v>101</v>
      </c>
      <c r="B109" s="51" t="s">
        <v>218</v>
      </c>
      <c r="C109" s="121" t="s">
        <v>108</v>
      </c>
      <c r="D109" s="123">
        <v>1</v>
      </c>
      <c r="E109" s="123">
        <v>935</v>
      </c>
      <c r="F109" s="123">
        <f t="shared" si="25"/>
        <v>935</v>
      </c>
      <c r="G109" s="126"/>
      <c r="H109" s="122"/>
      <c r="I109" s="21"/>
      <c r="J109" s="125"/>
      <c r="K109" s="125"/>
    </row>
    <row r="110" spans="1:12" s="96" customFormat="1" ht="30">
      <c r="A110" s="120">
        <v>102</v>
      </c>
      <c r="B110" s="127" t="s">
        <v>188</v>
      </c>
      <c r="C110" s="83" t="s">
        <v>217</v>
      </c>
      <c r="D110" s="125">
        <v>332</v>
      </c>
      <c r="E110" s="123">
        <v>10.52</v>
      </c>
      <c r="F110" s="123">
        <f t="shared" si="25"/>
        <v>3492.64</v>
      </c>
      <c r="G110" s="126"/>
      <c r="H110" s="122"/>
      <c r="I110" s="21"/>
      <c r="J110" s="125"/>
      <c r="K110" s="125"/>
    </row>
    <row r="111" spans="1:12" s="131" customFormat="1" ht="28.5">
      <c r="A111" s="127"/>
      <c r="B111" s="24" t="s">
        <v>115</v>
      </c>
      <c r="C111" s="22"/>
      <c r="D111" s="23"/>
      <c r="E111" s="23"/>
      <c r="F111" s="23">
        <f>SUM(F104:F110)</f>
        <v>8262.5399999999991</v>
      </c>
      <c r="G111" s="100" t="s">
        <v>126</v>
      </c>
      <c r="H111" s="25"/>
      <c r="I111" s="26"/>
      <c r="J111" s="59"/>
      <c r="K111" s="55">
        <f>SUM(K104:K110)</f>
        <v>495.82</v>
      </c>
    </row>
    <row r="112" spans="1:12" s="131" customFormat="1">
      <c r="A112" s="127"/>
      <c r="B112" s="107"/>
      <c r="C112" s="29"/>
      <c r="D112" s="107"/>
      <c r="E112" s="29"/>
      <c r="F112" s="30"/>
      <c r="G112" s="108" t="s">
        <v>122</v>
      </c>
      <c r="H112" s="31"/>
      <c r="I112" s="32"/>
      <c r="J112" s="32"/>
      <c r="K112" s="33">
        <f>K111+K102+K95+K48</f>
        <v>160699.93937000001</v>
      </c>
    </row>
    <row r="113" spans="1:11" s="131" customFormat="1" ht="28.5">
      <c r="A113" s="127"/>
      <c r="B113" s="108" t="s">
        <v>123</v>
      </c>
      <c r="C113" s="31"/>
      <c r="D113" s="109"/>
      <c r="E113" s="110"/>
      <c r="F113" s="34">
        <f>F111+F102+F95+F48</f>
        <v>75378.170000000013</v>
      </c>
      <c r="G113" s="111" t="s">
        <v>124</v>
      </c>
      <c r="H113" s="35">
        <v>0.03</v>
      </c>
      <c r="I113" s="32"/>
      <c r="J113" s="32"/>
      <c r="K113" s="33">
        <f>K112*H113</f>
        <v>4820.9981810999998</v>
      </c>
    </row>
    <row r="114" spans="1:11" s="131" customFormat="1">
      <c r="A114" s="127"/>
      <c r="B114" s="111"/>
      <c r="C114" s="36"/>
      <c r="D114" s="112"/>
      <c r="E114" s="30"/>
      <c r="F114" s="34"/>
      <c r="G114" s="113" t="s">
        <v>114</v>
      </c>
      <c r="H114" s="31"/>
      <c r="I114" s="32"/>
      <c r="J114" s="32"/>
      <c r="K114" s="33">
        <f>K112+K113</f>
        <v>165520.93755110001</v>
      </c>
    </row>
    <row r="115" spans="1:11" s="131" customFormat="1">
      <c r="A115" s="127"/>
      <c r="B115" s="113" t="s">
        <v>113</v>
      </c>
      <c r="C115" s="37"/>
      <c r="D115" s="109"/>
      <c r="E115" s="110"/>
      <c r="F115" s="34">
        <f>F113</f>
        <v>75378.170000000013</v>
      </c>
      <c r="G115" s="113" t="s">
        <v>127</v>
      </c>
      <c r="H115" s="37"/>
      <c r="I115" s="32"/>
      <c r="J115" s="32"/>
      <c r="K115" s="33">
        <f>F115+K114</f>
        <v>240899.10755110002</v>
      </c>
    </row>
    <row r="116" spans="1:11" s="131" customFormat="1">
      <c r="A116" s="127"/>
      <c r="B116" s="114"/>
      <c r="C116" s="37"/>
      <c r="D116" s="114"/>
      <c r="E116" s="37"/>
      <c r="F116" s="114"/>
      <c r="G116" s="113" t="s">
        <v>125</v>
      </c>
      <c r="H116" s="37"/>
      <c r="I116" s="32"/>
      <c r="J116" s="32"/>
      <c r="K116" s="33">
        <f>K117/6</f>
        <v>48179.821510220005</v>
      </c>
    </row>
    <row r="117" spans="1:11" s="131" customFormat="1">
      <c r="A117" s="127"/>
      <c r="B117" s="114"/>
      <c r="C117" s="37"/>
      <c r="D117" s="114"/>
      <c r="E117" s="37"/>
      <c r="F117" s="114"/>
      <c r="G117" s="113" t="s">
        <v>128</v>
      </c>
      <c r="H117" s="37"/>
      <c r="I117" s="32"/>
      <c r="J117" s="32"/>
      <c r="K117" s="33">
        <f>K115*1.2</f>
        <v>289078.92906132003</v>
      </c>
    </row>
    <row r="118" spans="1:11" s="131" customFormat="1">
      <c r="A118" s="115"/>
      <c r="B118" s="89"/>
      <c r="C118" s="89"/>
      <c r="D118" s="89"/>
      <c r="E118" s="27"/>
      <c r="F118" s="89"/>
      <c r="G118" s="89"/>
      <c r="H118" s="89"/>
      <c r="I118" s="89"/>
      <c r="J118" s="89"/>
      <c r="K118" s="89"/>
    </row>
    <row r="119" spans="1:11" s="131" customFormat="1">
      <c r="A119" s="115"/>
      <c r="B119" s="89"/>
      <c r="C119" s="89"/>
      <c r="D119" s="89"/>
      <c r="E119" s="27"/>
      <c r="F119" s="89"/>
      <c r="G119" s="89"/>
      <c r="H119" s="89"/>
      <c r="I119" s="89"/>
      <c r="J119" s="89"/>
      <c r="K119" s="89"/>
    </row>
    <row r="120" spans="1:11">
      <c r="A120" s="115"/>
      <c r="E120" s="89"/>
    </row>
    <row r="121" spans="1:11">
      <c r="A121" s="115"/>
      <c r="E121" s="89"/>
    </row>
    <row r="122" spans="1:11">
      <c r="A122" s="115"/>
      <c r="E122" s="89"/>
    </row>
    <row r="123" spans="1:11">
      <c r="A123" s="115"/>
      <c r="E123" s="89"/>
    </row>
    <row r="124" spans="1:11">
      <c r="A124" s="115"/>
      <c r="E124" s="89"/>
    </row>
    <row r="125" spans="1:11">
      <c r="A125" s="115"/>
      <c r="E125" s="89"/>
    </row>
    <row r="126" spans="1:11">
      <c r="A126" s="115"/>
      <c r="E126" s="89"/>
    </row>
    <row r="127" spans="1:11">
      <c r="A127" s="115"/>
      <c r="E127" s="89"/>
    </row>
    <row r="128" spans="1:11">
      <c r="A128" s="115"/>
      <c r="E128" s="89"/>
    </row>
    <row r="129" spans="1:5">
      <c r="A129" s="115"/>
      <c r="E129" s="89"/>
    </row>
    <row r="130" spans="1:5">
      <c r="A130" s="115"/>
      <c r="E130" s="89"/>
    </row>
    <row r="131" spans="1:5">
      <c r="A131" s="115"/>
      <c r="E131" s="89"/>
    </row>
    <row r="132" spans="1:5">
      <c r="A132" s="115"/>
      <c r="E132" s="89"/>
    </row>
    <row r="133" spans="1:5">
      <c r="A133" s="115"/>
      <c r="E133" s="89"/>
    </row>
    <row r="134" spans="1:5">
      <c r="A134" s="115"/>
      <c r="E134" s="89"/>
    </row>
    <row r="135" spans="1:5">
      <c r="A135" s="115"/>
      <c r="E135" s="89"/>
    </row>
    <row r="136" spans="1:5">
      <c r="A136" s="115"/>
      <c r="E136" s="89"/>
    </row>
    <row r="137" spans="1:5">
      <c r="A137" s="115"/>
      <c r="E137" s="89"/>
    </row>
    <row r="138" spans="1:5">
      <c r="A138" s="115"/>
      <c r="E138" s="89"/>
    </row>
    <row r="139" spans="1:5">
      <c r="A139" s="115"/>
      <c r="E139" s="89"/>
    </row>
    <row r="140" spans="1:5">
      <c r="A140" s="115"/>
      <c r="E140" s="89"/>
    </row>
    <row r="141" spans="1:5">
      <c r="A141" s="54"/>
      <c r="E141" s="89"/>
    </row>
    <row r="142" spans="1:5">
      <c r="A142" s="89"/>
      <c r="E142" s="89"/>
    </row>
    <row r="143" spans="1:5">
      <c r="E143" s="89"/>
    </row>
    <row r="144" spans="1:5">
      <c r="E144" s="89"/>
    </row>
    <row r="145" spans="1:11">
      <c r="E145" s="89"/>
    </row>
    <row r="146" spans="1:11">
      <c r="A146" s="90"/>
      <c r="E146" s="89"/>
    </row>
    <row r="147" spans="1:11">
      <c r="A147" s="90"/>
    </row>
    <row r="157" spans="1:11" s="96" customFormat="1">
      <c r="A157" s="27"/>
      <c r="B157" s="89"/>
      <c r="C157" s="89"/>
      <c r="D157" s="89"/>
      <c r="E157" s="27"/>
      <c r="F157" s="89"/>
      <c r="G157" s="89"/>
      <c r="H157" s="89"/>
      <c r="I157" s="89"/>
      <c r="J157" s="89"/>
      <c r="K157" s="89"/>
    </row>
    <row r="158" spans="1:11" s="96" customFormat="1">
      <c r="A158" s="27"/>
      <c r="B158" s="89"/>
      <c r="C158" s="89"/>
      <c r="D158" s="89"/>
      <c r="E158" s="27"/>
      <c r="F158" s="89"/>
      <c r="G158" s="89"/>
      <c r="H158" s="89"/>
      <c r="I158" s="89"/>
      <c r="J158" s="89"/>
      <c r="K158" s="89"/>
    </row>
    <row r="159" spans="1:11" s="96" customFormat="1">
      <c r="A159" s="27"/>
      <c r="B159" s="89"/>
      <c r="C159" s="89"/>
      <c r="D159" s="89"/>
      <c r="E159" s="27"/>
      <c r="F159" s="89"/>
      <c r="G159" s="89"/>
      <c r="H159" s="89"/>
      <c r="I159" s="89"/>
      <c r="J159" s="89"/>
      <c r="K159" s="89"/>
    </row>
    <row r="160" spans="1:11" s="96" customFormat="1">
      <c r="A160" s="27"/>
      <c r="B160" s="89"/>
      <c r="C160" s="89"/>
      <c r="D160" s="89"/>
      <c r="E160" s="27"/>
      <c r="F160" s="89"/>
      <c r="G160" s="89"/>
      <c r="H160" s="89"/>
      <c r="I160" s="89"/>
      <c r="J160" s="89"/>
      <c r="K160" s="89"/>
    </row>
    <row r="161" spans="1:11" s="96" customFormat="1">
      <c r="A161" s="27"/>
      <c r="B161" s="89"/>
      <c r="C161" s="89"/>
      <c r="D161" s="89"/>
      <c r="E161" s="27"/>
      <c r="F161" s="89"/>
      <c r="G161" s="89"/>
      <c r="H161" s="89"/>
      <c r="I161" s="89"/>
      <c r="J161" s="89"/>
      <c r="K161" s="89"/>
    </row>
    <row r="162" spans="1:11" s="131" customFormat="1">
      <c r="A162" s="27"/>
      <c r="B162" s="89"/>
      <c r="C162" s="89"/>
      <c r="D162" s="89"/>
      <c r="E162" s="27"/>
      <c r="F162" s="89"/>
      <c r="G162" s="89"/>
      <c r="H162" s="89"/>
      <c r="I162" s="89"/>
      <c r="J162" s="89"/>
      <c r="K162" s="89"/>
    </row>
    <row r="163" spans="1:11" s="131" customFormat="1">
      <c r="A163" s="27"/>
      <c r="B163" s="89"/>
      <c r="C163" s="89"/>
      <c r="D163" s="89"/>
      <c r="E163" s="27"/>
      <c r="F163" s="89"/>
      <c r="G163" s="89"/>
      <c r="H163" s="89"/>
      <c r="I163" s="89"/>
      <c r="J163" s="89"/>
      <c r="K163" s="89"/>
    </row>
    <row r="164" spans="1:11" s="116" customFormat="1" ht="29.45" customHeight="1">
      <c r="A164" s="27"/>
      <c r="B164" s="89"/>
      <c r="C164" s="89"/>
      <c r="D164" s="89"/>
      <c r="E164" s="27"/>
      <c r="F164" s="89"/>
      <c r="G164" s="89"/>
      <c r="H164" s="89"/>
      <c r="I164" s="89"/>
      <c r="J164" s="89"/>
      <c r="K164" s="89"/>
    </row>
    <row r="165" spans="1:11" s="116" customFormat="1" ht="29.45" customHeight="1">
      <c r="A165" s="27"/>
      <c r="B165" s="89"/>
      <c r="C165" s="89"/>
      <c r="D165" s="89"/>
      <c r="E165" s="27"/>
      <c r="F165" s="89"/>
      <c r="G165" s="89"/>
      <c r="H165" s="89"/>
      <c r="I165" s="89"/>
      <c r="J165" s="89"/>
      <c r="K165" s="89"/>
    </row>
    <row r="166" spans="1:11" s="116" customFormat="1" ht="29.45" customHeight="1">
      <c r="A166" s="27"/>
      <c r="B166" s="89"/>
      <c r="C166" s="89"/>
      <c r="D166" s="89"/>
      <c r="E166" s="27"/>
      <c r="F166" s="89"/>
      <c r="G166" s="89"/>
      <c r="H166" s="89"/>
      <c r="I166" s="89"/>
      <c r="J166" s="89"/>
      <c r="K166" s="89"/>
    </row>
    <row r="168" spans="1:11" s="54" customFormat="1">
      <c r="A168" s="27"/>
      <c r="B168" s="89"/>
      <c r="C168" s="89"/>
      <c r="D168" s="89"/>
      <c r="E168" s="27"/>
      <c r="F168" s="89"/>
      <c r="G168" s="89"/>
      <c r="H168" s="89"/>
      <c r="I168" s="89"/>
      <c r="J168" s="89"/>
      <c r="K168" s="89"/>
    </row>
    <row r="169" spans="1:11" s="54" customFormat="1">
      <c r="A169" s="27"/>
      <c r="B169" s="89"/>
      <c r="C169" s="89"/>
      <c r="D169" s="89"/>
      <c r="E169" s="27"/>
      <c r="F169" s="89"/>
      <c r="G169" s="89"/>
      <c r="H169" s="89"/>
      <c r="I169" s="89"/>
      <c r="J169" s="89"/>
      <c r="K169" s="89"/>
    </row>
    <row r="170" spans="1:11" s="54" customFormat="1">
      <c r="A170" s="27"/>
      <c r="B170" s="89"/>
      <c r="C170" s="89"/>
      <c r="D170" s="89"/>
      <c r="E170" s="27"/>
      <c r="F170" s="89"/>
      <c r="G170" s="89"/>
      <c r="H170" s="89"/>
      <c r="I170" s="89"/>
      <c r="J170" s="89"/>
      <c r="K170" s="89"/>
    </row>
  </sheetData>
  <protectedRanges>
    <protectedRange sqref="J39:J40" name="Range1_3_3_1_2_1"/>
    <protectedRange sqref="J41" name="Range1_4_1_1_1_2_1_2_1"/>
    <protectedRange sqref="J33" name="Range1_4_1_1_1_2_1_2_1_1"/>
  </protectedRanges>
  <mergeCells count="5">
    <mergeCell ref="A1:B1"/>
    <mergeCell ref="A2:B2"/>
    <mergeCell ref="A3:J3"/>
    <mergeCell ref="A4:I4"/>
    <mergeCell ref="A5:K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Додаток 2</vt:lpstr>
      <vt:lpstr>Основні положеня</vt:lpstr>
      <vt:lpstr>Лист1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Icshenko Viktor</cp:lastModifiedBy>
  <cp:lastPrinted>2022-11-07T08:53:10Z</cp:lastPrinted>
  <dcterms:created xsi:type="dcterms:W3CDTF">1996-10-08T23:32:00Z</dcterms:created>
  <dcterms:modified xsi:type="dcterms:W3CDTF">2024-05-27T16:00:20Z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1049-11.2.0.9169</vt:lpwstr>
  </property>
</Properties>
</file>