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BCCCDD5-5845-4984-AA7E-5D9FF6972686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рівне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1" i="6" l="1"/>
  <c r="D30" i="6"/>
  <c r="D66" i="6"/>
  <c r="D65" i="6"/>
  <c r="D44" i="6"/>
  <c r="D28" i="6"/>
  <c r="D27" i="6"/>
  <c r="D20" i="6"/>
  <c r="D53" i="6" l="1"/>
  <c r="D41" i="6"/>
  <c r="D34" i="6"/>
  <c r="D36" i="6"/>
  <c r="D54" i="6" l="1"/>
  <c r="D78" i="6"/>
  <c r="D61" i="6"/>
  <c r="D7" i="6"/>
  <c r="D73" i="6" l="1"/>
  <c r="D83" i="6"/>
  <c r="D91" i="6"/>
  <c r="D86" i="6"/>
  <c r="D48" i="6"/>
  <c r="D33" i="6"/>
  <c r="D42" i="6" l="1"/>
  <c r="D40" i="6"/>
  <c r="D39" i="6"/>
  <c r="D38" i="6"/>
  <c r="D56" i="6" l="1"/>
  <c r="D55" i="6"/>
  <c r="D50" i="6"/>
  <c r="D51" i="6"/>
  <c r="D52" i="6"/>
  <c r="D59" i="6" l="1"/>
  <c r="D58" i="6"/>
  <c r="D70" i="6" l="1"/>
  <c r="D69" i="6"/>
  <c r="D71" i="6" l="1"/>
</calcChain>
</file>

<file path=xl/sharedStrings.xml><?xml version="1.0" encoding="utf-8"?>
<sst xmlns="http://schemas.openxmlformats.org/spreadsheetml/2006/main" count="183" uniqueCount="100">
  <si>
    <t>шт</t>
  </si>
  <si>
    <t>Dismantling works / Демонтажні роботи</t>
  </si>
  <si>
    <t>м2</t>
  </si>
  <si>
    <t>Демонтаж вхідних дверних блоків</t>
  </si>
  <si>
    <t>Демонтаж міжкімнатних дверних блоків</t>
  </si>
  <si>
    <t>Відбівання штукатурки стін</t>
  </si>
  <si>
    <t>Демонтаж дощатої підлоги</t>
  </si>
  <si>
    <t>м/п</t>
  </si>
  <si>
    <t xml:space="preserve"> шт</t>
  </si>
  <si>
    <t>Демонтаж ушкодженої обрешітки</t>
  </si>
  <si>
    <t>General construction works / Загальнобудівельні роботи</t>
  </si>
  <si>
    <t>Windows and doors / Вікна та двері</t>
  </si>
  <si>
    <t xml:space="preserve">Монтаж вхідних двірних блоків (в комплекті) </t>
  </si>
  <si>
    <t>Блок дверний металевий, двері зовнішні металеві з рамою та замком, 2100х900мм, (в комплекті: налічники, фурнітура, замки, розхідні матеріали). Опір теплопередачі не менше 0,6м2 К/Вт</t>
  </si>
  <si>
    <t>Floors / Підлоги</t>
  </si>
  <si>
    <t>Грунтовка глибокопроникна Ceresit CT 17</t>
  </si>
  <si>
    <t>л</t>
  </si>
  <si>
    <t>кг</t>
  </si>
  <si>
    <t>Монтаж плитки керамічної типу грес</t>
  </si>
  <si>
    <t>Плитка керамічна Грес 30х30 0,8мм 1-й сорт Клас зносостійкості -3</t>
  </si>
  <si>
    <t>Пластмасові хрестики для укладання
плитки</t>
  </si>
  <si>
    <t>Клеюча суміш для керамічної плитки
Ceresit СМ 11</t>
  </si>
  <si>
    <t>Вологостійка затирка для плитки</t>
  </si>
  <si>
    <t>Walls/ Стіни</t>
  </si>
  <si>
    <t>Штукатурка стін, товщ. до 40 мм</t>
  </si>
  <si>
    <t>Штукатурка для стін цемнентно-піщана</t>
  </si>
  <si>
    <t>Маяк штукатурний</t>
  </si>
  <si>
    <t>м</t>
  </si>
  <si>
    <t>Кріплення для маячків (кріплення+дюпель+саморіз)</t>
  </si>
  <si>
    <t>Монтаж армуючої сітки</t>
  </si>
  <si>
    <t>Сітка зварна оцинкована 25x25x0,8</t>
  </si>
  <si>
    <t>Дюбель з ударним шурупом 6х60</t>
  </si>
  <si>
    <t>100шт</t>
  </si>
  <si>
    <t>Шайба плоска збільшена 8 мм</t>
  </si>
  <si>
    <t>Шпатлювання стін гіпсовими сумішами у 2 шари</t>
  </si>
  <si>
    <t>Шпаклівка гіпсова, стартова</t>
  </si>
  <si>
    <t>Шпаклівка гіпсова, фінішна</t>
  </si>
  <si>
    <t>Штукатурка віконних/дверних укосівб товщ. до 40 мм</t>
  </si>
  <si>
    <t>Шпатлювання віконних/дверних укосів у 2 шари</t>
  </si>
  <si>
    <t>Куточок перфорований алюмінієвий</t>
  </si>
  <si>
    <t>Грунтування стін</t>
  </si>
  <si>
    <t>Фарбування стін фарбами на водній основі в 2 шари</t>
  </si>
  <si>
    <t>Фарба водоемульсійна матова. морозостійка, еластична, стійка до миття. Клас стійкості до миття -1</t>
  </si>
  <si>
    <t>Ceilings / Стелі</t>
  </si>
  <si>
    <t>Монтаж стелі типу "армстронг" , включаючи монтаж каркасу (робота з матеріалами)</t>
  </si>
  <si>
    <t>Engineering networks (utilities) / Інженерні мережі</t>
  </si>
  <si>
    <t>Power supply networks / Мережі електропостачання</t>
  </si>
  <si>
    <t>Монтаж електро проводки, включаючи штроблення стін</t>
  </si>
  <si>
    <t>Провід з мідними жилами ВВП 3х2,5</t>
  </si>
  <si>
    <t xml:space="preserve"> м.п.</t>
  </si>
  <si>
    <t>м.п.</t>
  </si>
  <si>
    <t>Кабель з мідними жилами ВВГ 5х4</t>
  </si>
  <si>
    <t>Дюбель з ударним шурупом 6х40 (100шт.)</t>
  </si>
  <si>
    <t xml:space="preserve">Монтаж коробок розгалуджувальних </t>
  </si>
  <si>
    <t>Коробка розгалуджувальна</t>
  </si>
  <si>
    <t>Монтаж щита/шафи розподільчого в коплекті (наприклад:  щит розподільчий в комплекті: ящик металевий типу НЩО(в)-24, DIN рейка)</t>
  </si>
  <si>
    <t xml:space="preserve">Щит пластиковий, навісний, вик. IP31, на 36 модулів </t>
  </si>
  <si>
    <t>Монтаж вхідних розподільчих пристроїв</t>
  </si>
  <si>
    <t>Автоматичний вимикач 1P, Ip=10А</t>
  </si>
  <si>
    <t>Автоматичний вимикач 3P, Ip=32 А</t>
  </si>
  <si>
    <t>Установлення електроточок (вимикачів, розеток) утопленого типу при схованій проводці</t>
  </si>
  <si>
    <t>Вимикач одноклавішний, cкритої установки, IP20</t>
  </si>
  <si>
    <t>Розетка одинарна</t>
  </si>
  <si>
    <t>Other works/Інші роботи</t>
  </si>
  <si>
    <t>Збір та вивезення будівельного сміття з дотриманням вимог безпеки щодо азбестових ризиків</t>
  </si>
  <si>
    <t>тн</t>
  </si>
  <si>
    <t>Демонтаж віконних блоків</t>
  </si>
  <si>
    <t>Демонтаж підвіконня</t>
  </si>
  <si>
    <t>Розбирання дерев'яних плінтусів</t>
  </si>
  <si>
    <t>Демонтаж лінолеуму</t>
  </si>
  <si>
    <t>Зачищення оздоблення стін</t>
  </si>
  <si>
    <t>Демонтаж електричної проводки</t>
  </si>
  <si>
    <t>Демонтаж електро фурнітури</t>
  </si>
  <si>
    <t>Демонтаж світильників накладних</t>
  </si>
  <si>
    <t>Монтаж готових віконних блоків з металопластику</t>
  </si>
  <si>
    <t>Вікна металопластикові, віконні блоки з металопластику з 5-ти або 6-ти камерним профілем та монтажною товщиною не менше 70мм;  2-х камерним склопакетом з двома енергозберігаючими склами (зовнішнє та внутрішнє) та Аргонним заповненням обох камер.  Монтаж із застосуванням анкерів, ущільнювальної піни, герметизуючих та ущільнюючих стрічок. Приведений опір теплопередачі вікна Rqmin ≥ 0,9 м2.К/В,</t>
  </si>
  <si>
    <t>Монтаж підвіконників</t>
  </si>
  <si>
    <t>Підвіконник внутрішній, білого кольору в комплекті з заглушками включно з кріпленням</t>
  </si>
  <si>
    <t>Теплоізоляція проміжків між віконними блоками та стінами</t>
  </si>
  <si>
    <t>Монтажна піна всесезонна 750 мл</t>
  </si>
  <si>
    <t>Універсальний засіб для вирівнювання
та ремонту Thomsit RS 88</t>
  </si>
  <si>
    <t>Демпферна стрічка</t>
  </si>
  <si>
    <t>Самовирівнююча суміш Ceresit CN69 або аналог</t>
  </si>
  <si>
    <t xml:space="preserve">Залиття самовирівнюючою стяжки товщ. від 5 мм до 10 мм </t>
  </si>
  <si>
    <t>Антигрибкова ґрунтовка</t>
  </si>
  <si>
    <t>Усунення грибка та/або плісняви на 
стінах та стелі</t>
  </si>
  <si>
    <t xml:space="preserve">Реле напруги, 380В DIGITOP Vp-380V </t>
  </si>
  <si>
    <t>Монтаж світильників</t>
  </si>
  <si>
    <t>Фарбування стін фарбами на масляній основі</t>
  </si>
  <si>
    <t>Фарба масляна</t>
  </si>
  <si>
    <t>Монтаж зливів</t>
  </si>
  <si>
    <t>Утеплення підлоги пінополістеролом екструдованим 50 мм</t>
  </si>
  <si>
    <t>Пінополістерол екструдований 50 мм</t>
  </si>
  <si>
    <t xml:space="preserve">Дифференційний автомат. вимикач 2Р, Iн=16 А, Iу=0,03А </t>
  </si>
  <si>
    <t>Монтаж плінтуса ПВХ</t>
  </si>
  <si>
    <t>Плінтус полівінілхлоридних на шурупах, 18х56х2500 мм, для ковроліну, для лінолеума, для підлоги з плитки, під ламінат.</t>
  </si>
  <si>
    <t>Дюбель з ударним шурупом 6х40 (100шт)</t>
  </si>
  <si>
    <t>Влаштування цементної стяжки до 50 мм</t>
  </si>
  <si>
    <t>Цемент М400</t>
  </si>
  <si>
    <t>Пісок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</si>
</sst>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222222"/>
      <name val="Times New Roman"/>
      <family val="1"/>
    </font>
    <font>
      <sz val="12"/>
      <color indexed="8"/>
      <name val="Times New Roman"/>
      <family val="1"/>
    </font>
    <font>
      <sz val="12"/>
      <color rgb="FFFF0000"/>
      <name val="Times New Roman"/>
      <family val="1"/>
    </font>
    <font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000000"/>
      <name val="Arial"/>
      <family val="2"/>
    </font>
    <font>
      <sz val="11"/>
      <color theme="1"/>
      <name val="Arial"/>
      <family val="2"/>
    </font>
    <font>
      <sz val="14"/>
      <color rgb="FF000000"/>
      <name val="Calibri"/>
      <family val="2"/>
      <scheme val="minor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0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2" borderId="0" xfId="0" applyFont="1" applyFill="1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3" borderId="1" xfId="0" applyFont="1" applyFill="1" applyBorder="1"/>
    <xf numFmtId="0" fontId="3" fillId="3" borderId="4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 wrapText="1"/>
    </xf>
    <xf numFmtId="2" fontId="4" fillId="2" borderId="0" xfId="0" applyNumberFormat="1" applyFont="1" applyFill="1"/>
    <xf numFmtId="2" fontId="4" fillId="2" borderId="0" xfId="0" applyNumberFormat="1" applyFont="1" applyFill="1" applyAlignment="1">
      <alignment vertical="center"/>
    </xf>
    <xf numFmtId="2" fontId="4" fillId="0" borderId="0" xfId="0" applyNumberFormat="1" applyFont="1"/>
    <xf numFmtId="3" fontId="4" fillId="2" borderId="0" xfId="0" applyNumberFormat="1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0" xfId="0" applyNumberFormat="1" applyFont="1" applyFill="1"/>
    <xf numFmtId="0" fontId="4" fillId="0" borderId="0" xfId="0" applyFont="1" applyFill="1"/>
    <xf numFmtId="0" fontId="6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2" fontId="8" fillId="0" borderId="0" xfId="0" applyNumberFormat="1" applyFont="1" applyFill="1"/>
    <xf numFmtId="0" fontId="8" fillId="0" borderId="0" xfId="0" applyFont="1" applyFill="1"/>
    <xf numFmtId="4" fontId="4" fillId="4" borderId="1" xfId="0" applyNumberFormat="1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vertical="center"/>
    </xf>
    <xf numFmtId="4" fontId="4" fillId="3" borderId="3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4" fontId="4" fillId="3" borderId="4" xfId="0" applyNumberFormat="1" applyFont="1" applyFill="1" applyBorder="1" applyAlignment="1">
      <alignment vertical="center"/>
    </xf>
    <xf numFmtId="4" fontId="4" fillId="0" borderId="3" xfId="0" applyNumberFormat="1" applyFont="1" applyFill="1" applyBorder="1" applyAlignment="1">
      <alignment vertical="center"/>
    </xf>
    <xf numFmtId="4" fontId="4" fillId="4" borderId="5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vertical="center" wrapText="1"/>
    </xf>
    <xf numFmtId="4" fontId="4" fillId="0" borderId="0" xfId="0" applyNumberFormat="1" applyFont="1" applyAlignment="1">
      <alignment vertical="center"/>
    </xf>
    <xf numFmtId="0" fontId="2" fillId="0" borderId="0" xfId="1"/>
    <xf numFmtId="0" fontId="12" fillId="0" borderId="0" xfId="1" applyFont="1"/>
    <xf numFmtId="0" fontId="14" fillId="0" borderId="0" xfId="0" applyFont="1"/>
    <xf numFmtId="0" fontId="13" fillId="0" borderId="0" xfId="0" applyFont="1"/>
    <xf numFmtId="0" fontId="15" fillId="0" borderId="0" xfId="0" applyFont="1"/>
    <xf numFmtId="0" fontId="16" fillId="0" borderId="0" xfId="0" applyFont="1" applyFill="1" applyBorder="1"/>
    <xf numFmtId="3" fontId="4" fillId="0" borderId="0" xfId="0" applyNumberFormat="1" applyFont="1" applyFill="1"/>
    <xf numFmtId="4" fontId="4" fillId="0" borderId="0" xfId="0" applyNumberFormat="1" applyFont="1" applyFill="1"/>
    <xf numFmtId="0" fontId="4" fillId="0" borderId="3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left"/>
    </xf>
    <xf numFmtId="4" fontId="4" fillId="0" borderId="1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2" fontId="7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right" vertical="center"/>
    </xf>
    <xf numFmtId="0" fontId="3" fillId="3" borderId="16" xfId="0" applyFont="1" applyFill="1" applyBorder="1" applyAlignment="1">
      <alignment horizontal="right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</cellXfs>
  <cellStyles count="3">
    <cellStyle name="Normal 3" xfId="2" xr:uid="{00000000-0005-0000-0000-000000000000}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6"/>
  <sheetViews>
    <sheetView showZeros="0" tabSelected="1" topLeftCell="A91" zoomScale="70" zoomScaleNormal="70" workbookViewId="0">
      <selection activeCell="J11" sqref="J11"/>
    </sheetView>
  </sheetViews>
  <sheetFormatPr defaultColWidth="9.08984375" defaultRowHeight="15.5" x14ac:dyDescent="0.35"/>
  <cols>
    <col min="1" max="1" width="6.36328125" style="5" customWidth="1"/>
    <col min="2" max="2" width="66.08984375" style="5" customWidth="1"/>
    <col min="3" max="3" width="9" style="6" customWidth="1"/>
    <col min="4" max="4" width="14.81640625" style="62" customWidth="1"/>
    <col min="5" max="5" width="10.08984375" style="17" bestFit="1" customWidth="1"/>
    <col min="6" max="8" width="9.08984375" style="3"/>
    <col min="9" max="9" width="18.81640625" style="3" customWidth="1"/>
    <col min="10" max="16384" width="9.08984375" style="3"/>
  </cols>
  <sheetData>
    <row r="1" spans="1:10" s="2" customFormat="1" ht="21" customHeight="1" x14ac:dyDescent="0.35">
      <c r="A1" s="90" t="s">
        <v>1</v>
      </c>
      <c r="B1" s="91"/>
      <c r="C1" s="8"/>
      <c r="D1" s="51"/>
      <c r="E1" s="15"/>
    </row>
    <row r="2" spans="1:10" s="23" customFormat="1" ht="21" customHeight="1" x14ac:dyDescent="0.35">
      <c r="A2" s="19">
        <v>3</v>
      </c>
      <c r="B2" s="24" t="s">
        <v>3</v>
      </c>
      <c r="C2" s="21" t="s">
        <v>0</v>
      </c>
      <c r="D2" s="52">
        <v>1</v>
      </c>
      <c r="E2" s="22"/>
    </row>
    <row r="3" spans="1:10" s="23" customFormat="1" ht="21" customHeight="1" x14ac:dyDescent="0.35">
      <c r="A3" s="19">
        <v>4</v>
      </c>
      <c r="B3" s="24" t="s">
        <v>4</v>
      </c>
      <c r="C3" s="21" t="s">
        <v>0</v>
      </c>
      <c r="D3" s="52">
        <v>2</v>
      </c>
      <c r="E3" s="22"/>
    </row>
    <row r="4" spans="1:10" s="23" customFormat="1" ht="21" customHeight="1" x14ac:dyDescent="0.35">
      <c r="A4" s="19">
        <v>5</v>
      </c>
      <c r="B4" s="24" t="s">
        <v>66</v>
      </c>
      <c r="C4" s="21" t="s">
        <v>0</v>
      </c>
      <c r="D4" s="52">
        <v>6</v>
      </c>
      <c r="E4" s="69"/>
      <c r="J4" s="70"/>
    </row>
    <row r="5" spans="1:10" s="23" customFormat="1" ht="21" customHeight="1" x14ac:dyDescent="0.35">
      <c r="A5" s="19">
        <v>6</v>
      </c>
      <c r="B5" s="24" t="s">
        <v>67</v>
      </c>
      <c r="C5" s="21" t="s">
        <v>2</v>
      </c>
      <c r="D5" s="52">
        <v>10.6</v>
      </c>
      <c r="E5" s="69"/>
    </row>
    <row r="6" spans="1:10" s="23" customFormat="1" ht="20.5" customHeight="1" x14ac:dyDescent="0.35">
      <c r="A6" s="19">
        <v>7</v>
      </c>
      <c r="B6" s="24" t="s">
        <v>5</v>
      </c>
      <c r="C6" s="21" t="s">
        <v>2</v>
      </c>
      <c r="D6" s="52">
        <v>33.81</v>
      </c>
      <c r="E6" s="22"/>
    </row>
    <row r="7" spans="1:10" s="23" customFormat="1" ht="21" customHeight="1" x14ac:dyDescent="0.35">
      <c r="A7" s="19">
        <v>8</v>
      </c>
      <c r="B7" s="28" t="s">
        <v>70</v>
      </c>
      <c r="C7" s="21" t="s">
        <v>2</v>
      </c>
      <c r="D7" s="52">
        <f>148.1+15.24</f>
        <v>163.34</v>
      </c>
      <c r="E7" s="69"/>
    </row>
    <row r="8" spans="1:10" s="23" customFormat="1" ht="21" customHeight="1" x14ac:dyDescent="0.35">
      <c r="A8" s="19">
        <v>12</v>
      </c>
      <c r="B8" s="24" t="s">
        <v>69</v>
      </c>
      <c r="C8" s="21" t="s">
        <v>2</v>
      </c>
      <c r="D8" s="52">
        <v>27.21</v>
      </c>
      <c r="E8" s="69"/>
    </row>
    <row r="9" spans="1:10" s="23" customFormat="1" ht="21" customHeight="1" x14ac:dyDescent="0.35">
      <c r="A9" s="19">
        <v>14</v>
      </c>
      <c r="B9" s="28" t="s">
        <v>6</v>
      </c>
      <c r="C9" s="21" t="s">
        <v>2</v>
      </c>
      <c r="D9" s="52">
        <v>66.209999999999994</v>
      </c>
      <c r="E9" s="22"/>
    </row>
    <row r="10" spans="1:10" s="23" customFormat="1" ht="21" customHeight="1" x14ac:dyDescent="0.35">
      <c r="A10" s="19">
        <v>15</v>
      </c>
      <c r="B10" s="32" t="s">
        <v>68</v>
      </c>
      <c r="C10" s="21" t="s">
        <v>7</v>
      </c>
      <c r="D10" s="52">
        <v>27.25</v>
      </c>
      <c r="E10" s="69"/>
    </row>
    <row r="11" spans="1:10" s="23" customFormat="1" ht="21" customHeight="1" x14ac:dyDescent="0.35">
      <c r="A11" s="19">
        <v>17</v>
      </c>
      <c r="B11" s="24" t="s">
        <v>71</v>
      </c>
      <c r="C11" s="21" t="s">
        <v>7</v>
      </c>
      <c r="D11" s="52">
        <v>184</v>
      </c>
      <c r="E11" s="69"/>
    </row>
    <row r="12" spans="1:10" s="23" customFormat="1" ht="21" customHeight="1" x14ac:dyDescent="0.35">
      <c r="A12" s="19">
        <v>18</v>
      </c>
      <c r="B12" s="24" t="s">
        <v>72</v>
      </c>
      <c r="C12" s="21" t="s">
        <v>0</v>
      </c>
      <c r="D12" s="52">
        <v>28</v>
      </c>
      <c r="E12" s="69"/>
    </row>
    <row r="13" spans="1:10" s="23" customFormat="1" ht="20.5" customHeight="1" x14ac:dyDescent="0.35">
      <c r="A13" s="19">
        <v>19</v>
      </c>
      <c r="B13" s="28" t="s">
        <v>73</v>
      </c>
      <c r="C13" s="21" t="s">
        <v>8</v>
      </c>
      <c r="D13" s="52">
        <v>2</v>
      </c>
      <c r="E13" s="69"/>
    </row>
    <row r="14" spans="1:10" s="23" customFormat="1" x14ac:dyDescent="0.35">
      <c r="A14" s="19">
        <v>27</v>
      </c>
      <c r="B14" s="27" t="s">
        <v>9</v>
      </c>
      <c r="C14" s="29" t="s">
        <v>2</v>
      </c>
      <c r="D14" s="53">
        <v>18.899999999999999</v>
      </c>
      <c r="E14" s="22"/>
    </row>
    <row r="15" spans="1:10" s="2" customFormat="1" ht="17.25" customHeight="1" x14ac:dyDescent="0.35">
      <c r="A15" s="92" t="s">
        <v>10</v>
      </c>
      <c r="B15" s="93"/>
      <c r="C15" s="10"/>
      <c r="D15" s="49"/>
      <c r="E15" s="15"/>
    </row>
    <row r="16" spans="1:10" s="2" customFormat="1" ht="20.25" customHeight="1" x14ac:dyDescent="0.35">
      <c r="A16" s="94" t="s">
        <v>11</v>
      </c>
      <c r="B16" s="95"/>
      <c r="C16" s="9"/>
      <c r="D16" s="54"/>
      <c r="E16" s="15"/>
    </row>
    <row r="17" spans="1:5" s="23" customFormat="1" ht="21" customHeight="1" x14ac:dyDescent="0.35">
      <c r="A17" s="30">
        <v>1</v>
      </c>
      <c r="B17" s="27" t="s">
        <v>12</v>
      </c>
      <c r="C17" s="30" t="s">
        <v>0</v>
      </c>
      <c r="D17" s="53">
        <v>3</v>
      </c>
      <c r="E17" s="22"/>
    </row>
    <row r="18" spans="1:5" s="23" customFormat="1" ht="50.25" customHeight="1" x14ac:dyDescent="0.35">
      <c r="A18" s="30">
        <v>2</v>
      </c>
      <c r="B18" s="31" t="s">
        <v>13</v>
      </c>
      <c r="C18" s="30" t="s">
        <v>0</v>
      </c>
      <c r="D18" s="53">
        <v>3</v>
      </c>
      <c r="E18" s="22"/>
    </row>
    <row r="19" spans="1:5" s="23" customFormat="1" ht="21" customHeight="1" x14ac:dyDescent="0.35">
      <c r="A19" s="30">
        <v>11</v>
      </c>
      <c r="B19" s="27" t="s">
        <v>74</v>
      </c>
      <c r="C19" s="30" t="s">
        <v>2</v>
      </c>
      <c r="D19" s="53">
        <v>23.5</v>
      </c>
      <c r="E19" s="69"/>
    </row>
    <row r="20" spans="1:5" s="23" customFormat="1" ht="110.25" customHeight="1" x14ac:dyDescent="0.35">
      <c r="A20" s="30">
        <v>12</v>
      </c>
      <c r="B20" s="31" t="s">
        <v>75</v>
      </c>
      <c r="C20" s="30" t="s">
        <v>2</v>
      </c>
      <c r="D20" s="53">
        <f>D19</f>
        <v>23.5</v>
      </c>
      <c r="E20" s="69"/>
    </row>
    <row r="21" spans="1:5" s="23" customFormat="1" ht="21" customHeight="1" x14ac:dyDescent="0.35">
      <c r="A21" s="30">
        <v>14</v>
      </c>
      <c r="B21" s="27" t="s">
        <v>76</v>
      </c>
      <c r="C21" s="30" t="s">
        <v>7</v>
      </c>
      <c r="D21" s="53">
        <v>10.6</v>
      </c>
      <c r="E21" s="69"/>
    </row>
    <row r="22" spans="1:5" s="23" customFormat="1" ht="29.15" customHeight="1" x14ac:dyDescent="0.35">
      <c r="A22" s="30">
        <v>15</v>
      </c>
      <c r="B22" s="31" t="s">
        <v>77</v>
      </c>
      <c r="C22" s="30" t="s">
        <v>7</v>
      </c>
      <c r="D22" s="53">
        <v>10</v>
      </c>
      <c r="E22" s="69"/>
    </row>
    <row r="23" spans="1:5" s="23" customFormat="1" x14ac:dyDescent="0.35">
      <c r="A23" s="30">
        <v>18</v>
      </c>
      <c r="B23" s="27" t="s">
        <v>78</v>
      </c>
      <c r="C23" s="30" t="s">
        <v>7</v>
      </c>
      <c r="D23" s="53">
        <v>9.7899999999999991</v>
      </c>
      <c r="E23" s="69"/>
    </row>
    <row r="24" spans="1:5" s="23" customFormat="1" x14ac:dyDescent="0.35">
      <c r="A24" s="30">
        <v>19</v>
      </c>
      <c r="B24" s="27" t="s">
        <v>79</v>
      </c>
      <c r="C24" s="30" t="s">
        <v>0</v>
      </c>
      <c r="D24" s="53">
        <v>8</v>
      </c>
      <c r="E24" s="69"/>
    </row>
    <row r="25" spans="1:5" s="2" customFormat="1" ht="21" customHeight="1" x14ac:dyDescent="0.35">
      <c r="A25" s="30">
        <v>16</v>
      </c>
      <c r="B25" s="76" t="s">
        <v>90</v>
      </c>
      <c r="C25" s="75" t="s">
        <v>7</v>
      </c>
      <c r="D25" s="77">
        <v>12</v>
      </c>
      <c r="E25" s="18"/>
    </row>
    <row r="26" spans="1:5" s="2" customFormat="1" ht="21" customHeight="1" x14ac:dyDescent="0.35">
      <c r="A26" s="94" t="s">
        <v>14</v>
      </c>
      <c r="B26" s="95"/>
      <c r="C26" s="9"/>
      <c r="D26" s="54"/>
      <c r="E26" s="15"/>
    </row>
    <row r="27" spans="1:5" s="2" customFormat="1" ht="21" customHeight="1" x14ac:dyDescent="0.35">
      <c r="A27" s="4">
        <v>3</v>
      </c>
      <c r="B27" s="78" t="s">
        <v>91</v>
      </c>
      <c r="C27" s="1" t="s">
        <v>2</v>
      </c>
      <c r="D27" s="79">
        <f>D32</f>
        <v>66.2</v>
      </c>
      <c r="E27" s="18"/>
    </row>
    <row r="28" spans="1:5" s="2" customFormat="1" ht="21" customHeight="1" x14ac:dyDescent="0.35">
      <c r="A28" s="4">
        <v>4</v>
      </c>
      <c r="B28" s="78" t="s">
        <v>92</v>
      </c>
      <c r="C28" s="1" t="s">
        <v>2</v>
      </c>
      <c r="D28" s="79">
        <f>D32</f>
        <v>66.2</v>
      </c>
      <c r="E28" s="18"/>
    </row>
    <row r="29" spans="1:5" s="2" customFormat="1" x14ac:dyDescent="0.35">
      <c r="A29" s="4">
        <v>43</v>
      </c>
      <c r="B29" s="86" t="s">
        <v>97</v>
      </c>
      <c r="C29" s="87" t="s">
        <v>2</v>
      </c>
      <c r="D29" s="88">
        <v>66.2</v>
      </c>
      <c r="E29" s="18"/>
    </row>
    <row r="30" spans="1:5" s="2" customFormat="1" x14ac:dyDescent="0.35">
      <c r="A30" s="4">
        <v>44</v>
      </c>
      <c r="B30" s="83" t="s">
        <v>98</v>
      </c>
      <c r="C30" s="87" t="s">
        <v>17</v>
      </c>
      <c r="D30" s="88">
        <f>D29*41.6</f>
        <v>2753.92</v>
      </c>
      <c r="E30" s="18"/>
    </row>
    <row r="31" spans="1:5" s="2" customFormat="1" x14ac:dyDescent="0.35">
      <c r="A31" s="4">
        <v>45</v>
      </c>
      <c r="B31" s="83" t="s">
        <v>99</v>
      </c>
      <c r="C31" s="1" t="s">
        <v>17</v>
      </c>
      <c r="D31" s="89">
        <f>D29*186.5</f>
        <v>12346.300000000001</v>
      </c>
      <c r="E31" s="18"/>
    </row>
    <row r="32" spans="1:5" s="23" customFormat="1" ht="21" customHeight="1" x14ac:dyDescent="0.35">
      <c r="A32" s="4">
        <v>9</v>
      </c>
      <c r="B32" s="31" t="s">
        <v>83</v>
      </c>
      <c r="C32" s="21" t="s">
        <v>2</v>
      </c>
      <c r="D32" s="52">
        <v>66.2</v>
      </c>
      <c r="E32" s="69"/>
    </row>
    <row r="33" spans="1:5" s="23" customFormat="1" ht="21" customHeight="1" x14ac:dyDescent="0.35">
      <c r="A33" s="4">
        <v>10</v>
      </c>
      <c r="B33" s="25" t="s">
        <v>15</v>
      </c>
      <c r="C33" s="21" t="s">
        <v>16</v>
      </c>
      <c r="D33" s="52">
        <f>D32*0.25</f>
        <v>16.55</v>
      </c>
      <c r="E33" s="69"/>
    </row>
    <row r="34" spans="1:5" s="23" customFormat="1" ht="30" customHeight="1" x14ac:dyDescent="0.35">
      <c r="A34" s="4">
        <v>11</v>
      </c>
      <c r="B34" s="24" t="s">
        <v>80</v>
      </c>
      <c r="C34" s="21" t="s">
        <v>17</v>
      </c>
      <c r="D34" s="52">
        <f>D32*1.5</f>
        <v>99.300000000000011</v>
      </c>
      <c r="E34" s="69"/>
    </row>
    <row r="35" spans="1:5" s="23" customFormat="1" ht="21" customHeight="1" x14ac:dyDescent="0.35">
      <c r="A35" s="4">
        <v>12</v>
      </c>
      <c r="B35" s="24" t="s">
        <v>81</v>
      </c>
      <c r="C35" s="21" t="s">
        <v>7</v>
      </c>
      <c r="D35" s="52">
        <v>68.959999999999994</v>
      </c>
      <c r="E35" s="69"/>
    </row>
    <row r="36" spans="1:5" s="23" customFormat="1" ht="21" customHeight="1" x14ac:dyDescent="0.35">
      <c r="A36" s="4">
        <v>13</v>
      </c>
      <c r="B36" s="24" t="s">
        <v>82</v>
      </c>
      <c r="C36" s="21" t="s">
        <v>17</v>
      </c>
      <c r="D36" s="52">
        <f>D32*1.9*5</f>
        <v>628.9</v>
      </c>
      <c r="E36" s="69"/>
    </row>
    <row r="37" spans="1:5" s="23" customFormat="1" ht="21" customHeight="1" x14ac:dyDescent="0.35">
      <c r="A37" s="4">
        <v>22</v>
      </c>
      <c r="B37" s="20" t="s">
        <v>18</v>
      </c>
      <c r="C37" s="21" t="s">
        <v>2</v>
      </c>
      <c r="D37" s="52">
        <v>66.2</v>
      </c>
      <c r="E37" s="22"/>
    </row>
    <row r="38" spans="1:5" s="23" customFormat="1" x14ac:dyDescent="0.35">
      <c r="A38" s="4">
        <v>23</v>
      </c>
      <c r="B38" s="24" t="s">
        <v>19</v>
      </c>
      <c r="C38" s="21" t="s">
        <v>2</v>
      </c>
      <c r="D38" s="52">
        <f>D37*1.05</f>
        <v>69.510000000000005</v>
      </c>
      <c r="E38" s="22"/>
    </row>
    <row r="39" spans="1:5" s="23" customFormat="1" ht="31" x14ac:dyDescent="0.35">
      <c r="A39" s="4">
        <v>24</v>
      </c>
      <c r="B39" s="25" t="s">
        <v>20</v>
      </c>
      <c r="C39" s="21" t="s">
        <v>0</v>
      </c>
      <c r="D39" s="52">
        <f>D37*5</f>
        <v>331</v>
      </c>
      <c r="E39" s="22"/>
    </row>
    <row r="40" spans="1:5" s="23" customFormat="1" x14ac:dyDescent="0.35">
      <c r="A40" s="4">
        <v>25</v>
      </c>
      <c r="B40" s="25" t="s">
        <v>15</v>
      </c>
      <c r="C40" s="21" t="s">
        <v>16</v>
      </c>
      <c r="D40" s="52">
        <f>D37*0.1</f>
        <v>6.620000000000001</v>
      </c>
      <c r="E40" s="22"/>
    </row>
    <row r="41" spans="1:5" s="23" customFormat="1" ht="31" x14ac:dyDescent="0.35">
      <c r="A41" s="4">
        <v>26</v>
      </c>
      <c r="B41" s="25" t="s">
        <v>21</v>
      </c>
      <c r="C41" s="21" t="s">
        <v>17</v>
      </c>
      <c r="D41" s="52">
        <f>D37*7.6</f>
        <v>503.12</v>
      </c>
      <c r="E41" s="22"/>
    </row>
    <row r="42" spans="1:5" s="23" customFormat="1" x14ac:dyDescent="0.35">
      <c r="A42" s="4">
        <v>27</v>
      </c>
      <c r="B42" s="26" t="s">
        <v>22</v>
      </c>
      <c r="C42" s="21" t="s">
        <v>17</v>
      </c>
      <c r="D42" s="52">
        <f>D37*0.3</f>
        <v>19.86</v>
      </c>
      <c r="E42" s="22"/>
    </row>
    <row r="43" spans="1:5" s="2" customFormat="1" ht="21" customHeight="1" x14ac:dyDescent="0.35">
      <c r="A43" s="4">
        <v>29</v>
      </c>
      <c r="B43" s="83" t="s">
        <v>94</v>
      </c>
      <c r="C43" s="1" t="s">
        <v>7</v>
      </c>
      <c r="D43" s="85">
        <v>68.959999999999994</v>
      </c>
      <c r="E43" s="18"/>
    </row>
    <row r="44" spans="1:5" s="2" customFormat="1" ht="31" x14ac:dyDescent="0.35">
      <c r="A44" s="4">
        <v>30</v>
      </c>
      <c r="B44" s="84" t="s">
        <v>95</v>
      </c>
      <c r="C44" s="1" t="s">
        <v>7</v>
      </c>
      <c r="D44" s="85">
        <f>D43*1.1</f>
        <v>75.855999999999995</v>
      </c>
      <c r="E44" s="18"/>
    </row>
    <row r="45" spans="1:5" s="2" customFormat="1" x14ac:dyDescent="0.35">
      <c r="A45" s="4">
        <v>31</v>
      </c>
      <c r="B45" s="84" t="s">
        <v>96</v>
      </c>
      <c r="C45" s="1" t="s">
        <v>0</v>
      </c>
      <c r="D45" s="85">
        <v>40</v>
      </c>
      <c r="E45" s="18"/>
    </row>
    <row r="46" spans="1:5" s="2" customFormat="1" ht="21" customHeight="1" x14ac:dyDescent="0.35">
      <c r="A46" s="102" t="s">
        <v>23</v>
      </c>
      <c r="B46" s="103"/>
      <c r="C46" s="11"/>
      <c r="D46" s="54"/>
      <c r="E46" s="15"/>
    </row>
    <row r="47" spans="1:5" s="23" customFormat="1" ht="31" x14ac:dyDescent="0.35">
      <c r="A47" s="19">
        <v>11</v>
      </c>
      <c r="B47" s="25" t="s">
        <v>85</v>
      </c>
      <c r="C47" s="19" t="s">
        <v>2</v>
      </c>
      <c r="D47" s="74">
        <v>46.6</v>
      </c>
      <c r="E47" s="69"/>
    </row>
    <row r="48" spans="1:5" s="23" customFormat="1" x14ac:dyDescent="0.35">
      <c r="A48" s="19">
        <v>12</v>
      </c>
      <c r="B48" s="25" t="s">
        <v>84</v>
      </c>
      <c r="C48" s="19" t="s">
        <v>17</v>
      </c>
      <c r="D48" s="74">
        <f>D47*0.1</f>
        <v>4.66</v>
      </c>
      <c r="E48" s="69"/>
    </row>
    <row r="49" spans="1:5" s="23" customFormat="1" ht="30.75" customHeight="1" x14ac:dyDescent="0.35">
      <c r="A49" s="19">
        <v>13</v>
      </c>
      <c r="B49" s="33" t="s">
        <v>24</v>
      </c>
      <c r="C49" s="21" t="s">
        <v>2</v>
      </c>
      <c r="D49" s="52">
        <v>33.81</v>
      </c>
      <c r="E49" s="22"/>
    </row>
    <row r="50" spans="1:5" s="23" customFormat="1" ht="21" customHeight="1" x14ac:dyDescent="0.35">
      <c r="A50" s="19">
        <v>14</v>
      </c>
      <c r="B50" s="24" t="s">
        <v>25</v>
      </c>
      <c r="C50" s="21" t="s">
        <v>17</v>
      </c>
      <c r="D50" s="52">
        <f>D49*1.5</f>
        <v>50.715000000000003</v>
      </c>
      <c r="E50" s="22"/>
    </row>
    <row r="51" spans="1:5" s="23" customFormat="1" ht="21" customHeight="1" x14ac:dyDescent="0.35">
      <c r="A51" s="19">
        <v>15</v>
      </c>
      <c r="B51" s="24" t="s">
        <v>26</v>
      </c>
      <c r="C51" s="21" t="s">
        <v>27</v>
      </c>
      <c r="D51" s="52">
        <f>D49*2</f>
        <v>67.62</v>
      </c>
      <c r="E51" s="22"/>
    </row>
    <row r="52" spans="1:5" s="23" customFormat="1" ht="21" customHeight="1" x14ac:dyDescent="0.35">
      <c r="A52" s="19">
        <v>16</v>
      </c>
      <c r="B52" s="24" t="s">
        <v>28</v>
      </c>
      <c r="C52" s="21" t="s">
        <v>0</v>
      </c>
      <c r="D52" s="52">
        <f>D49*3</f>
        <v>101.43</v>
      </c>
      <c r="E52" s="22"/>
    </row>
    <row r="53" spans="1:5" s="23" customFormat="1" ht="21" customHeight="1" x14ac:dyDescent="0.35">
      <c r="A53" s="19">
        <v>17</v>
      </c>
      <c r="B53" s="24" t="s">
        <v>29</v>
      </c>
      <c r="C53" s="21" t="s">
        <v>2</v>
      </c>
      <c r="D53" s="52">
        <f>D57</f>
        <v>171.91</v>
      </c>
      <c r="E53" s="22"/>
    </row>
    <row r="54" spans="1:5" s="23" customFormat="1" ht="21" customHeight="1" x14ac:dyDescent="0.35">
      <c r="A54" s="19">
        <v>18</v>
      </c>
      <c r="B54" s="24" t="s">
        <v>30</v>
      </c>
      <c r="C54" s="21" t="s">
        <v>2</v>
      </c>
      <c r="D54" s="52">
        <f>D53*1.05</f>
        <v>180.50550000000001</v>
      </c>
      <c r="E54" s="22"/>
    </row>
    <row r="55" spans="1:5" s="23" customFormat="1" ht="21" customHeight="1" x14ac:dyDescent="0.35">
      <c r="A55" s="19">
        <v>19</v>
      </c>
      <c r="B55" s="34" t="s">
        <v>31</v>
      </c>
      <c r="C55" s="21" t="s">
        <v>32</v>
      </c>
      <c r="D55" s="52">
        <f>D53*0.1</f>
        <v>17.190999999999999</v>
      </c>
      <c r="E55" s="22"/>
    </row>
    <row r="56" spans="1:5" s="23" customFormat="1" ht="21" customHeight="1" x14ac:dyDescent="0.35">
      <c r="A56" s="19">
        <v>20</v>
      </c>
      <c r="B56" s="24" t="s">
        <v>33</v>
      </c>
      <c r="C56" s="21" t="s">
        <v>17</v>
      </c>
      <c r="D56" s="52">
        <f>0.06*D53</f>
        <v>10.314599999999999</v>
      </c>
      <c r="E56" s="22"/>
    </row>
    <row r="57" spans="1:5" s="23" customFormat="1" ht="21" customHeight="1" x14ac:dyDescent="0.35">
      <c r="A57" s="19">
        <v>21</v>
      </c>
      <c r="B57" s="24" t="s">
        <v>34</v>
      </c>
      <c r="C57" s="21" t="s">
        <v>2</v>
      </c>
      <c r="D57" s="52">
        <v>171.91</v>
      </c>
      <c r="E57" s="22"/>
    </row>
    <row r="58" spans="1:5" s="23" customFormat="1" ht="21" customHeight="1" x14ac:dyDescent="0.35">
      <c r="A58" s="19">
        <v>22</v>
      </c>
      <c r="B58" s="35" t="s">
        <v>35</v>
      </c>
      <c r="C58" s="21" t="s">
        <v>17</v>
      </c>
      <c r="D58" s="52">
        <f>0.8*D57</f>
        <v>137.52799999999999</v>
      </c>
      <c r="E58" s="22"/>
    </row>
    <row r="59" spans="1:5" s="23" customFormat="1" ht="21" customHeight="1" x14ac:dyDescent="0.35">
      <c r="A59" s="19">
        <v>23</v>
      </c>
      <c r="B59" s="35" t="s">
        <v>36</v>
      </c>
      <c r="C59" s="21" t="s">
        <v>17</v>
      </c>
      <c r="D59" s="52">
        <f>0.8*D57</f>
        <v>137.52799999999999</v>
      </c>
      <c r="E59" s="22"/>
    </row>
    <row r="60" spans="1:5" s="23" customFormat="1" ht="24" customHeight="1" x14ac:dyDescent="0.35">
      <c r="A60" s="19">
        <v>24</v>
      </c>
      <c r="B60" s="33" t="s">
        <v>37</v>
      </c>
      <c r="C60" s="21" t="s">
        <v>2</v>
      </c>
      <c r="D60" s="52">
        <v>7.46</v>
      </c>
      <c r="E60" s="22"/>
    </row>
    <row r="61" spans="1:5" s="23" customFormat="1" ht="21" customHeight="1" x14ac:dyDescent="0.35">
      <c r="A61" s="19">
        <v>25</v>
      </c>
      <c r="B61" s="24" t="s">
        <v>25</v>
      </c>
      <c r="C61" s="21" t="s">
        <v>17</v>
      </c>
      <c r="D61" s="52">
        <f>D60*20</f>
        <v>149.19999999999999</v>
      </c>
      <c r="E61" s="22"/>
    </row>
    <row r="62" spans="1:5" s="23" customFormat="1" ht="21" customHeight="1" x14ac:dyDescent="0.35">
      <c r="A62" s="19">
        <v>26</v>
      </c>
      <c r="B62" s="24" t="s">
        <v>26</v>
      </c>
      <c r="C62" s="21" t="s">
        <v>27</v>
      </c>
      <c r="D62" s="52">
        <v>5</v>
      </c>
      <c r="E62" s="22"/>
    </row>
    <row r="63" spans="1:5" s="23" customFormat="1" ht="21" customHeight="1" x14ac:dyDescent="0.35">
      <c r="A63" s="19">
        <v>27</v>
      </c>
      <c r="B63" s="24" t="s">
        <v>28</v>
      </c>
      <c r="C63" s="21" t="s">
        <v>0</v>
      </c>
      <c r="D63" s="52">
        <v>6</v>
      </c>
      <c r="E63" s="22"/>
    </row>
    <row r="64" spans="1:5" s="23" customFormat="1" ht="21" customHeight="1" x14ac:dyDescent="0.35">
      <c r="A64" s="19">
        <v>28</v>
      </c>
      <c r="B64" s="24" t="s">
        <v>38</v>
      </c>
      <c r="C64" s="21" t="s">
        <v>2</v>
      </c>
      <c r="D64" s="52">
        <v>7.46</v>
      </c>
      <c r="E64" s="22"/>
    </row>
    <row r="65" spans="1:5" s="23" customFormat="1" ht="21" customHeight="1" x14ac:dyDescent="0.35">
      <c r="A65" s="19">
        <v>29</v>
      </c>
      <c r="B65" s="35" t="s">
        <v>35</v>
      </c>
      <c r="C65" s="21" t="s">
        <v>17</v>
      </c>
      <c r="D65" s="52">
        <f>D64*1.8</f>
        <v>13.428000000000001</v>
      </c>
      <c r="E65" s="22"/>
    </row>
    <row r="66" spans="1:5" s="23" customFormat="1" ht="21" customHeight="1" x14ac:dyDescent="0.35">
      <c r="A66" s="19">
        <v>30</v>
      </c>
      <c r="B66" s="35" t="s">
        <v>36</v>
      </c>
      <c r="C66" s="21" t="s">
        <v>17</v>
      </c>
      <c r="D66" s="52">
        <f>D64*1.8</f>
        <v>13.428000000000001</v>
      </c>
      <c r="E66" s="22"/>
    </row>
    <row r="67" spans="1:5" s="23" customFormat="1" ht="21" customHeight="1" x14ac:dyDescent="0.35">
      <c r="A67" s="19">
        <v>31</v>
      </c>
      <c r="B67" s="35" t="s">
        <v>39</v>
      </c>
      <c r="C67" s="21" t="s">
        <v>27</v>
      </c>
      <c r="D67" s="52">
        <v>74.599999999999994</v>
      </c>
      <c r="E67" s="22"/>
    </row>
    <row r="68" spans="1:5" s="23" customFormat="1" ht="21" customHeight="1" x14ac:dyDescent="0.35">
      <c r="A68" s="19">
        <v>32</v>
      </c>
      <c r="B68" s="24" t="s">
        <v>40</v>
      </c>
      <c r="C68" s="21" t="s">
        <v>2</v>
      </c>
      <c r="D68" s="52">
        <v>171.91</v>
      </c>
      <c r="E68" s="22"/>
    </row>
    <row r="69" spans="1:5" s="23" customFormat="1" ht="21" customHeight="1" x14ac:dyDescent="0.35">
      <c r="A69" s="19">
        <v>33</v>
      </c>
      <c r="B69" s="24" t="s">
        <v>15</v>
      </c>
      <c r="C69" s="21" t="s">
        <v>16</v>
      </c>
      <c r="D69" s="52">
        <f>D68*0.2</f>
        <v>34.381999999999998</v>
      </c>
      <c r="E69" s="22"/>
    </row>
    <row r="70" spans="1:5" s="23" customFormat="1" ht="21" customHeight="1" x14ac:dyDescent="0.35">
      <c r="A70" s="19">
        <v>34</v>
      </c>
      <c r="B70" s="24" t="s">
        <v>41</v>
      </c>
      <c r="C70" s="21" t="s">
        <v>2</v>
      </c>
      <c r="D70" s="52">
        <f>D68</f>
        <v>171.91</v>
      </c>
      <c r="E70" s="22"/>
    </row>
    <row r="71" spans="1:5" s="23" customFormat="1" ht="30.75" customHeight="1" x14ac:dyDescent="0.35">
      <c r="A71" s="19">
        <v>35</v>
      </c>
      <c r="B71" s="36" t="s">
        <v>42</v>
      </c>
      <c r="C71" s="37" t="s">
        <v>17</v>
      </c>
      <c r="D71" s="50">
        <f>D70*0.35</f>
        <v>60.168499999999995</v>
      </c>
      <c r="E71" s="22"/>
    </row>
    <row r="72" spans="1:5" s="23" customFormat="1" ht="21" customHeight="1" x14ac:dyDescent="0.35">
      <c r="A72" s="19">
        <v>36</v>
      </c>
      <c r="B72" s="39" t="s">
        <v>88</v>
      </c>
      <c r="C72" s="40" t="s">
        <v>2</v>
      </c>
      <c r="D72" s="52">
        <v>15.24</v>
      </c>
      <c r="E72" s="69"/>
    </row>
    <row r="73" spans="1:5" s="23" customFormat="1" x14ac:dyDescent="0.35">
      <c r="A73" s="19">
        <v>37</v>
      </c>
      <c r="B73" s="71" t="s">
        <v>89</v>
      </c>
      <c r="C73" s="40" t="s">
        <v>17</v>
      </c>
      <c r="D73" s="52">
        <f>D72*0.5</f>
        <v>7.62</v>
      </c>
    </row>
    <row r="74" spans="1:5" s="2" customFormat="1" x14ac:dyDescent="0.35">
      <c r="A74" s="104" t="s">
        <v>43</v>
      </c>
      <c r="B74" s="105"/>
      <c r="C74" s="12"/>
      <c r="D74" s="55"/>
      <c r="E74" s="15"/>
    </row>
    <row r="75" spans="1:5" s="23" customFormat="1" ht="31" x14ac:dyDescent="0.35">
      <c r="A75" s="38">
        <v>7</v>
      </c>
      <c r="B75" s="39" t="s">
        <v>44</v>
      </c>
      <c r="C75" s="40" t="s">
        <v>2</v>
      </c>
      <c r="D75" s="56">
        <v>65.47</v>
      </c>
      <c r="E75" s="22"/>
    </row>
    <row r="76" spans="1:5" s="7" customFormat="1" ht="15.75" customHeight="1" x14ac:dyDescent="0.35">
      <c r="A76" s="100" t="s">
        <v>45</v>
      </c>
      <c r="B76" s="101"/>
      <c r="C76" s="13"/>
      <c r="D76" s="57"/>
      <c r="E76" s="16"/>
    </row>
    <row r="77" spans="1:5" s="2" customFormat="1" x14ac:dyDescent="0.35">
      <c r="A77" s="94" t="s">
        <v>46</v>
      </c>
      <c r="B77" s="95"/>
      <c r="C77" s="9"/>
      <c r="D77" s="54"/>
      <c r="E77" s="15"/>
    </row>
    <row r="78" spans="1:5" s="23" customFormat="1" ht="21" customHeight="1" x14ac:dyDescent="0.35">
      <c r="A78" s="30">
        <v>1</v>
      </c>
      <c r="B78" s="27" t="s">
        <v>47</v>
      </c>
      <c r="C78" s="29" t="s">
        <v>7</v>
      </c>
      <c r="D78" s="53">
        <f>D79+D80</f>
        <v>380</v>
      </c>
      <c r="E78" s="22"/>
    </row>
    <row r="79" spans="1:5" s="23" customFormat="1" ht="21" customHeight="1" x14ac:dyDescent="0.35">
      <c r="A79" s="30">
        <v>4</v>
      </c>
      <c r="B79" s="27" t="s">
        <v>48</v>
      </c>
      <c r="C79" s="29" t="s">
        <v>49</v>
      </c>
      <c r="D79" s="53">
        <v>370</v>
      </c>
      <c r="E79" s="22"/>
    </row>
    <row r="80" spans="1:5" s="23" customFormat="1" ht="21" customHeight="1" x14ac:dyDescent="0.35">
      <c r="A80" s="30">
        <v>6</v>
      </c>
      <c r="B80" s="27" t="s">
        <v>51</v>
      </c>
      <c r="C80" s="29" t="s">
        <v>50</v>
      </c>
      <c r="D80" s="53">
        <v>10</v>
      </c>
      <c r="E80" s="22"/>
    </row>
    <row r="81" spans="1:5" s="23" customFormat="1" ht="21" customHeight="1" x14ac:dyDescent="0.35">
      <c r="A81" s="30">
        <v>9</v>
      </c>
      <c r="B81" s="41" t="s">
        <v>52</v>
      </c>
      <c r="C81" s="29" t="s">
        <v>0</v>
      </c>
      <c r="D81" s="53">
        <v>100</v>
      </c>
      <c r="E81" s="22"/>
    </row>
    <row r="82" spans="1:5" s="23" customFormat="1" ht="21" customHeight="1" x14ac:dyDescent="0.35">
      <c r="A82" s="30">
        <v>10</v>
      </c>
      <c r="B82" s="27" t="s">
        <v>53</v>
      </c>
      <c r="C82" s="29" t="s">
        <v>0</v>
      </c>
      <c r="D82" s="53">
        <v>10</v>
      </c>
      <c r="E82" s="22"/>
    </row>
    <row r="83" spans="1:5" s="23" customFormat="1" ht="21" customHeight="1" x14ac:dyDescent="0.35">
      <c r="A83" s="30">
        <v>11</v>
      </c>
      <c r="B83" s="27" t="s">
        <v>54</v>
      </c>
      <c r="C83" s="29" t="s">
        <v>0</v>
      </c>
      <c r="D83" s="53">
        <f>D82</f>
        <v>10</v>
      </c>
      <c r="E83" s="22"/>
    </row>
    <row r="84" spans="1:5" s="23" customFormat="1" ht="42" customHeight="1" x14ac:dyDescent="0.35">
      <c r="A84" s="30">
        <v>12</v>
      </c>
      <c r="B84" s="42" t="s">
        <v>55</v>
      </c>
      <c r="C84" s="43" t="s">
        <v>0</v>
      </c>
      <c r="D84" s="58">
        <v>1</v>
      </c>
      <c r="E84" s="22"/>
    </row>
    <row r="85" spans="1:5" s="23" customFormat="1" ht="26.25" customHeight="1" x14ac:dyDescent="0.35">
      <c r="A85" s="30">
        <v>13</v>
      </c>
      <c r="B85" s="42" t="s">
        <v>56</v>
      </c>
      <c r="C85" s="43" t="s">
        <v>0</v>
      </c>
      <c r="D85" s="58">
        <v>1</v>
      </c>
      <c r="E85" s="22"/>
    </row>
    <row r="86" spans="1:5" s="23" customFormat="1" ht="22.5" customHeight="1" x14ac:dyDescent="0.35">
      <c r="A86" s="30">
        <v>15</v>
      </c>
      <c r="B86" s="44" t="s">
        <v>57</v>
      </c>
      <c r="C86" s="45" t="s">
        <v>0</v>
      </c>
      <c r="D86" s="59">
        <f>SUM(D87:D90)</f>
        <v>14</v>
      </c>
      <c r="E86" s="22"/>
    </row>
    <row r="87" spans="1:5" s="23" customFormat="1" ht="22.5" customHeight="1" x14ac:dyDescent="0.35">
      <c r="A87" s="30">
        <v>16</v>
      </c>
      <c r="B87" s="44" t="s">
        <v>58</v>
      </c>
      <c r="C87" s="45" t="s">
        <v>0</v>
      </c>
      <c r="D87" s="59">
        <v>8</v>
      </c>
      <c r="E87" s="22"/>
    </row>
    <row r="88" spans="1:5" s="23" customFormat="1" ht="22.5" customHeight="1" x14ac:dyDescent="0.35">
      <c r="A88" s="30">
        <v>18</v>
      </c>
      <c r="B88" s="44" t="s">
        <v>59</v>
      </c>
      <c r="C88" s="45" t="s">
        <v>0</v>
      </c>
      <c r="D88" s="59">
        <v>1</v>
      </c>
      <c r="E88" s="22"/>
    </row>
    <row r="89" spans="1:5" s="2" customFormat="1" ht="24" customHeight="1" x14ac:dyDescent="0.35">
      <c r="A89" s="30">
        <v>23</v>
      </c>
      <c r="B89" s="80" t="s">
        <v>93</v>
      </c>
      <c r="C89" s="81" t="s">
        <v>0</v>
      </c>
      <c r="D89" s="82">
        <v>4</v>
      </c>
      <c r="E89" s="18"/>
    </row>
    <row r="90" spans="1:5" s="23" customFormat="1" ht="22.5" customHeight="1" x14ac:dyDescent="0.35">
      <c r="A90" s="30">
        <v>29</v>
      </c>
      <c r="B90" s="44" t="s">
        <v>86</v>
      </c>
      <c r="C90" s="45" t="s">
        <v>0</v>
      </c>
      <c r="D90" s="59">
        <v>1</v>
      </c>
      <c r="E90" s="69"/>
    </row>
    <row r="91" spans="1:5" s="23" customFormat="1" ht="34.5" customHeight="1" x14ac:dyDescent="0.35">
      <c r="A91" s="30">
        <v>33</v>
      </c>
      <c r="B91" s="46" t="s">
        <v>60</v>
      </c>
      <c r="C91" s="45" t="s">
        <v>0</v>
      </c>
      <c r="D91" s="59">
        <f>SUM(D92:D93)</f>
        <v>12</v>
      </c>
      <c r="E91" s="22"/>
    </row>
    <row r="92" spans="1:5" s="23" customFormat="1" ht="25.5" customHeight="1" x14ac:dyDescent="0.35">
      <c r="A92" s="30">
        <v>34</v>
      </c>
      <c r="B92" s="46" t="s">
        <v>61</v>
      </c>
      <c r="C92" s="45" t="s">
        <v>0</v>
      </c>
      <c r="D92" s="59">
        <v>4</v>
      </c>
      <c r="E92" s="22"/>
    </row>
    <row r="93" spans="1:5" s="23" customFormat="1" ht="24.75" customHeight="1" x14ac:dyDescent="0.35">
      <c r="A93" s="30">
        <v>36</v>
      </c>
      <c r="B93" s="44" t="s">
        <v>62</v>
      </c>
      <c r="C93" s="45" t="s">
        <v>0</v>
      </c>
      <c r="D93" s="59">
        <v>8</v>
      </c>
      <c r="E93" s="22"/>
    </row>
    <row r="94" spans="1:5" s="23" customFormat="1" ht="21" customHeight="1" x14ac:dyDescent="0.35">
      <c r="A94" s="30">
        <v>41</v>
      </c>
      <c r="B94" s="44" t="s">
        <v>87</v>
      </c>
      <c r="C94" s="45" t="s">
        <v>0</v>
      </c>
      <c r="D94" s="59">
        <v>12</v>
      </c>
      <c r="E94" s="69"/>
    </row>
    <row r="95" spans="1:5" s="23" customFormat="1" ht="21" customHeight="1" x14ac:dyDescent="0.35">
      <c r="A95" s="30"/>
      <c r="B95" s="44"/>
      <c r="C95" s="45"/>
      <c r="D95" s="59"/>
      <c r="E95" s="69"/>
    </row>
    <row r="96" spans="1:5" s="23" customFormat="1" x14ac:dyDescent="0.35">
      <c r="A96" s="30"/>
      <c r="B96" s="72"/>
      <c r="C96" s="73"/>
      <c r="D96" s="59"/>
      <c r="E96" s="69"/>
    </row>
    <row r="97" spans="1:11" s="2" customFormat="1" ht="16.149999999999999" customHeight="1" x14ac:dyDescent="0.35">
      <c r="A97" s="98" t="s">
        <v>63</v>
      </c>
      <c r="B97" s="99"/>
      <c r="C97" s="14"/>
      <c r="D97" s="61"/>
      <c r="E97" s="15"/>
    </row>
    <row r="98" spans="1:11" s="23" customFormat="1" ht="31" x14ac:dyDescent="0.35">
      <c r="A98" s="19">
        <v>13</v>
      </c>
      <c r="B98" s="32" t="s">
        <v>64</v>
      </c>
      <c r="C98" s="21" t="s">
        <v>65</v>
      </c>
      <c r="D98" s="60">
        <v>15</v>
      </c>
      <c r="E98" s="47"/>
    </row>
    <row r="99" spans="1:11" s="23" customFormat="1" x14ac:dyDescent="0.35">
      <c r="A99" s="19"/>
      <c r="B99" s="32"/>
      <c r="C99" s="21"/>
      <c r="D99" s="60"/>
      <c r="E99" s="22"/>
    </row>
    <row r="100" spans="1:11" s="23" customFormat="1" x14ac:dyDescent="0.35">
      <c r="A100" s="19"/>
      <c r="B100" s="32"/>
      <c r="C100" s="21"/>
      <c r="D100" s="60"/>
      <c r="E100" s="22"/>
      <c r="I100" s="48"/>
      <c r="J100" s="48"/>
      <c r="K100" s="48"/>
    </row>
    <row r="101" spans="1:11" s="2" customFormat="1" ht="27.75" customHeight="1" x14ac:dyDescent="0.35">
      <c r="A101" s="96"/>
      <c r="B101" s="97"/>
      <c r="C101" s="97"/>
      <c r="D101" s="97"/>
      <c r="E101" s="15"/>
    </row>
    <row r="103" spans="1:11" s="63" customFormat="1" ht="17.5" x14ac:dyDescent="0.35">
      <c r="C103" s="64"/>
    </row>
    <row r="104" spans="1:11" s="63" customFormat="1" ht="17.5" x14ac:dyDescent="0.35">
      <c r="C104" s="64"/>
    </row>
    <row r="105" spans="1:11" s="63" customFormat="1" ht="17.5" x14ac:dyDescent="0.35">
      <c r="C105" s="64"/>
    </row>
    <row r="106" spans="1:11" s="63" customFormat="1" ht="17.5" x14ac:dyDescent="0.35">
      <c r="C106" s="64"/>
    </row>
    <row r="107" spans="1:11" s="63" customFormat="1" ht="17.5" x14ac:dyDescent="0.35">
      <c r="C107" s="66"/>
    </row>
    <row r="108" spans="1:11" s="63" customFormat="1" ht="18.5" x14ac:dyDescent="0.45">
      <c r="C108" s="67"/>
    </row>
    <row r="109" spans="1:11" s="63" customFormat="1" ht="18.5" x14ac:dyDescent="0.45">
      <c r="C109" s="67"/>
    </row>
    <row r="110" spans="1:11" s="63" customFormat="1" ht="18.5" x14ac:dyDescent="0.45">
      <c r="B110" s="67"/>
      <c r="C110" s="68"/>
      <c r="D110" s="68"/>
    </row>
    <row r="111" spans="1:11" s="63" customFormat="1" ht="18.5" x14ac:dyDescent="0.45">
      <c r="B111" s="67"/>
      <c r="C111" s="65"/>
    </row>
    <row r="112" spans="1:11" s="63" customFormat="1" ht="18.5" x14ac:dyDescent="0.45">
      <c r="B112" s="67"/>
    </row>
    <row r="113" spans="2:2" s="63" customFormat="1" ht="18.5" x14ac:dyDescent="0.45">
      <c r="B113" s="67"/>
    </row>
    <row r="114" spans="2:2" s="63" customFormat="1" ht="12.5" x14ac:dyDescent="0.25"/>
    <row r="115" spans="2:2" s="63" customFormat="1" ht="12.5" x14ac:dyDescent="0.25"/>
    <row r="116" spans="2:2" s="63" customFormat="1" ht="12.5" x14ac:dyDescent="0.25"/>
  </sheetData>
  <mergeCells count="10">
    <mergeCell ref="A1:B1"/>
    <mergeCell ref="A15:B15"/>
    <mergeCell ref="A16:B16"/>
    <mergeCell ref="A101:D101"/>
    <mergeCell ref="A97:B97"/>
    <mergeCell ref="A76:B76"/>
    <mergeCell ref="A77:B77"/>
    <mergeCell ref="A26:B26"/>
    <mergeCell ref="A46:B46"/>
    <mergeCell ref="A74:B74"/>
  </mergeCells>
  <pageMargins left="0.5" right="0.2" top="0.5" bottom="0.5" header="0.3" footer="0.3"/>
  <pageSetup paperSize="9" scale="44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72d5251-ef0c-472b-8560-265d0ea24ad8">
      <Terms xmlns="http://schemas.microsoft.com/office/infopath/2007/PartnerControls"/>
    </lcf76f155ced4ddcb4097134ff3c332f>
    <TaxCatchAll xmlns="013c30a8-76b9-4357-a999-24e8bf0a122e" xsi:nil="true"/>
    <LINK xmlns="572d5251-ef0c-472b-8560-265d0ea24ad8">
      <Url xsi:nil="true"/>
      <Description xsi:nil="true"/>
    </LINK>
    <_Flow_SignoffStatus xmlns="572d5251-ef0c-472b-8560-265d0ea24ad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8D1B5FFD618B4E96C2FF7D88AB182B" ma:contentTypeVersion="19" ma:contentTypeDescription="Create a new document." ma:contentTypeScope="" ma:versionID="ce09c228a4b2a75c9a3250827b32ab9e">
  <xsd:schema xmlns:xsd="http://www.w3.org/2001/XMLSchema" xmlns:xs="http://www.w3.org/2001/XMLSchema" xmlns:p="http://schemas.microsoft.com/office/2006/metadata/properties" xmlns:ns2="572d5251-ef0c-472b-8560-265d0ea24ad8" xmlns:ns3="013c30a8-76b9-4357-a999-24e8bf0a122e" targetNamespace="http://schemas.microsoft.com/office/2006/metadata/properties" ma:root="true" ma:fieldsID="1cb66bcfce5e0ed13b9b4e4a98bd88e2" ns2:_="" ns3:_="">
    <xsd:import namespace="572d5251-ef0c-472b-8560-265d0ea24ad8"/>
    <xsd:import namespace="013c30a8-76b9-4357-a999-24e8bf0a12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LINK" minOccurs="0"/>
                <xsd:element ref="ns2:_Flow_SignoffStatu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2d5251-ef0c-472b-8560-265d0ea24a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f5f3f4cc-79b9-4d17-b8fa-dd7577b1fb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INK" ma:index="23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c30a8-76b9-4357-a999-24e8bf0a122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fc3926c-d601-43c3-9b90-dd196a9e3b0b}" ma:internalName="TaxCatchAll" ma:showField="CatchAllData" ma:web="013c30a8-76b9-4357-a999-24e8bf0a12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264E69-B215-4215-816E-34A686918C17}">
  <ds:schemaRefs>
    <ds:schemaRef ds:uri="http://purl.org/dc/elements/1.1/"/>
    <ds:schemaRef ds:uri="http://schemas.microsoft.com/office/2006/documentManagement/types"/>
    <ds:schemaRef ds:uri="013c30a8-76b9-4357-a999-24e8bf0a122e"/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  <ds:schemaRef ds:uri="572d5251-ef0c-472b-8560-265d0ea24ad8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9907A77-F0B6-4A87-A5E4-1645E7070F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D08189-B3BA-46B7-9193-6833F0A27E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2d5251-ef0c-472b-8560-265d0ea24ad8"/>
    <ds:schemaRef ds:uri="013c30a8-76b9-4357-a999-24e8bf0a12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рівне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Oleksii Syrovatkin</dc:creator>
  <cp:keywords/>
  <dc:description/>
  <cp:lastModifiedBy>User</cp:lastModifiedBy>
  <cp:revision/>
  <cp:lastPrinted>2024-07-25T07:51:22Z</cp:lastPrinted>
  <dcterms:created xsi:type="dcterms:W3CDTF">2015-06-05T18:17:20Z</dcterms:created>
  <dcterms:modified xsi:type="dcterms:W3CDTF">2024-08-15T11:53:51Z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0x0101007C8D1B5FFD618B4E96C2FF7D88AB182B</vt:lpwstr>
  </property>
  <property fmtid="{D5CDD505-2E9C-101B-9397-08002B2CF9AE}" pid="3" name="MediaServiceImageTags">
    <vt:lpwstr/>
  </property>
  <property fmtid="{D5CDD505-2E9C-101B-9397-08002B2CF9AE}" pid="4" name="checksum">
    <vt:filetime>2023-07-24T11:49:06Z</vt:filetime>
  </property>
</Properties>
</file>