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окальный диск Е\Саша 20,10,23\2024\16. Валентина Вороньків від Олени Ярославівни (25,04,24)\"/>
    </mc:Choice>
  </mc:AlternateContent>
  <xr:revisionPtr revIDLastSave="0" documentId="13_ncr:1_{F4E3094D-B86A-447C-BF5D-AD9A210C6046}" xr6:coauthVersionLast="45" xr6:coauthVersionMax="45" xr10:uidLastSave="{00000000-0000-0000-0000-000000000000}"/>
  <bookViews>
    <workbookView xWindow="-110" yWindow="-110" windowWidth="19420" windowHeight="10420" xr2:uid="{B667EC10-CEFC-42A1-AEE6-EA7147752955}"/>
  </bookViews>
  <sheets>
    <sheet name="Лист1" sheetId="1" r:id="rId1"/>
  </sheets>
  <definedNames>
    <definedName name="_xlnm._FilterDatabase" localSheetId="0" hidden="1">Лист1!$A$4:$D$60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1" i="1" l="1"/>
  <c r="E58" i="1" l="1"/>
  <c r="F58" i="1" l="1"/>
  <c r="F55" i="1"/>
  <c r="F53" i="1"/>
  <c r="F51" i="1"/>
  <c r="F49" i="1"/>
  <c r="F42" i="1"/>
  <c r="F40" i="1"/>
  <c r="F38" i="1" l="1"/>
  <c r="F37" i="1"/>
  <c r="F30" i="1"/>
  <c r="F26" i="1"/>
  <c r="D23" i="1"/>
  <c r="D29" i="1" s="1"/>
  <c r="F11" i="1"/>
  <c r="F35" i="1"/>
  <c r="F34" i="1"/>
  <c r="F33" i="1"/>
  <c r="F32" i="1"/>
  <c r="F31" i="1"/>
  <c r="F21" i="1"/>
  <c r="F20" i="1"/>
  <c r="F19" i="1"/>
  <c r="F18" i="1"/>
  <c r="F17" i="1"/>
  <c r="F16" i="1"/>
  <c r="F15" i="1"/>
  <c r="F14" i="1"/>
  <c r="F13" i="1"/>
  <c r="F12" i="1"/>
  <c r="F7" i="1"/>
  <c r="D24" i="1" l="1"/>
  <c r="F24" i="1" s="1"/>
  <c r="D28" i="1"/>
  <c r="F28" i="1" s="1"/>
  <c r="F23" i="1"/>
  <c r="F29" i="1"/>
  <c r="F56" i="1"/>
  <c r="E59" i="1"/>
  <c r="F59" i="1" s="1"/>
  <c r="E54" i="1"/>
  <c r="F54" i="1" s="1"/>
  <c r="E52" i="1"/>
  <c r="F52" i="1" s="1"/>
  <c r="F48" i="1"/>
  <c r="F47" i="1"/>
  <c r="F46" i="1"/>
  <c r="F45" i="1"/>
  <c r="E43" i="1"/>
  <c r="F43" i="1" s="1"/>
  <c r="F41" i="1"/>
  <c r="E39" i="1"/>
  <c r="F39" i="1" s="1"/>
  <c r="F36" i="1"/>
  <c r="F60" i="1"/>
  <c r="F57" i="1"/>
  <c r="F44" i="1"/>
  <c r="F9" i="1"/>
  <c r="D25" i="1" l="1"/>
  <c r="F25" i="1" s="1"/>
  <c r="D27" i="1" l="1"/>
  <c r="F27" i="1" s="1"/>
</calcChain>
</file>

<file path=xl/sharedStrings.xml><?xml version="1.0" encoding="utf-8"?>
<sst xmlns="http://schemas.openxmlformats.org/spreadsheetml/2006/main" count="208" uniqueCount="123">
  <si>
    <t>№ п/п</t>
  </si>
  <si>
    <t>Найменування</t>
  </si>
  <si>
    <t>Од. вим.</t>
  </si>
  <si>
    <t>Кіль-ть</t>
  </si>
  <si>
    <t>1</t>
  </si>
  <si>
    <t xml:space="preserve">Влаштування  буронабивних  паль  Ø=320мм </t>
  </si>
  <si>
    <t>м.пог.</t>
  </si>
  <si>
    <t>2</t>
  </si>
  <si>
    <t>Бетонна суміш  С20/25(В25) F200 W6, (k=1,14)</t>
  </si>
  <si>
    <t>м.куб.</t>
  </si>
  <si>
    <t>3</t>
  </si>
  <si>
    <t xml:space="preserve">Виготовлення  просторових арматурних каркасів </t>
  </si>
  <si>
    <t>т</t>
  </si>
  <si>
    <t>4</t>
  </si>
  <si>
    <t>Перебазування бурового обладнання</t>
  </si>
  <si>
    <t>їздка</t>
  </si>
  <si>
    <t>5</t>
  </si>
  <si>
    <t>Доставка каркасів на об'єкт(врах. вант/розвант.роботи)</t>
  </si>
  <si>
    <t>6</t>
  </si>
  <si>
    <t>7</t>
  </si>
  <si>
    <t>Обстеження паль неруйнівним методом 10%</t>
  </si>
  <si>
    <t>шт</t>
  </si>
  <si>
    <t>Зворотня засипка (уточнюється за фактом)</t>
  </si>
  <si>
    <t>Каналізація (уточнюється за фактом)</t>
  </si>
  <si>
    <t>Плита підлоги по ґрунту</t>
  </si>
  <si>
    <t>Гідроізоляція та утеплення фундаменту</t>
  </si>
  <si>
    <t>Бетон В25 П4</t>
  </si>
  <si>
    <t>пісок річковий</t>
  </si>
  <si>
    <t>Мастика бітумно-каучукова R15 (25кг)</t>
  </si>
  <si>
    <t>ЕППС 100мм CARBON</t>
  </si>
  <si>
    <t>Клей піна монтаж SOUDAL SOUDABOND Easy</t>
  </si>
  <si>
    <t>Розбивний матеріал</t>
  </si>
  <si>
    <t>Шнур будівельний</t>
  </si>
  <si>
    <t>Замість забивних паль пропонуємо використатит буронабивні палі</t>
  </si>
  <si>
    <t>тон</t>
  </si>
  <si>
    <t xml:space="preserve"> Влаштування фундаменту</t>
  </si>
  <si>
    <t>Влаштування профільованої мембрани з пропаюванням швів</t>
  </si>
  <si>
    <t>Влаштування обмазувальної гідроізоляції у 2 шари</t>
  </si>
  <si>
    <t>Вартість</t>
  </si>
  <si>
    <t>За од. (грн)</t>
  </si>
  <si>
    <t xml:space="preserve"> Всього (грн)</t>
  </si>
  <si>
    <t>Підготовчі роботи  (Влаштування тимчасового електропостачання, водопостачання, облаштування умов для проживання людей, складування матеріалів, тощо.. (уточнюється після виїзду на ділянку)</t>
  </si>
  <si>
    <t xml:space="preserve">Винесення геодезичної основи, розбивка та закріплення осей споруди на майданчику та висотних позначок </t>
  </si>
  <si>
    <t xml:space="preserve">Всього </t>
  </si>
  <si>
    <r>
      <rPr>
        <sz val="11"/>
        <rFont val="Times New Roman"/>
        <family val="1"/>
        <charset val="204"/>
      </rPr>
      <t>шт</t>
    </r>
  </si>
  <si>
    <r>
      <rPr>
        <sz val="11"/>
        <rFont val="Times New Roman"/>
        <family val="1"/>
        <charset val="204"/>
      </rPr>
      <t>1,0</t>
    </r>
  </si>
  <si>
    <r>
      <rPr>
        <sz val="11"/>
        <rFont val="Times New Roman"/>
        <family val="1"/>
        <charset val="204"/>
      </rPr>
      <t>м. п.</t>
    </r>
  </si>
  <si>
    <r>
      <rPr>
        <sz val="11"/>
        <rFont val="Times New Roman"/>
        <family val="1"/>
        <charset val="204"/>
      </rPr>
      <t>компл</t>
    </r>
  </si>
  <si>
    <r>
      <rPr>
        <sz val="11"/>
        <rFont val="Times New Roman"/>
        <family val="1"/>
        <charset val="204"/>
      </rPr>
      <t>Зняття родючого шару ґрунту під газон, шар 0,2 м, Розробка ґрунту в котловані під фундаменти</t>
    </r>
    <r>
      <rPr>
        <sz val="11"/>
        <color theme="1"/>
        <rFont val="Times New Roman"/>
        <family val="1"/>
        <charset val="204"/>
      </rPr>
      <t xml:space="preserve"> (Контроль роботи техніки з нівеліром)</t>
    </r>
  </si>
  <si>
    <r>
      <rPr>
        <sz val="11"/>
        <rFont val="Times New Roman"/>
        <family val="1"/>
        <charset val="204"/>
      </rPr>
      <t>м3</t>
    </r>
  </si>
  <si>
    <r>
      <rPr>
        <sz val="11"/>
        <rFont val="Times New Roman"/>
        <family val="1"/>
        <charset val="204"/>
      </rPr>
      <t>133,1</t>
    </r>
  </si>
  <si>
    <r>
      <rPr>
        <sz val="11"/>
        <rFont val="Times New Roman"/>
        <family val="1"/>
        <charset val="204"/>
      </rPr>
      <t>Екскаватор</t>
    </r>
  </si>
  <si>
    <r>
      <rPr>
        <sz val="11"/>
        <rFont val="Times New Roman"/>
        <family val="1"/>
        <charset val="204"/>
      </rPr>
      <t>м/см</t>
    </r>
  </si>
  <si>
    <r>
      <rPr>
        <sz val="11"/>
        <rFont val="Times New Roman"/>
        <family val="1"/>
        <charset val="204"/>
      </rPr>
      <t>Доробка ґрунту вручну, зачистка дна та стінок траншеї, розроблених механізованим способом</t>
    </r>
  </si>
  <si>
    <r>
      <rPr>
        <sz val="11"/>
        <rFont val="Times New Roman"/>
        <family val="1"/>
        <charset val="204"/>
      </rPr>
      <t>13,3</t>
    </r>
  </si>
  <si>
    <r>
      <rPr>
        <sz val="11"/>
        <rFont val="Times New Roman"/>
        <family val="1"/>
        <charset val="204"/>
      </rPr>
      <t>Ущільнення ґрунту трамбуванням</t>
    </r>
  </si>
  <si>
    <r>
      <rPr>
        <sz val="11"/>
        <rFont val="Times New Roman"/>
        <family val="1"/>
        <charset val="204"/>
      </rPr>
      <t>м2</t>
    </r>
  </si>
  <si>
    <r>
      <rPr>
        <sz val="11"/>
        <rFont val="Times New Roman"/>
        <family val="1"/>
        <charset val="204"/>
      </rPr>
      <t>104,1</t>
    </r>
  </si>
  <si>
    <r>
      <rPr>
        <sz val="11"/>
        <rFont val="Times New Roman"/>
        <family val="1"/>
        <charset val="204"/>
      </rPr>
      <t>Вібротрамбовка</t>
    </r>
    <r>
      <rPr>
        <sz val="11"/>
        <color theme="1"/>
        <rFont val="Times New Roman"/>
        <family val="1"/>
        <charset val="204"/>
      </rPr>
      <t xml:space="preserve"> аренда</t>
    </r>
  </si>
  <si>
    <r>
      <rPr>
        <sz val="11"/>
        <rFont val="Times New Roman"/>
        <family val="1"/>
        <charset val="204"/>
      </rPr>
      <t>Бензин А 95</t>
    </r>
  </si>
  <si>
    <r>
      <rPr>
        <sz val="11"/>
        <rFont val="Times New Roman"/>
        <family val="1"/>
        <charset val="204"/>
      </rPr>
      <t>л</t>
    </r>
  </si>
  <si>
    <r>
      <rPr>
        <sz val="11"/>
        <rFont val="Times New Roman"/>
        <family val="1"/>
        <charset val="204"/>
      </rPr>
      <t>20,0</t>
    </r>
  </si>
  <si>
    <r>
      <rPr>
        <sz val="11"/>
        <rFont val="Times New Roman"/>
        <family val="1"/>
        <charset val="204"/>
      </rPr>
      <t>послуга</t>
    </r>
  </si>
  <si>
    <r>
      <rPr>
        <sz val="11"/>
        <rFont val="Times New Roman"/>
        <family val="1"/>
        <charset val="204"/>
      </rPr>
      <t>Забивка паль залізобетонних 200x200x4000</t>
    </r>
  </si>
  <si>
    <r>
      <rPr>
        <sz val="11"/>
        <rFont val="Times New Roman"/>
        <family val="1"/>
        <charset val="204"/>
      </rPr>
      <t>55,0</t>
    </r>
  </si>
  <si>
    <r>
      <rPr>
        <sz val="11"/>
        <rFont val="Times New Roman"/>
        <family val="1"/>
        <charset val="204"/>
      </rPr>
      <t>Виготовлення паль залізобетонних 200x200x4000</t>
    </r>
  </si>
  <si>
    <r>
      <rPr>
        <sz val="11"/>
        <rFont val="Times New Roman"/>
        <family val="1"/>
        <charset val="204"/>
      </rPr>
      <t>доставка паль</t>
    </r>
  </si>
  <si>
    <r>
      <rPr>
        <sz val="11"/>
        <rFont val="Times New Roman"/>
        <family val="1"/>
        <charset val="204"/>
      </rPr>
      <t>2,0</t>
    </r>
  </si>
  <si>
    <r>
      <rPr>
        <sz val="11"/>
        <rFont val="Times New Roman"/>
        <family val="1"/>
        <charset val="204"/>
      </rPr>
      <t>Транспортування установки паль в обидві сторони</t>
    </r>
  </si>
  <si>
    <r>
      <rPr>
        <sz val="11"/>
        <rFont val="Times New Roman"/>
        <family val="1"/>
        <charset val="204"/>
      </rPr>
      <t>Геодезист (розмітка пальового поля)</t>
    </r>
  </si>
  <si>
    <r>
      <rPr>
        <sz val="11"/>
        <rFont val="Times New Roman"/>
        <family val="1"/>
        <charset val="204"/>
      </rPr>
      <t>1</t>
    </r>
  </si>
  <si>
    <r>
      <t xml:space="preserve">Арматура </t>
    </r>
    <r>
      <rPr>
        <sz val="11"/>
        <rFont val="Times New Roman"/>
        <family val="1"/>
        <charset val="204"/>
      </rPr>
      <t>Ø</t>
    </r>
    <r>
      <rPr>
        <i/>
        <sz val="11"/>
        <rFont val="Times New Roman"/>
        <family val="1"/>
        <charset val="204"/>
      </rPr>
      <t xml:space="preserve"> 12 А500С (коеф. витрат 1,02)</t>
    </r>
  </si>
  <si>
    <r>
      <t xml:space="preserve">Арматура </t>
    </r>
    <r>
      <rPr>
        <sz val="11"/>
        <color indexed="8"/>
        <rFont val="Times New Roman"/>
        <family val="1"/>
        <charset val="204"/>
      </rPr>
      <t>Ø</t>
    </r>
    <r>
      <rPr>
        <i/>
        <sz val="11"/>
        <color indexed="8"/>
        <rFont val="Times New Roman"/>
        <family val="1"/>
        <charset val="204"/>
      </rPr>
      <t xml:space="preserve"> 8 А240С (коеф. витрат 1,03)</t>
    </r>
  </si>
  <si>
    <r>
      <rPr>
        <sz val="11"/>
        <rFont val="Times New Roman"/>
        <family val="1"/>
        <charset val="204"/>
      </rPr>
      <t>Розвантаження матеріалів вручну</t>
    </r>
    <r>
      <rPr>
        <sz val="11"/>
        <color theme="1"/>
        <rFont val="Times New Roman"/>
        <family val="1"/>
        <charset val="204"/>
      </rPr>
      <t xml:space="preserve"> (рахується по факту</t>
    </r>
  </si>
  <si>
    <r>
      <rPr>
        <sz val="11"/>
        <rFont val="Times New Roman"/>
        <family val="1"/>
        <charset val="204"/>
      </rPr>
      <t>6,0</t>
    </r>
  </si>
  <si>
    <r>
      <rPr>
        <sz val="11"/>
        <rFont val="Times New Roman"/>
        <family val="1"/>
        <charset val="204"/>
      </rPr>
      <t>Підготовка ущільненої основи із піску т.300мм під плиту підлоги (товщина уточнюється за фактом)</t>
    </r>
  </si>
  <si>
    <r>
      <rPr>
        <sz val="11"/>
        <rFont val="Times New Roman"/>
        <family val="1"/>
        <charset val="204"/>
      </rPr>
      <t>270,5</t>
    </r>
  </si>
  <si>
    <r>
      <rPr>
        <sz val="11"/>
        <rFont val="Times New Roman"/>
        <family val="1"/>
        <charset val="204"/>
      </rPr>
      <t>т</t>
    </r>
  </si>
  <si>
    <r>
      <rPr>
        <sz val="11"/>
        <rFont val="Times New Roman"/>
        <family val="1"/>
        <charset val="204"/>
      </rPr>
      <t>158,6</t>
    </r>
  </si>
  <si>
    <r>
      <rPr>
        <sz val="11"/>
        <rFont val="Times New Roman"/>
        <family val="1"/>
        <charset val="204"/>
      </rPr>
      <t>Профільована мембрана</t>
    </r>
  </si>
  <si>
    <r>
      <rPr>
        <sz val="11"/>
        <rFont val="Times New Roman"/>
        <family val="1"/>
        <charset val="204"/>
      </rPr>
      <t>311,0</t>
    </r>
  </si>
  <si>
    <r>
      <rPr>
        <sz val="11"/>
        <rFont val="Times New Roman"/>
        <family val="1"/>
        <charset val="204"/>
      </rPr>
      <t>Влаштування монолітної з/б плити підлоги</t>
    </r>
  </si>
  <si>
    <r>
      <rPr>
        <sz val="11"/>
        <rFont val="Times New Roman"/>
        <family val="1"/>
        <charset val="204"/>
      </rPr>
      <t>53,2</t>
    </r>
  </si>
  <si>
    <r>
      <rPr>
        <sz val="11"/>
        <rFont val="Times New Roman"/>
        <family val="1"/>
        <charset val="204"/>
      </rPr>
      <t>54,8</t>
    </r>
  </si>
  <si>
    <r>
      <rPr>
        <sz val="11"/>
        <rFont val="Times New Roman"/>
        <family val="1"/>
        <charset val="204"/>
      </rPr>
      <t>Бетононасос із подачею на об'єкт</t>
    </r>
  </si>
  <si>
    <r>
      <rPr>
        <sz val="11"/>
        <rFont val="Times New Roman"/>
        <family val="1"/>
        <charset val="204"/>
      </rPr>
      <t>м/час</t>
    </r>
  </si>
  <si>
    <r>
      <rPr>
        <sz val="11"/>
        <rFont val="Times New Roman"/>
        <family val="1"/>
        <charset val="204"/>
      </rPr>
      <t>4,0</t>
    </r>
  </si>
  <si>
    <r>
      <rPr>
        <sz val="11"/>
        <rFont val="Times New Roman"/>
        <family val="1"/>
        <charset val="204"/>
      </rPr>
      <t>Проволока в"язальна 1,2 мм</t>
    </r>
  </si>
  <si>
    <r>
      <rPr>
        <sz val="11"/>
        <rFont val="Times New Roman"/>
        <family val="1"/>
        <charset val="204"/>
      </rPr>
      <t>кг</t>
    </r>
  </si>
  <si>
    <r>
      <rPr>
        <sz val="11"/>
        <rFont val="Times New Roman"/>
        <family val="1"/>
        <charset val="204"/>
      </rPr>
      <t>37,5</t>
    </r>
  </si>
  <si>
    <r>
      <rPr>
        <sz val="11"/>
        <rFont val="Times New Roman"/>
        <family val="1"/>
        <charset val="204"/>
      </rPr>
      <t>Фіксатори</t>
    </r>
  </si>
  <si>
    <r>
      <rPr>
        <sz val="11"/>
        <rFont val="Times New Roman"/>
        <family val="1"/>
        <charset val="204"/>
      </rPr>
      <t>624,6</t>
    </r>
  </si>
  <si>
    <r>
      <rPr>
        <sz val="11"/>
        <rFont val="Times New Roman"/>
        <family val="1"/>
        <charset val="204"/>
      </rPr>
      <t>Арматура, діаметр 12 мм А-400С</t>
    </r>
  </si>
  <si>
    <r>
      <rPr>
        <sz val="11"/>
        <rFont val="Times New Roman"/>
        <family val="1"/>
        <charset val="204"/>
      </rPr>
      <t>0,717</t>
    </r>
  </si>
  <si>
    <r>
      <rPr>
        <sz val="11"/>
        <rFont val="Times New Roman"/>
        <family val="1"/>
        <charset val="204"/>
      </rPr>
      <t>Арматура, діаметр 8 мм А-240С</t>
    </r>
  </si>
  <si>
    <r>
      <rPr>
        <sz val="11"/>
        <rFont val="Times New Roman"/>
        <family val="1"/>
        <charset val="204"/>
      </rPr>
      <t>0,257</t>
    </r>
  </si>
  <si>
    <r>
      <rPr>
        <sz val="11"/>
        <rFont val="Times New Roman"/>
        <family val="1"/>
        <charset val="204"/>
      </rPr>
      <t>Арматура, діаметр 6 мм А-240С</t>
    </r>
  </si>
  <si>
    <r>
      <rPr>
        <sz val="11"/>
        <rFont val="Times New Roman"/>
        <family val="1"/>
        <charset val="204"/>
      </rPr>
      <t>0,006</t>
    </r>
  </si>
  <si>
    <r>
      <rPr>
        <sz val="11"/>
        <rFont val="Times New Roman"/>
        <family val="1"/>
        <charset val="204"/>
      </rPr>
      <t>Арматура, діаметр 10 мм А-400С</t>
    </r>
  </si>
  <si>
    <r>
      <rPr>
        <sz val="11"/>
        <rFont val="Times New Roman"/>
        <family val="1"/>
        <charset val="204"/>
      </rPr>
      <t>2,143</t>
    </r>
  </si>
  <si>
    <r>
      <rPr>
        <sz val="11"/>
        <rFont val="Times New Roman"/>
        <family val="1"/>
        <charset val="204"/>
      </rPr>
      <t>Розвантаження матеріалів вручну</t>
    </r>
    <r>
      <rPr>
        <sz val="11"/>
        <color theme="1"/>
        <rFont val="Times New Roman"/>
        <family val="1"/>
        <charset val="204"/>
      </rPr>
      <t xml:space="preserve">  (рахується по факту</t>
    </r>
  </si>
  <si>
    <r>
      <rPr>
        <sz val="11"/>
        <rFont val="Times New Roman"/>
        <family val="1"/>
        <charset val="204"/>
      </rPr>
      <t>Праймерування поверхні</t>
    </r>
  </si>
  <si>
    <r>
      <rPr>
        <sz val="11"/>
        <rFont val="Times New Roman"/>
        <family val="1"/>
        <charset val="204"/>
      </rPr>
      <t>33,1</t>
    </r>
  </si>
  <si>
    <r>
      <rPr>
        <sz val="11"/>
        <rFont val="Times New Roman"/>
        <family val="1"/>
        <charset val="204"/>
      </rPr>
      <t>Праймер бітумний</t>
    </r>
  </si>
  <si>
    <r>
      <rPr>
        <sz val="11"/>
        <rFont val="Times New Roman"/>
        <family val="1"/>
        <charset val="204"/>
      </rPr>
      <t>11,6</t>
    </r>
  </si>
  <si>
    <r>
      <rPr>
        <sz val="11"/>
        <rFont val="Times New Roman"/>
        <family val="1"/>
        <charset val="204"/>
      </rPr>
      <t>79,5</t>
    </r>
  </si>
  <si>
    <r>
      <rPr>
        <sz val="11"/>
        <rFont val="Times New Roman"/>
        <family val="1"/>
        <charset val="204"/>
      </rPr>
      <t>Утеплення цоколя та фундаменту пінополістиролом</t>
    </r>
  </si>
  <si>
    <r>
      <rPr>
        <sz val="11"/>
        <rFont val="Times New Roman"/>
        <family val="1"/>
        <charset val="204"/>
      </rPr>
      <t>38,1</t>
    </r>
  </si>
  <si>
    <r>
      <rPr>
        <sz val="11"/>
        <rFont val="Times New Roman"/>
        <family val="1"/>
        <charset val="204"/>
      </rPr>
      <t>балон</t>
    </r>
  </si>
  <si>
    <r>
      <rPr>
        <sz val="11"/>
        <rFont val="Times New Roman"/>
        <family val="1"/>
        <charset val="204"/>
      </rPr>
      <t>Влаштування профільованої мембрани з пропаюванням швів</t>
    </r>
  </si>
  <si>
    <r>
      <rPr>
        <sz val="11"/>
        <rFont val="Times New Roman"/>
        <family val="1"/>
        <charset val="204"/>
      </rPr>
      <t>Доставка матеріалів до 2 т.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</si>
  <si>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1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</si>
  <si>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2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</si>
  <si>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2.1</t>
    </r>
  </si>
  <si>
    <r>
      <rPr>
        <sz val="10"/>
        <rFont val="Times New Roman"/>
        <family val="1"/>
        <charset val="204"/>
      </rPr>
      <t>Робота</t>
    </r>
  </si>
  <si>
    <r>
      <rPr>
        <sz val="10"/>
        <rFont val="Times New Roman"/>
        <family val="1"/>
        <charset val="204"/>
      </rPr>
      <t>Матеріал</t>
    </r>
  </si>
  <si>
    <r>
      <rPr>
        <sz val="10"/>
        <rFont val="Times New Roman"/>
        <family val="1"/>
        <charset val="204"/>
      </rPr>
      <t>Механізм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</si>
  <si>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2.2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</si>
  <si>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2.3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</si>
  <si>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2.4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</si>
  <si>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2.5</t>
    </r>
  </si>
  <si>
    <t>Доставка та вивезення трамбовки</t>
  </si>
  <si>
    <t>ПОПЕРЕДНІЙ Кошторис Об'єкт: Будівництво фундаменту житлового будинку за адресою: Київська область, Бориспільський район, с. Вороньків (23,08,24) 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</si>
</sst>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 vertical="center"/>
    </xf>
    <xf numFmtId="4" fontId="2" fillId="5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right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2" fontId="6" fillId="5" borderId="5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164" fontId="6" fillId="5" borderId="20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right" vertical="center" wrapText="1"/>
    </xf>
    <xf numFmtId="49" fontId="7" fillId="5" borderId="5" xfId="0" applyNumberFormat="1" applyFont="1" applyFill="1" applyBorder="1" applyAlignment="1">
      <alignment horizontal="right" vertical="center" wrapText="1"/>
    </xf>
    <xf numFmtId="165" fontId="6" fillId="5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/>
    </xf>
    <xf numFmtId="4" fontId="2" fillId="6" borderId="9" xfId="0" applyNumberFormat="1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/>
    </xf>
    <xf numFmtId="4" fontId="2" fillId="6" borderId="5" xfId="0" applyNumberFormat="1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 vertical="center"/>
    </xf>
    <xf numFmtId="4" fontId="2" fillId="6" borderId="6" xfId="0" applyNumberFormat="1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/>
    </xf>
    <xf numFmtId="4" fontId="2" fillId="6" borderId="11" xfId="0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4" fontId="2" fillId="2" borderId="18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834B-6FDF-4FB3-8F8C-758442BC879C}">
  <dimension ref="A1:F61"/>
  <sheetViews>
    <sheetView tabSelected="1" topLeftCell="A47" workbookViewId="0">
      <selection activeCell="F62" sqref="F62"/>
    </sheetView>
  </sheetViews>
  <sheetFormatPr defaultColWidth="8.90625" defaultRowHeight="14" x14ac:dyDescent="0.35"/>
  <cols>
    <col min="1" max="1" width="7.81640625" style="98" customWidth="1"/>
    <col min="2" max="2" width="46.453125" style="78" customWidth="1"/>
    <col min="3" max="3" width="7.1796875" style="1" customWidth="1"/>
    <col min="4" max="4" width="7.7265625" style="1" customWidth="1"/>
    <col min="5" max="5" width="7.81640625" style="1" customWidth="1"/>
    <col min="6" max="6" width="9.26953125" style="1" customWidth="1"/>
    <col min="7" max="16384" width="8.90625" style="1"/>
  </cols>
  <sheetData>
    <row r="1" spans="1:6" ht="33" customHeight="1" thickBot="1" x14ac:dyDescent="0.4">
      <c r="A1" s="109" t="s">
        <v>122</v>
      </c>
      <c r="B1" s="109"/>
      <c r="C1" s="109"/>
      <c r="D1" s="109"/>
      <c r="E1" s="109"/>
      <c r="F1" s="109"/>
    </row>
    <row r="2" spans="1:6" x14ac:dyDescent="0.35">
      <c r="A2" s="116" t="s">
        <v>0</v>
      </c>
      <c r="B2" s="118" t="s">
        <v>1</v>
      </c>
      <c r="C2" s="118" t="s">
        <v>2</v>
      </c>
      <c r="D2" s="120" t="s">
        <v>3</v>
      </c>
      <c r="E2" s="122" t="s">
        <v>38</v>
      </c>
      <c r="F2" s="123"/>
    </row>
    <row r="3" spans="1:6" ht="28.5" thickBot="1" x14ac:dyDescent="0.4">
      <c r="A3" s="117"/>
      <c r="B3" s="119"/>
      <c r="C3" s="119"/>
      <c r="D3" s="121"/>
      <c r="E3" s="2" t="s">
        <v>39</v>
      </c>
      <c r="F3" s="3" t="s">
        <v>40</v>
      </c>
    </row>
    <row r="4" spans="1:6" ht="14.5" thickBot="1" x14ac:dyDescent="0.4">
      <c r="A4" s="81" t="s">
        <v>111</v>
      </c>
      <c r="B4" s="110" t="s">
        <v>41</v>
      </c>
      <c r="C4" s="111"/>
      <c r="D4" s="111"/>
      <c r="E4" s="111"/>
      <c r="F4" s="112"/>
    </row>
    <row r="5" spans="1:6" x14ac:dyDescent="0.35">
      <c r="A5" s="82" t="s">
        <v>112</v>
      </c>
      <c r="B5" s="4" t="s">
        <v>35</v>
      </c>
      <c r="C5" s="5"/>
      <c r="D5" s="5"/>
      <c r="E5" s="5"/>
      <c r="F5" s="6"/>
    </row>
    <row r="6" spans="1:6" x14ac:dyDescent="0.35">
      <c r="A6" s="83" t="s">
        <v>113</v>
      </c>
      <c r="B6" s="7" t="s">
        <v>35</v>
      </c>
      <c r="C6" s="8"/>
      <c r="D6" s="8"/>
      <c r="E6" s="8"/>
      <c r="F6" s="9"/>
    </row>
    <row r="7" spans="1:6" ht="42" x14ac:dyDescent="0.35">
      <c r="A7" s="84" t="s">
        <v>114</v>
      </c>
      <c r="B7" s="10" t="s">
        <v>42</v>
      </c>
      <c r="C7" s="11" t="s">
        <v>44</v>
      </c>
      <c r="D7" s="12" t="s">
        <v>45</v>
      </c>
      <c r="E7" s="11">
        <v>4000</v>
      </c>
      <c r="F7" s="13">
        <f>D7*E7</f>
        <v>4000</v>
      </c>
    </row>
    <row r="8" spans="1:6" x14ac:dyDescent="0.35">
      <c r="A8" s="83" t="s">
        <v>115</v>
      </c>
      <c r="B8" s="14" t="s">
        <v>32</v>
      </c>
      <c r="C8" s="8" t="s">
        <v>46</v>
      </c>
      <c r="D8" s="15">
        <v>500</v>
      </c>
      <c r="E8" s="8"/>
      <c r="F8" s="9">
        <v>311.39999999999998</v>
      </c>
    </row>
    <row r="9" spans="1:6" x14ac:dyDescent="0.35">
      <c r="A9" s="83" t="s">
        <v>115</v>
      </c>
      <c r="B9" s="14" t="s">
        <v>31</v>
      </c>
      <c r="C9" s="8" t="s">
        <v>47</v>
      </c>
      <c r="D9" s="15" t="s">
        <v>45</v>
      </c>
      <c r="E9" s="8">
        <v>1000</v>
      </c>
      <c r="F9" s="9">
        <f>D9*E9</f>
        <v>1000</v>
      </c>
    </row>
    <row r="10" spans="1:6" ht="42" x14ac:dyDescent="0.35">
      <c r="A10" s="84" t="s">
        <v>114</v>
      </c>
      <c r="B10" s="16" t="s">
        <v>48</v>
      </c>
      <c r="C10" s="11" t="s">
        <v>49</v>
      </c>
      <c r="D10" s="12" t="s">
        <v>50</v>
      </c>
      <c r="E10" s="11"/>
      <c r="F10" s="13">
        <v>1500</v>
      </c>
    </row>
    <row r="11" spans="1:6" x14ac:dyDescent="0.35">
      <c r="A11" s="83" t="s">
        <v>116</v>
      </c>
      <c r="B11" s="17" t="s">
        <v>51</v>
      </c>
      <c r="C11" s="8" t="s">
        <v>52</v>
      </c>
      <c r="D11" s="15" t="s">
        <v>45</v>
      </c>
      <c r="E11" s="8">
        <v>6000</v>
      </c>
      <c r="F11" s="9">
        <f>D11*E11</f>
        <v>6000</v>
      </c>
    </row>
    <row r="12" spans="1:6" ht="28" x14ac:dyDescent="0.35">
      <c r="A12" s="84" t="s">
        <v>114</v>
      </c>
      <c r="B12" s="16" t="s">
        <v>53</v>
      </c>
      <c r="C12" s="11" t="s">
        <v>49</v>
      </c>
      <c r="D12" s="12" t="s">
        <v>54</v>
      </c>
      <c r="E12" s="11">
        <v>400</v>
      </c>
      <c r="F12" s="13">
        <f t="shared" ref="F12:F35" si="0">D12*E12</f>
        <v>5320</v>
      </c>
    </row>
    <row r="13" spans="1:6" x14ac:dyDescent="0.35">
      <c r="A13" s="84" t="s">
        <v>114</v>
      </c>
      <c r="B13" s="16" t="s">
        <v>55</v>
      </c>
      <c r="C13" s="11" t="s">
        <v>56</v>
      </c>
      <c r="D13" s="12" t="s">
        <v>57</v>
      </c>
      <c r="E13" s="11">
        <v>50</v>
      </c>
      <c r="F13" s="13">
        <f t="shared" si="0"/>
        <v>5205</v>
      </c>
    </row>
    <row r="14" spans="1:6" x14ac:dyDescent="0.35">
      <c r="A14" s="83" t="s">
        <v>116</v>
      </c>
      <c r="B14" s="17" t="s">
        <v>58</v>
      </c>
      <c r="C14" s="8" t="s">
        <v>52</v>
      </c>
      <c r="D14" s="15">
        <v>1</v>
      </c>
      <c r="E14" s="8">
        <v>450</v>
      </c>
      <c r="F14" s="9">
        <f t="shared" si="0"/>
        <v>450</v>
      </c>
    </row>
    <row r="15" spans="1:6" x14ac:dyDescent="0.35">
      <c r="A15" s="83" t="s">
        <v>115</v>
      </c>
      <c r="B15" s="17" t="s">
        <v>59</v>
      </c>
      <c r="C15" s="8" t="s">
        <v>60</v>
      </c>
      <c r="D15" s="15" t="s">
        <v>61</v>
      </c>
      <c r="E15" s="8">
        <v>54</v>
      </c>
      <c r="F15" s="9">
        <f t="shared" si="0"/>
        <v>1080</v>
      </c>
    </row>
    <row r="16" spans="1:6" x14ac:dyDescent="0.35">
      <c r="A16" s="83" t="s">
        <v>116</v>
      </c>
      <c r="B16" s="14" t="s">
        <v>121</v>
      </c>
      <c r="C16" s="8" t="s">
        <v>62</v>
      </c>
      <c r="D16" s="15" t="s">
        <v>45</v>
      </c>
      <c r="E16" s="8">
        <v>1800</v>
      </c>
      <c r="F16" s="9">
        <f t="shared" si="0"/>
        <v>1800</v>
      </c>
    </row>
    <row r="17" spans="1:6" x14ac:dyDescent="0.35">
      <c r="A17" s="84" t="s">
        <v>114</v>
      </c>
      <c r="B17" s="16" t="s">
        <v>63</v>
      </c>
      <c r="C17" s="11" t="s">
        <v>44</v>
      </c>
      <c r="D17" s="12" t="s">
        <v>64</v>
      </c>
      <c r="E17" s="11"/>
      <c r="F17" s="13">
        <f t="shared" si="0"/>
        <v>0</v>
      </c>
    </row>
    <row r="18" spans="1:6" x14ac:dyDescent="0.35">
      <c r="A18" s="85" t="s">
        <v>115</v>
      </c>
      <c r="B18" s="18" t="s">
        <v>65</v>
      </c>
      <c r="C18" s="19" t="s">
        <v>44</v>
      </c>
      <c r="D18" s="20" t="s">
        <v>64</v>
      </c>
      <c r="E18" s="21"/>
      <c r="F18" s="22">
        <f t="shared" si="0"/>
        <v>0</v>
      </c>
    </row>
    <row r="19" spans="1:6" x14ac:dyDescent="0.35">
      <c r="A19" s="85" t="s">
        <v>116</v>
      </c>
      <c r="B19" s="18" t="s">
        <v>66</v>
      </c>
      <c r="C19" s="19" t="s">
        <v>62</v>
      </c>
      <c r="D19" s="20" t="s">
        <v>67</v>
      </c>
      <c r="E19" s="21"/>
      <c r="F19" s="22">
        <f t="shared" si="0"/>
        <v>0</v>
      </c>
    </row>
    <row r="20" spans="1:6" x14ac:dyDescent="0.35">
      <c r="A20" s="85" t="s">
        <v>116</v>
      </c>
      <c r="B20" s="18" t="s">
        <v>68</v>
      </c>
      <c r="C20" s="19" t="s">
        <v>62</v>
      </c>
      <c r="D20" s="20" t="s">
        <v>45</v>
      </c>
      <c r="E20" s="21"/>
      <c r="F20" s="22">
        <f t="shared" si="0"/>
        <v>0</v>
      </c>
    </row>
    <row r="21" spans="1:6" ht="14.5" thickBot="1" x14ac:dyDescent="0.4">
      <c r="A21" s="86" t="s">
        <v>116</v>
      </c>
      <c r="B21" s="23" t="s">
        <v>69</v>
      </c>
      <c r="C21" s="24" t="s">
        <v>62</v>
      </c>
      <c r="D21" s="25" t="s">
        <v>70</v>
      </c>
      <c r="E21" s="26"/>
      <c r="F21" s="27">
        <f t="shared" si="0"/>
        <v>0</v>
      </c>
    </row>
    <row r="22" spans="1:6" ht="14.5" thickBot="1" x14ac:dyDescent="0.4">
      <c r="A22" s="113" t="s">
        <v>33</v>
      </c>
      <c r="B22" s="114"/>
      <c r="C22" s="114"/>
      <c r="D22" s="114"/>
      <c r="E22" s="114"/>
      <c r="F22" s="115"/>
    </row>
    <row r="23" spans="1:6" x14ac:dyDescent="0.35">
      <c r="A23" s="87" t="s">
        <v>4</v>
      </c>
      <c r="B23" s="28" t="s">
        <v>5</v>
      </c>
      <c r="C23" s="29" t="s">
        <v>6</v>
      </c>
      <c r="D23" s="30">
        <f>4*55</f>
        <v>220</v>
      </c>
      <c r="E23" s="31"/>
      <c r="F23" s="32">
        <f>D23*E23</f>
        <v>0</v>
      </c>
    </row>
    <row r="24" spans="1:6" x14ac:dyDescent="0.35">
      <c r="A24" s="88" t="s">
        <v>7</v>
      </c>
      <c r="B24" s="33" t="s">
        <v>8</v>
      </c>
      <c r="C24" s="34" t="s">
        <v>9</v>
      </c>
      <c r="D24" s="35">
        <f>(D23*0.16*0.16*3.14)*1.14</f>
        <v>20.160307200000002</v>
      </c>
      <c r="E24" s="36"/>
      <c r="F24" s="37">
        <f>E24*D24</f>
        <v>0</v>
      </c>
    </row>
    <row r="25" spans="1:6" x14ac:dyDescent="0.35">
      <c r="A25" s="89" t="s">
        <v>10</v>
      </c>
      <c r="B25" s="38" t="s">
        <v>11</v>
      </c>
      <c r="C25" s="39" t="s">
        <v>12</v>
      </c>
      <c r="D25" s="40">
        <f>D28+D29</f>
        <v>1.0972206666666666</v>
      </c>
      <c r="E25" s="41"/>
      <c r="F25" s="42">
        <f>D25*E25</f>
        <v>0</v>
      </c>
    </row>
    <row r="26" spans="1:6" x14ac:dyDescent="0.35">
      <c r="A26" s="89" t="s">
        <v>13</v>
      </c>
      <c r="B26" s="38" t="s">
        <v>14</v>
      </c>
      <c r="C26" s="39" t="s">
        <v>15</v>
      </c>
      <c r="D26" s="40">
        <v>2</v>
      </c>
      <c r="E26" s="41"/>
      <c r="F26" s="42">
        <f>D26*E26</f>
        <v>0</v>
      </c>
    </row>
    <row r="27" spans="1:6" ht="28" x14ac:dyDescent="0.35">
      <c r="A27" s="89" t="s">
        <v>16</v>
      </c>
      <c r="B27" s="38" t="s">
        <v>17</v>
      </c>
      <c r="C27" s="39" t="s">
        <v>12</v>
      </c>
      <c r="D27" s="40">
        <f>D25</f>
        <v>1.0972206666666666</v>
      </c>
      <c r="E27" s="41"/>
      <c r="F27" s="42">
        <f>D27*E27</f>
        <v>0</v>
      </c>
    </row>
    <row r="28" spans="1:6" x14ac:dyDescent="0.35">
      <c r="A28" s="88" t="s">
        <v>18</v>
      </c>
      <c r="B28" s="43" t="s">
        <v>71</v>
      </c>
      <c r="C28" s="34" t="s">
        <v>12</v>
      </c>
      <c r="D28" s="35">
        <f>(D23*4*0.89)/1000*1.02</f>
        <v>0.79886400000000002</v>
      </c>
      <c r="E28" s="36"/>
      <c r="F28" s="37">
        <f>E28*D28</f>
        <v>0</v>
      </c>
    </row>
    <row r="29" spans="1:6" x14ac:dyDescent="0.35">
      <c r="A29" s="88" t="s">
        <v>19</v>
      </c>
      <c r="B29" s="44" t="s">
        <v>72</v>
      </c>
      <c r="C29" s="34" t="s">
        <v>12</v>
      </c>
      <c r="D29" s="45">
        <f>(D23/0.3*0.395*1.03/1000)</f>
        <v>0.29835666666666666</v>
      </c>
      <c r="E29" s="36"/>
      <c r="F29" s="37">
        <f>E29*D29</f>
        <v>0</v>
      </c>
    </row>
    <row r="30" spans="1:6" x14ac:dyDescent="0.35">
      <c r="A30" s="90"/>
      <c r="B30" s="38" t="s">
        <v>20</v>
      </c>
      <c r="C30" s="46" t="s">
        <v>21</v>
      </c>
      <c r="D30" s="46">
        <v>6</v>
      </c>
      <c r="E30" s="41"/>
      <c r="F30" s="47">
        <f>E30*D30</f>
        <v>0</v>
      </c>
    </row>
    <row r="31" spans="1:6" ht="28.5" thickBot="1" x14ac:dyDescent="0.4">
      <c r="A31" s="91" t="s">
        <v>114</v>
      </c>
      <c r="B31" s="48" t="s">
        <v>73</v>
      </c>
      <c r="C31" s="49" t="s">
        <v>34</v>
      </c>
      <c r="D31" s="50" t="s">
        <v>74</v>
      </c>
      <c r="E31" s="51"/>
      <c r="F31" s="52">
        <f t="shared" si="0"/>
        <v>0</v>
      </c>
    </row>
    <row r="32" spans="1:6" x14ac:dyDescent="0.35">
      <c r="A32" s="92" t="s">
        <v>117</v>
      </c>
      <c r="B32" s="53" t="s">
        <v>22</v>
      </c>
      <c r="C32" s="54"/>
      <c r="D32" s="55"/>
      <c r="E32" s="54"/>
      <c r="F32" s="56">
        <f t="shared" si="0"/>
        <v>0</v>
      </c>
    </row>
    <row r="33" spans="1:6" x14ac:dyDescent="0.35">
      <c r="A33" s="93" t="s">
        <v>118</v>
      </c>
      <c r="B33" s="57" t="s">
        <v>23</v>
      </c>
      <c r="C33" s="58"/>
      <c r="D33" s="59"/>
      <c r="E33" s="58"/>
      <c r="F33" s="60">
        <f t="shared" si="0"/>
        <v>0</v>
      </c>
    </row>
    <row r="34" spans="1:6" ht="14.5" thickBot="1" x14ac:dyDescent="0.4">
      <c r="A34" s="94" t="s">
        <v>119</v>
      </c>
      <c r="B34" s="61" t="s">
        <v>24</v>
      </c>
      <c r="C34" s="62"/>
      <c r="D34" s="63"/>
      <c r="E34" s="62"/>
      <c r="F34" s="64">
        <f t="shared" si="0"/>
        <v>0</v>
      </c>
    </row>
    <row r="35" spans="1:6" ht="28" x14ac:dyDescent="0.35">
      <c r="A35" s="95" t="s">
        <v>114</v>
      </c>
      <c r="B35" s="65" t="s">
        <v>75</v>
      </c>
      <c r="C35" s="66" t="s">
        <v>56</v>
      </c>
      <c r="D35" s="67" t="s">
        <v>76</v>
      </c>
      <c r="E35" s="66">
        <v>60</v>
      </c>
      <c r="F35" s="68">
        <f t="shared" si="0"/>
        <v>16230</v>
      </c>
    </row>
    <row r="36" spans="1:6" x14ac:dyDescent="0.35">
      <c r="A36" s="83" t="s">
        <v>115</v>
      </c>
      <c r="B36" s="14" t="s">
        <v>27</v>
      </c>
      <c r="C36" s="8" t="s">
        <v>77</v>
      </c>
      <c r="D36" s="15" t="s">
        <v>78</v>
      </c>
      <c r="E36" s="19">
        <v>300</v>
      </c>
      <c r="F36" s="9">
        <f>D36*E36</f>
        <v>47580</v>
      </c>
    </row>
    <row r="37" spans="1:6" x14ac:dyDescent="0.35">
      <c r="A37" s="83" t="s">
        <v>116</v>
      </c>
      <c r="B37" s="17" t="s">
        <v>51</v>
      </c>
      <c r="C37" s="8" t="s">
        <v>52</v>
      </c>
      <c r="D37" s="15" t="s">
        <v>45</v>
      </c>
      <c r="E37" s="8">
        <v>6000</v>
      </c>
      <c r="F37" s="9">
        <f t="shared" ref="F37:F38" si="1">D37*E37</f>
        <v>6000</v>
      </c>
    </row>
    <row r="38" spans="1:6" ht="28" x14ac:dyDescent="0.35">
      <c r="A38" s="84" t="s">
        <v>114</v>
      </c>
      <c r="B38" s="10" t="s">
        <v>36</v>
      </c>
      <c r="C38" s="11" t="s">
        <v>56</v>
      </c>
      <c r="D38" s="12" t="s">
        <v>76</v>
      </c>
      <c r="E38" s="11">
        <v>180</v>
      </c>
      <c r="F38" s="13">
        <f t="shared" si="1"/>
        <v>48690</v>
      </c>
    </row>
    <row r="39" spans="1:6" x14ac:dyDescent="0.35">
      <c r="A39" s="83" t="s">
        <v>115</v>
      </c>
      <c r="B39" s="18" t="s">
        <v>79</v>
      </c>
      <c r="C39" s="19" t="s">
        <v>56</v>
      </c>
      <c r="D39" s="20" t="s">
        <v>80</v>
      </c>
      <c r="E39" s="19">
        <f>42*1.1</f>
        <v>46.2</v>
      </c>
      <c r="F39" s="22">
        <f>D39*E39</f>
        <v>14368.2</v>
      </c>
    </row>
    <row r="40" spans="1:6" x14ac:dyDescent="0.35">
      <c r="A40" s="84" t="s">
        <v>114</v>
      </c>
      <c r="B40" s="16" t="s">
        <v>81</v>
      </c>
      <c r="C40" s="11" t="s">
        <v>49</v>
      </c>
      <c r="D40" s="12" t="s">
        <v>82</v>
      </c>
      <c r="E40" s="11">
        <v>1000</v>
      </c>
      <c r="F40" s="13">
        <f>D40*E40</f>
        <v>53200</v>
      </c>
    </row>
    <row r="41" spans="1:6" x14ac:dyDescent="0.35">
      <c r="A41" s="83" t="s">
        <v>115</v>
      </c>
      <c r="B41" s="14" t="s">
        <v>26</v>
      </c>
      <c r="C41" s="8" t="s">
        <v>49</v>
      </c>
      <c r="D41" s="15" t="s">
        <v>83</v>
      </c>
      <c r="E41" s="8">
        <v>3300</v>
      </c>
      <c r="F41" s="9">
        <f>D41*E41</f>
        <v>180840</v>
      </c>
    </row>
    <row r="42" spans="1:6" x14ac:dyDescent="0.35">
      <c r="A42" s="83" t="s">
        <v>116</v>
      </c>
      <c r="B42" s="17" t="s">
        <v>84</v>
      </c>
      <c r="C42" s="8" t="s">
        <v>85</v>
      </c>
      <c r="D42" s="15">
        <v>2</v>
      </c>
      <c r="E42" s="8">
        <v>4000</v>
      </c>
      <c r="F42" s="9">
        <f>D42*E42</f>
        <v>8000</v>
      </c>
    </row>
    <row r="43" spans="1:6" x14ac:dyDescent="0.35">
      <c r="A43" s="83" t="s">
        <v>115</v>
      </c>
      <c r="B43" s="17" t="s">
        <v>87</v>
      </c>
      <c r="C43" s="8" t="s">
        <v>88</v>
      </c>
      <c r="D43" s="15" t="s">
        <v>89</v>
      </c>
      <c r="E43" s="8">
        <f>39*1.1</f>
        <v>42.900000000000006</v>
      </c>
      <c r="F43" s="9">
        <f t="shared" ref="F43:F51" si="2">D43*E43</f>
        <v>1608.7500000000002</v>
      </c>
    </row>
    <row r="44" spans="1:6" x14ac:dyDescent="0.35">
      <c r="A44" s="83" t="s">
        <v>115</v>
      </c>
      <c r="B44" s="17" t="s">
        <v>90</v>
      </c>
      <c r="C44" s="8" t="s">
        <v>44</v>
      </c>
      <c r="D44" s="15" t="s">
        <v>91</v>
      </c>
      <c r="E44" s="8">
        <v>1.9</v>
      </c>
      <c r="F44" s="9">
        <f t="shared" si="2"/>
        <v>1186.74</v>
      </c>
    </row>
    <row r="45" spans="1:6" x14ac:dyDescent="0.35">
      <c r="A45" s="83" t="s">
        <v>115</v>
      </c>
      <c r="B45" s="17" t="s">
        <v>92</v>
      </c>
      <c r="C45" s="8" t="s">
        <v>77</v>
      </c>
      <c r="D45" s="15" t="s">
        <v>93</v>
      </c>
      <c r="E45" s="8">
        <v>33000</v>
      </c>
      <c r="F45" s="9">
        <f t="shared" si="2"/>
        <v>23661</v>
      </c>
    </row>
    <row r="46" spans="1:6" x14ac:dyDescent="0.35">
      <c r="A46" s="83" t="s">
        <v>115</v>
      </c>
      <c r="B46" s="17" t="s">
        <v>94</v>
      </c>
      <c r="C46" s="8" t="s">
        <v>77</v>
      </c>
      <c r="D46" s="15" t="s">
        <v>95</v>
      </c>
      <c r="E46" s="8">
        <v>34000</v>
      </c>
      <c r="F46" s="9">
        <f t="shared" si="2"/>
        <v>8738</v>
      </c>
    </row>
    <row r="47" spans="1:6" x14ac:dyDescent="0.35">
      <c r="A47" s="83" t="s">
        <v>115</v>
      </c>
      <c r="B47" s="17" t="s">
        <v>96</v>
      </c>
      <c r="C47" s="8" t="s">
        <v>77</v>
      </c>
      <c r="D47" s="15" t="s">
        <v>97</v>
      </c>
      <c r="E47" s="8">
        <v>34000</v>
      </c>
      <c r="F47" s="9">
        <f t="shared" si="2"/>
        <v>204</v>
      </c>
    </row>
    <row r="48" spans="1:6" x14ac:dyDescent="0.35">
      <c r="A48" s="83" t="s">
        <v>115</v>
      </c>
      <c r="B48" s="17" t="s">
        <v>98</v>
      </c>
      <c r="C48" s="8" t="s">
        <v>77</v>
      </c>
      <c r="D48" s="15" t="s">
        <v>99</v>
      </c>
      <c r="E48" s="8">
        <v>34000</v>
      </c>
      <c r="F48" s="9">
        <f t="shared" si="2"/>
        <v>72862</v>
      </c>
    </row>
    <row r="49" spans="1:6" ht="28.5" thickBot="1" x14ac:dyDescent="0.4">
      <c r="A49" s="96" t="s">
        <v>114</v>
      </c>
      <c r="B49" s="69" t="s">
        <v>100</v>
      </c>
      <c r="C49" s="70" t="s">
        <v>34</v>
      </c>
      <c r="D49" s="71" t="s">
        <v>74</v>
      </c>
      <c r="E49" s="72">
        <v>400</v>
      </c>
      <c r="F49" s="73">
        <f t="shared" si="2"/>
        <v>2400</v>
      </c>
    </row>
    <row r="50" spans="1:6" ht="14.5" thickBot="1" x14ac:dyDescent="0.4">
      <c r="A50" s="97" t="s">
        <v>120</v>
      </c>
      <c r="B50" s="74" t="s">
        <v>25</v>
      </c>
      <c r="C50" s="75"/>
      <c r="D50" s="76"/>
      <c r="E50" s="75"/>
      <c r="F50" s="77"/>
    </row>
    <row r="51" spans="1:6" x14ac:dyDescent="0.35">
      <c r="A51" s="103" t="s">
        <v>114</v>
      </c>
      <c r="B51" s="104" t="s">
        <v>101</v>
      </c>
      <c r="C51" s="105" t="s">
        <v>56</v>
      </c>
      <c r="D51" s="106" t="s">
        <v>102</v>
      </c>
      <c r="E51" s="105">
        <v>40</v>
      </c>
      <c r="F51" s="107">
        <f t="shared" si="2"/>
        <v>1324</v>
      </c>
    </row>
    <row r="52" spans="1:6" x14ac:dyDescent="0.35">
      <c r="A52" s="83" t="s">
        <v>115</v>
      </c>
      <c r="B52" s="17" t="s">
        <v>103</v>
      </c>
      <c r="C52" s="8" t="s">
        <v>60</v>
      </c>
      <c r="D52" s="15" t="s">
        <v>104</v>
      </c>
      <c r="E52" s="8">
        <f>67.8*1.1</f>
        <v>74.58</v>
      </c>
      <c r="F52" s="9">
        <f>D52*E52</f>
        <v>865.12799999999993</v>
      </c>
    </row>
    <row r="53" spans="1:6" x14ac:dyDescent="0.35">
      <c r="A53" s="84" t="s">
        <v>114</v>
      </c>
      <c r="B53" s="10" t="s">
        <v>37</v>
      </c>
      <c r="C53" s="11" t="s">
        <v>56</v>
      </c>
      <c r="D53" s="12" t="s">
        <v>102</v>
      </c>
      <c r="E53" s="11">
        <v>80</v>
      </c>
      <c r="F53" s="13">
        <f>D53*E53</f>
        <v>2648</v>
      </c>
    </row>
    <row r="54" spans="1:6" x14ac:dyDescent="0.35">
      <c r="A54" s="83" t="s">
        <v>115</v>
      </c>
      <c r="B54" s="14" t="s">
        <v>28</v>
      </c>
      <c r="C54" s="8" t="s">
        <v>88</v>
      </c>
      <c r="D54" s="15" t="s">
        <v>105</v>
      </c>
      <c r="E54" s="8">
        <f>54.5*1.1</f>
        <v>59.95</v>
      </c>
      <c r="F54" s="9">
        <f>D54*E54</f>
        <v>4766.0250000000005</v>
      </c>
    </row>
    <row r="55" spans="1:6" ht="28" x14ac:dyDescent="0.35">
      <c r="A55" s="84" t="s">
        <v>114</v>
      </c>
      <c r="B55" s="16" t="s">
        <v>106</v>
      </c>
      <c r="C55" s="11" t="s">
        <v>56</v>
      </c>
      <c r="D55" s="12" t="s">
        <v>102</v>
      </c>
      <c r="E55" s="11">
        <v>100</v>
      </c>
      <c r="F55" s="13">
        <f>D55*E55</f>
        <v>3310</v>
      </c>
    </row>
    <row r="56" spans="1:6" x14ac:dyDescent="0.35">
      <c r="A56" s="83" t="s">
        <v>115</v>
      </c>
      <c r="B56" s="14" t="s">
        <v>29</v>
      </c>
      <c r="C56" s="8" t="s">
        <v>56</v>
      </c>
      <c r="D56" s="15" t="s">
        <v>107</v>
      </c>
      <c r="E56" s="8">
        <v>405</v>
      </c>
      <c r="F56" s="9">
        <f t="shared" ref="F56:F58" si="3">D56*E56</f>
        <v>15430.5</v>
      </c>
    </row>
    <row r="57" spans="1:6" x14ac:dyDescent="0.35">
      <c r="A57" s="83" t="s">
        <v>115</v>
      </c>
      <c r="B57" s="14" t="s">
        <v>30</v>
      </c>
      <c r="C57" s="8" t="s">
        <v>108</v>
      </c>
      <c r="D57" s="15" t="s">
        <v>86</v>
      </c>
      <c r="E57" s="8">
        <v>278</v>
      </c>
      <c r="F57" s="9">
        <f t="shared" si="3"/>
        <v>1112</v>
      </c>
    </row>
    <row r="58" spans="1:6" ht="28" x14ac:dyDescent="0.35">
      <c r="A58" s="84" t="s">
        <v>114</v>
      </c>
      <c r="B58" s="16" t="s">
        <v>109</v>
      </c>
      <c r="C58" s="11" t="s">
        <v>56</v>
      </c>
      <c r="D58" s="12" t="s">
        <v>102</v>
      </c>
      <c r="E58" s="11">
        <f>E38</f>
        <v>180</v>
      </c>
      <c r="F58" s="13">
        <f t="shared" si="3"/>
        <v>5958</v>
      </c>
    </row>
    <row r="59" spans="1:6" x14ac:dyDescent="0.35">
      <c r="A59" s="83" t="s">
        <v>115</v>
      </c>
      <c r="B59" s="17" t="s">
        <v>79</v>
      </c>
      <c r="C59" s="8" t="s">
        <v>56</v>
      </c>
      <c r="D59" s="15" t="s">
        <v>107</v>
      </c>
      <c r="E59" s="8">
        <f>42*1.1</f>
        <v>46.2</v>
      </c>
      <c r="F59" s="9">
        <f t="shared" ref="F59:F60" si="4">D59*E59</f>
        <v>1760.2200000000003</v>
      </c>
    </row>
    <row r="60" spans="1:6" ht="14.5" thickBot="1" x14ac:dyDescent="0.4">
      <c r="A60" s="99" t="s">
        <v>115</v>
      </c>
      <c r="B60" s="108" t="s">
        <v>110</v>
      </c>
      <c r="C60" s="100" t="s">
        <v>62</v>
      </c>
      <c r="D60" s="101" t="s">
        <v>45</v>
      </c>
      <c r="E60" s="100">
        <v>2000</v>
      </c>
      <c r="F60" s="102">
        <f t="shared" si="4"/>
        <v>2000</v>
      </c>
    </row>
    <row r="61" spans="1:6" x14ac:dyDescent="0.35">
      <c r="B61" s="79" t="s">
        <v>43</v>
      </c>
      <c r="C61" s="80"/>
      <c r="D61" s="80"/>
      <c r="E61" s="80"/>
      <c r="F61" s="80">
        <f>SUM(F5:F60)</f>
        <v>551408.96299999999</v>
      </c>
    </row>
  </sheetData>
  <autoFilter ref="A4:D60" xr:uid="{2B3D643D-125A-4EA9-ACF6-B7F4EB59EBAC}"/>
  <mergeCells count="8">
    <mergeCell ref="A1:F1"/>
    <mergeCell ref="B4:F4"/>
    <mergeCell ref="A22:F22"/>
    <mergeCell ref="A2:A3"/>
    <mergeCell ref="B2:B3"/>
    <mergeCell ref="C2:C3"/>
    <mergeCell ref="D2:D3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2024-04-27T09:01:32Z</cp:lastPrinted>
  <dcterms:created xsi:type="dcterms:W3CDTF">2024-04-26T06:43:34Z</dcterms:created>
  <dcterms:modified xsi:type="dcterms:W3CDTF">2024-08-23T09:38:07Z</dcterms:modified>
</cp:coreProperties>
</file>