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orp\hq\UsersRTL\khoridko\Desktop\РАБОТА\РАБОТА\Новые ТТ\Житомирская\Київська 77\На тендер\"/>
    </mc:Choice>
  </mc:AlternateContent>
  <bookViews>
    <workbookView xWindow="0" yWindow="0" windowWidth="23040" windowHeight="8532" tabRatio="516" firstSheet="2" activeTab="2"/>
  </bookViews>
  <sheets>
    <sheet name="Додаток 2" sheetId="42" state="hidden" r:id="rId1"/>
    <sheet name="Основні положеня" sheetId="40" state="hidden" r:id="rId2"/>
    <sheet name="Лист1" sheetId="53" r:id="rId3"/>
  </sheets>
  <definedNames>
    <definedName name="Виконується">#REF!</definedName>
  </definedNames>
  <calcPr calcId="162913" refMode="R1C1"/>
</workbook>
</file>

<file path=xl/calcChain.xml><?xml version="1.0" encoding="utf-8"?>
<calcChain xmlns="http://schemas.openxmlformats.org/spreadsheetml/2006/main">
  <c r="I89" i="53" l="1"/>
  <c r="K89" i="53" s="1"/>
  <c r="I90" i="53"/>
  <c r="F89" i="53"/>
  <c r="I91" i="53"/>
  <c r="F91" i="53"/>
  <c r="I92" i="53"/>
  <c r="I84" i="53"/>
  <c r="I82" i="53"/>
  <c r="K107" i="53" l="1"/>
  <c r="K108" i="53"/>
  <c r="F108" i="53"/>
  <c r="K104" i="53"/>
  <c r="K105" i="53"/>
  <c r="K106" i="53"/>
  <c r="F104" i="53"/>
  <c r="F105" i="53"/>
  <c r="F106" i="53"/>
  <c r="K103" i="53"/>
  <c r="F103" i="53"/>
  <c r="K102" i="53"/>
  <c r="K101" i="53"/>
  <c r="K100" i="53"/>
  <c r="K99" i="53"/>
  <c r="K98" i="53"/>
  <c r="K97" i="53"/>
  <c r="K96" i="53"/>
  <c r="I95" i="53"/>
  <c r="K95" i="53" s="1"/>
  <c r="F95" i="53"/>
  <c r="K128" i="53" l="1"/>
  <c r="I163" i="53"/>
  <c r="I154" i="53"/>
  <c r="I153" i="53"/>
  <c r="K143" i="53"/>
  <c r="I85" i="53" l="1"/>
  <c r="K85" i="53" s="1"/>
  <c r="F66" i="53"/>
  <c r="K84" i="53"/>
  <c r="F84" i="53"/>
  <c r="I88" i="53"/>
  <c r="I87" i="53"/>
  <c r="K75" i="53"/>
  <c r="K74" i="53"/>
  <c r="K61" i="53"/>
  <c r="K64" i="53"/>
  <c r="K63" i="53"/>
  <c r="K62" i="53"/>
  <c r="K60" i="53"/>
  <c r="K59" i="53"/>
  <c r="F34" i="53"/>
  <c r="F35" i="53"/>
  <c r="F36" i="53"/>
  <c r="K30" i="53" l="1"/>
  <c r="F30" i="53"/>
  <c r="F29" i="53"/>
  <c r="F20" i="53"/>
  <c r="F18" i="53"/>
  <c r="F31" i="53"/>
  <c r="F28" i="53"/>
  <c r="F27" i="53"/>
  <c r="F26" i="53"/>
  <c r="F25" i="53"/>
  <c r="F24" i="53"/>
  <c r="F23" i="53"/>
  <c r="K22" i="53"/>
  <c r="F22" i="53"/>
  <c r="K21" i="53"/>
  <c r="F21" i="53"/>
  <c r="K19" i="53"/>
  <c r="F19" i="53"/>
  <c r="F17" i="53"/>
  <c r="F16" i="53"/>
  <c r="F15" i="53"/>
  <c r="F14" i="53"/>
  <c r="K13" i="53"/>
  <c r="F13" i="53"/>
  <c r="K12" i="53"/>
  <c r="F12" i="53"/>
  <c r="F11" i="53"/>
  <c r="K10" i="53"/>
  <c r="F10" i="53"/>
  <c r="K9" i="53"/>
  <c r="F9" i="53"/>
  <c r="F204" i="53"/>
  <c r="K40" i="53" l="1"/>
  <c r="F75" i="53"/>
  <c r="F76" i="53"/>
  <c r="K193" i="53" l="1"/>
  <c r="K152" i="53"/>
  <c r="K147" i="53" l="1"/>
  <c r="K148" i="53"/>
  <c r="K146" i="53"/>
  <c r="K145" i="53"/>
  <c r="I155" i="53"/>
  <c r="I156" i="53"/>
  <c r="I137" i="53"/>
  <c r="F117" i="53"/>
  <c r="F118" i="53"/>
  <c r="K117" i="53"/>
  <c r="F121" i="53"/>
  <c r="K110" i="53"/>
  <c r="F110" i="53"/>
  <c r="K93" i="53"/>
  <c r="K94" i="53"/>
  <c r="K92" i="53"/>
  <c r="F92" i="53"/>
  <c r="K88" i="53"/>
  <c r="K87" i="53"/>
  <c r="F87" i="53"/>
  <c r="K91" i="53"/>
  <c r="I83" i="53"/>
  <c r="F46" i="53"/>
  <c r="K67" i="53"/>
  <c r="F67" i="53"/>
  <c r="I58" i="53"/>
  <c r="K58" i="53" s="1"/>
  <c r="K57" i="53"/>
  <c r="K66" i="53"/>
  <c r="K65" i="53"/>
  <c r="F57" i="53"/>
  <c r="F74" i="53"/>
  <c r="F33" i="53"/>
  <c r="I55" i="53"/>
  <c r="K48" i="53"/>
  <c r="F39" i="53" l="1"/>
  <c r="F38" i="53"/>
  <c r="F37" i="53"/>
  <c r="K179" i="53" l="1"/>
  <c r="K150" i="53"/>
  <c r="K149" i="53"/>
  <c r="K144" i="53"/>
  <c r="K142" i="53"/>
  <c r="K141" i="53"/>
  <c r="K140" i="53" l="1"/>
  <c r="K134" i="53"/>
  <c r="K133" i="53"/>
  <c r="K132" i="53"/>
  <c r="F32" i="53"/>
  <c r="F40" i="53" s="1"/>
  <c r="I42" i="53"/>
  <c r="K46" i="53"/>
  <c r="F47" i="53"/>
  <c r="K47" i="53"/>
  <c r="F49" i="53"/>
  <c r="K49" i="53"/>
  <c r="K50" i="53"/>
  <c r="K51" i="53"/>
  <c r="K52" i="53"/>
  <c r="K53" i="53"/>
  <c r="K54" i="53"/>
  <c r="K55" i="53"/>
  <c r="K56" i="53"/>
  <c r="F68" i="53"/>
  <c r="K68" i="53"/>
  <c r="K69" i="53"/>
  <c r="K70" i="53"/>
  <c r="K71" i="53"/>
  <c r="K72" i="53"/>
  <c r="K73" i="53"/>
  <c r="K76" i="53"/>
  <c r="K77" i="53"/>
  <c r="K78" i="53"/>
  <c r="K79" i="53"/>
  <c r="K80" i="53"/>
  <c r="K81" i="53"/>
  <c r="F82" i="53"/>
  <c r="K82" i="53"/>
  <c r="K83" i="53"/>
  <c r="K90" i="53"/>
  <c r="F93" i="53"/>
  <c r="F112" i="53"/>
  <c r="I112" i="53"/>
  <c r="K113" i="53"/>
  <c r="F114" i="53"/>
  <c r="F115" i="53"/>
  <c r="I115" i="53"/>
  <c r="K116" i="53"/>
  <c r="F125" i="53"/>
  <c r="K125" i="53"/>
  <c r="K126" i="53"/>
  <c r="K127" i="53"/>
  <c r="K129" i="53"/>
  <c r="K130" i="53"/>
  <c r="K131" i="53"/>
  <c r="F135" i="53"/>
  <c r="K135" i="53"/>
  <c r="K136" i="53"/>
  <c r="F137" i="53"/>
  <c r="K137" i="53"/>
  <c r="F138" i="53"/>
  <c r="F139" i="53"/>
  <c r="F140" i="53"/>
  <c r="K151" i="53"/>
  <c r="F153" i="53"/>
  <c r="K153" i="53"/>
  <c r="K154" i="53"/>
  <c r="F155" i="53"/>
  <c r="K155" i="53"/>
  <c r="F156" i="53"/>
  <c r="K156" i="53"/>
  <c r="I157" i="53"/>
  <c r="K157" i="53" s="1"/>
  <c r="F158" i="53"/>
  <c r="K158" i="53"/>
  <c r="I159" i="53"/>
  <c r="K159" i="53" s="1"/>
  <c r="K160" i="53"/>
  <c r="F161" i="53"/>
  <c r="I161" i="53"/>
  <c r="K161" i="53" s="1"/>
  <c r="K162" i="53"/>
  <c r="K163" i="53"/>
  <c r="F164" i="53"/>
  <c r="K164" i="53"/>
  <c r="K165" i="53"/>
  <c r="F166" i="53"/>
  <c r="I166" i="53"/>
  <c r="K166" i="53" s="1"/>
  <c r="F167" i="53"/>
  <c r="K167" i="53"/>
  <c r="K168" i="53"/>
  <c r="K169" i="53"/>
  <c r="K170" i="53"/>
  <c r="K171" i="53"/>
  <c r="F172" i="53"/>
  <c r="K172" i="53"/>
  <c r="F173" i="53"/>
  <c r="K173" i="53"/>
  <c r="K174" i="53"/>
  <c r="K175" i="53"/>
  <c r="K176" i="53"/>
  <c r="K177" i="53"/>
  <c r="F178" i="53"/>
  <c r="K178" i="53"/>
  <c r="K180" i="53"/>
  <c r="K181" i="53"/>
  <c r="K182" i="53"/>
  <c r="F183" i="53"/>
  <c r="K183" i="53"/>
  <c r="F184" i="53"/>
  <c r="F185" i="53"/>
  <c r="F188" i="53"/>
  <c r="I188" i="53"/>
  <c r="F189" i="53"/>
  <c r="K189" i="53"/>
  <c r="F190" i="53"/>
  <c r="F191" i="53"/>
  <c r="K191" i="53"/>
  <c r="K192" i="53"/>
  <c r="F194" i="53"/>
  <c r="K195" i="53"/>
  <c r="F198" i="53"/>
  <c r="F199" i="53"/>
  <c r="F200" i="53"/>
  <c r="I200" i="53"/>
  <c r="K200" i="53" s="1"/>
  <c r="K201" i="53"/>
  <c r="F202" i="53"/>
  <c r="K202" i="53"/>
  <c r="F203" i="53"/>
  <c r="F205" i="53"/>
  <c r="F206" i="53" l="1"/>
  <c r="F196" i="53"/>
  <c r="F186" i="53"/>
  <c r="K196" i="53"/>
  <c r="K206" i="53"/>
  <c r="K186" i="53"/>
  <c r="I44" i="53"/>
  <c r="K44" i="53" s="1"/>
  <c r="I45" i="53"/>
  <c r="K45" i="53" s="1"/>
  <c r="K42" i="53"/>
  <c r="F42" i="53"/>
  <c r="F123" i="53" s="1"/>
  <c r="I43" i="53"/>
  <c r="K43" i="53" s="1"/>
  <c r="K123" i="53" l="1"/>
  <c r="F208" i="53"/>
  <c r="F210" i="53" s="1"/>
  <c r="K207" i="53" l="1"/>
  <c r="K208" i="53" s="1"/>
  <c r="K209" i="53" s="1"/>
  <c r="K210" i="53" s="1"/>
  <c r="K212" i="53" s="1"/>
  <c r="K211" i="53" s="1"/>
</calcChain>
</file>

<file path=xl/sharedStrings.xml><?xml version="1.0" encoding="utf-8"?>
<sst xmlns="http://schemas.openxmlformats.org/spreadsheetml/2006/main" count="603" uniqueCount="357">
  <si>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</si>
  <si>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</si>
  <si>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</si>
  <si>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</si>
  <si>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</si>
  <si>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</si>
  <si>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</si>
  <si>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</si>
  <si>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</si>
  <si>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</si>
  <si>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</si>
  <si>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</si>
  <si>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</si>
  <si>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</si>
  <si>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</si>
  <si>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</si>
  <si>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</si>
  <si>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</si>
  <si>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</si>
  <si>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</si>
  <si>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</si>
  <si>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</si>
  <si>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</si>
  <si>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</si>
  <si>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</si>
  <si>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</si>
  <si>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</si>
  <si>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</si>
  <si>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</si>
  <si>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</si>
  <si>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</si>
  <si>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</si>
  <si>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</si>
  <si>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</si>
  <si>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</si>
  <si>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</si>
  <si>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</si>
  <si>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</si>
  <si>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</si>
  <si>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</si>
  <si>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</si>
  <si>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</si>
  <si>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</si>
  <si>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</si>
  <si>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</si>
  <si>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</si>
  <si>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</si>
  <si>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</si>
  <si>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</si>
  <si>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</si>
  <si>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</si>
  <si>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</si>
  <si>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</si>
  <si>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</si>
  <si>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</si>
  <si>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</si>
  <si>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</si>
  <si>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</si>
  <si>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</si>
  <si>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</si>
  <si>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</si>
  <si>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</si>
  <si>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</si>
  <si>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</si>
  <si>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</si>
  <si>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</si>
  <si>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</si>
  <si>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</si>
  <si>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</si>
  <si>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</si>
  <si>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</si>
  <si>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</si>
  <si>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</si>
  <si>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</si>
  <si>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</si>
  <si>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</si>
  <si>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</si>
  <si>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</si>
  <si>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</si>
  <si>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</si>
  <si>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</si>
  <si>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</si>
  <si>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</si>
  <si>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</si>
  <si>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</si>
  <si>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</si>
  <si>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</si>
  <si>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</si>
  <si>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</si>
  <si>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</si>
  <si>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</si>
  <si>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</si>
  <si>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</si>
  <si>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</si>
  <si>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</si>
  <si>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</si>
  <si>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</si>
  <si>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Монтаж розеток з підрозетником</t>
  </si>
  <si>
    <t>компл.</t>
  </si>
  <si>
    <t>поставка замовника</t>
  </si>
  <si>
    <t>Монтаж вимикачів з підрозетником</t>
  </si>
  <si>
    <t>поставка Замовника</t>
  </si>
  <si>
    <t>Прокладання кабелю вітой пари UTP</t>
  </si>
  <si>
    <t>Монтаж інформаційної розетки</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</si>
  <si>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</si>
  <si>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</si>
  <si>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</si>
  <si>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</si>
  <si>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</si>
  <si>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</si>
  <si>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</si>
  <si>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</si>
  <si>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</si>
  <si>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</si>
  <si>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</si>
  <si>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</si>
  <si>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</si>
  <si>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</si>
  <si>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</si>
  <si>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</si>
  <si>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</si>
  <si>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</si>
  <si>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</si>
  <si>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</si>
  <si>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</si>
  <si>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</si>
  <si>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</si>
  <si>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Коробка установча Контакт блочна 109 поліпропілен</t>
  </si>
  <si>
    <t>Прокладання кабеля для колонок</t>
  </si>
  <si>
    <t>Монтаж та підлючення акустичної колонки</t>
  </si>
  <si>
    <t xml:space="preserve">Фуга Ceresit CE 40 aguastatic </t>
  </si>
  <si>
    <t>Склострічка самоклейка BauGut 50мм х 20м</t>
  </si>
  <si>
    <t>Ізострічка EMT 0,13x15 мм 10 м чорна ПВХ 12-0403 BK</t>
  </si>
  <si>
    <t>Вимикач одноклавішний Schneider Electric Asfora самозажиммаючий 10 А 220В IP20 білий EPH0300121</t>
  </si>
  <si>
    <t>Кабель акустичний Одескабель Loudspeaker Cable Hi-Fi, 2х1,5 кв.мм</t>
  </si>
  <si>
    <t>Клей для плитки Ceresit СМ11</t>
  </si>
  <si>
    <t>Демонтажні роботи</t>
  </si>
  <si>
    <t>ВСЬОГО  ВАРТІСТЬ МАТЕРІАЛІВ ПО Демонтажним роботам, грн.( без ПДВ):</t>
  </si>
  <si>
    <t>Монтаж прожекторів</t>
  </si>
  <si>
    <t>ВСЬОГО  ВАРТІСТЬ Демонтажні роботи, грн.( без ПДВ):</t>
  </si>
  <si>
    <t xml:space="preserve">Ceresit СТ 17/10 Глибокопроникаюча грунтовка </t>
  </si>
  <si>
    <t>Шпаклівка Knauf НР FINISH 25 кг</t>
  </si>
  <si>
    <t>Стрічка самоклейка 48*300м*40мік</t>
  </si>
  <si>
    <t>Монтаж вогнегасника</t>
  </si>
  <si>
    <t>Вогнегасник ВП5 (матеріал замовника)</t>
  </si>
  <si>
    <t xml:space="preserve">Дюбель для гіпсокартону MOLLY 5x65 мм 4 шт. Expert Fix </t>
  </si>
  <si>
    <t>Монтаж шинопроводу</t>
  </si>
  <si>
    <t xml:space="preserve">Встановлення дерев'яних дверних блоків  </t>
  </si>
  <si>
    <t>Дверна коробка ОМіС Cortex 2070х100 мм білий silk matt</t>
  </si>
  <si>
    <t>комл</t>
  </si>
  <si>
    <t>Лиштва прямокутна Cortex ПВХ (компл 2,5 шт.) ОМіС 8х70х2200 мм білий silk matt</t>
  </si>
  <si>
    <t>компл</t>
  </si>
  <si>
    <t>Комплект фурнітури циліндровий MVM A-2004 PZ SN/CP 62,5 мм матовий нікель/полірований хром без петель</t>
  </si>
  <si>
    <t>Петля для дверей накладна</t>
  </si>
  <si>
    <t>Комутаційна шафа</t>
  </si>
  <si>
    <t>Миття скляних вітрин з обох боків з їх очищенням  (вартість моючих входить в вартість)</t>
  </si>
  <si>
    <t>Післябудівельне прибирання</t>
  </si>
  <si>
    <t>Роботи по заміру опору ізоляції електропроводки з наданням технічного звіту (2 екз.)</t>
  </si>
  <si>
    <t>Електротехнічний проект (виконавча документація) 2 екз.</t>
  </si>
  <si>
    <t>Колодка 16 А 230 В с заземлением 6 гн. белый 90118600</t>
  </si>
  <si>
    <t xml:space="preserve">Монтаж ПВХ плінтуса на саморізи </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</si>
  <si>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</si>
  <si>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</si>
  <si>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</si>
  <si>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</si>
  <si>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Саморіз по металу 3.5x25 мм 100 шт Expert Fix</t>
  </si>
  <si>
    <t>уп</t>
  </si>
  <si>
    <t>Кріплення анкерами сейфа/металлевої шкафи до полу(стіни)</t>
  </si>
  <si>
    <t>Сейф</t>
  </si>
  <si>
    <t>Анкер розпірний з болтом 10х80 EU 10x80 мм</t>
  </si>
  <si>
    <t xml:space="preserve">Штроблення із заробленням </t>
  </si>
  <si>
    <t>м/п</t>
  </si>
  <si>
    <t>м</t>
  </si>
  <si>
    <t>Шинопровід 1-фазний LightMaster CAB2000 100 см білий</t>
  </si>
  <si>
    <t>Шинопровід 1-фазний LightMaster CAB2000 200 см білий</t>
  </si>
  <si>
    <t>LED світильник LightMaster LLT201, потужність 30Вт,  4000K білий</t>
  </si>
  <si>
    <t>Обжим UTP кабелю в патч панель</t>
  </si>
  <si>
    <t>Монтаж світильників на підвісах</t>
  </si>
  <si>
    <t>X-LED 90ВТ ТРИКУТНИК білий (3X680) LSNTRI-90B</t>
  </si>
  <si>
    <t xml:space="preserve">Плівка поліетиленова 100 мк </t>
  </si>
  <si>
    <t>Піна монтажна SOUDAL PRO 750 мл</t>
  </si>
  <si>
    <t xml:space="preserve">Кріплення касового ящика </t>
  </si>
  <si>
    <t>Стяжка для кабелю нейлоновий 3.6x250 (100 шт./уп.)</t>
  </si>
  <si>
    <t>Затискач для троса подвійний 2 мм</t>
  </si>
  <si>
    <t>Дефектний акт</t>
  </si>
  <si>
    <t>посл.</t>
  </si>
  <si>
    <t xml:space="preserve">Укладання плитки с прирізкою (підготовка, грунтування, укладання, затирання швів) </t>
  </si>
  <si>
    <t>Перегородка підсобного приміщення 100мм із ГКЛ в один шар з обох боків</t>
  </si>
  <si>
    <t>Фарбування дверей</t>
  </si>
  <si>
    <t>Прокладання кабелю до 4кв.мм включно</t>
  </si>
  <si>
    <t>Кабель силовий моноліт ЗЗЦМ ВВГнгП 3х1,5 мідь</t>
  </si>
  <si>
    <t>Підсилювач</t>
  </si>
  <si>
    <t>Колонка акустична</t>
  </si>
  <si>
    <t>Монтаж та підключення підсилювача</t>
  </si>
  <si>
    <t>Труба гофрована UP! (Underprice) 350H 20 мм / 50 м чорна</t>
  </si>
  <si>
    <t>Монтаж роутера</t>
  </si>
  <si>
    <t>Роутер</t>
  </si>
  <si>
    <t>Конектор RJ45 8P8C ATCOM UTP Кат 5e</t>
  </si>
  <si>
    <t>Кабель силовий багатожильний ЗЗКМ ШВВП 2х1,0 мідь</t>
  </si>
  <si>
    <t>Кабель силовий моноліт ЗЗЦМ ВВГнгП 3х2,5 мідь</t>
  </si>
  <si>
    <t>Світильник Videx LED IP65 лінійний магістральний 18W 0,6М 5000K VL-BNWL-18065</t>
  </si>
  <si>
    <t>Світильник LED лінійний Videx 36W 1,2М 5000K VL-BN-36125</t>
  </si>
  <si>
    <t>Монтаж світильників лінійних</t>
  </si>
  <si>
    <t>Зєднувач лінійний</t>
  </si>
  <si>
    <t>Кабель спіральний OLFLEX SPIRAL 400 P 3G1/1500</t>
  </si>
  <si>
    <t>Загальнобудівельні роботи</t>
  </si>
  <si>
    <t>Один. вим.</t>
  </si>
  <si>
    <t xml:space="preserve">Шпаклювання стін і перегородок  (2-шарова шпаклівка, грунтовка і шліфування) </t>
  </si>
  <si>
    <t>Монтаж шафи СКС (встановлення та підключення обладнання)</t>
  </si>
  <si>
    <t>Гіпсокартон Knauf 2500x1200х12,5 мм 3 кв. м</t>
  </si>
  <si>
    <t>Профіль BauGut ARMOSTEEL UW 75/4 м 0,5 мм</t>
  </si>
  <si>
    <t>Саморіз зі свердлом по металу для гіпсокартону 3,5x9,5 мм 100 шт Expert Fix</t>
  </si>
  <si>
    <t>Дюбель швидкого монтажу 40414 потай 6x40 мм 20 шт</t>
  </si>
  <si>
    <t>Саморіз для г/к по металу 3,5х25 мм 100шт</t>
  </si>
  <si>
    <t>Плінтус ПВХ TIS дуб сірий 18х56х2500 мм</t>
  </si>
  <si>
    <t>Плитка керамічна Cersanit Light Henley Grey світло-сіра 600*300</t>
  </si>
  <si>
    <t>Трос оцинкований 2мм</t>
  </si>
  <si>
    <t>Рамка 3 посту Schneider Electric Asfora горизонтальна, білий</t>
  </si>
  <si>
    <t>Труба гофрована UP! (Underprice) 350H 25 мм чорна</t>
  </si>
  <si>
    <t>LED профіль підвісний з розсіювачем PC матовий опал, 3м KLOODI KLP3535 3 MX</t>
  </si>
  <si>
    <t>СВІТЛОДІОДНА СТРІЧКА RISHANG 4000K, 24 ВТ/М, 2835, 120 ДІОДІВ, IP33, 24V, 1900 LM, НЕЙТРАЛЬНЕ СВІТЛО</t>
  </si>
  <si>
    <t>Блок живлення KLOODI CBL 24V 200W 364*36*21mm IP20 (аналог Блок живлення156W MEANWELL LRS-150-24 IP20)</t>
  </si>
  <si>
    <t>З'єднання 180 для профіля KLP3535</t>
  </si>
  <si>
    <t>Заглушка з двома отворами для гвинтів пластик</t>
  </si>
  <si>
    <t>Кабель силовий багатожильний ЗЗКМ ПВС 3х2,5 мідь</t>
  </si>
  <si>
    <t>Електровилка кутова Makel з кільцем із заземленням 250В 16А IP20 ABS-пластик білий із чорним</t>
  </si>
  <si>
    <t>Монтаж резервного живлення</t>
  </si>
  <si>
    <t>Арматура сигнальна Аско-Укрем Зуммер AD22-22 BM/r 220V АC</t>
  </si>
  <si>
    <t>м2</t>
  </si>
  <si>
    <t>Монтаж лед ленти з профілем</t>
  </si>
  <si>
    <t>Монтаж драйвера</t>
  </si>
  <si>
    <t>Шпаклівка Knauf FUGENFULLER 25 кг</t>
  </si>
  <si>
    <t>Фарба інтер'єрна акрилова  RAL 7024 (в акті розписати)</t>
  </si>
  <si>
    <t xml:space="preserve">Підключення кабелю електроживлення зі стелі до столу відкритої викладки через колодку на 6 гнізд </t>
  </si>
  <si>
    <t>Розетка Schneider Electric Asfora  пластик/з заземленням 220 В Антрацит</t>
  </si>
  <si>
    <t xml:space="preserve">Світлодіодна стрічка 2835-120-IP33-R-8-12 RN08C0TA-B RED  8,6W/m IP33 Rishang </t>
  </si>
  <si>
    <t>Щиток Hager Cosmos VD108TD 8 модульний/накладний для зовнішньої установки з прозорими дверцятами (3188)</t>
  </si>
  <si>
    <t>Монтаж ЩР</t>
  </si>
  <si>
    <t>км</t>
  </si>
  <si>
    <t xml:space="preserve">Клема WAGO на 3 провід (з важ) 0,2-4 мм?. T40 </t>
  </si>
  <si>
    <t xml:space="preserve">Клема WAGO на 2 провід (з важ) 0,2-4 мм?. T40 </t>
  </si>
  <si>
    <t xml:space="preserve">Клема WAGO на 5 провід (з важ) 0,2-4 мм?. T40 </t>
  </si>
  <si>
    <t>Шина нулевая на DIN-рейку E.NEXT (e.bs.stand.1.12) 12 отв. s025002</t>
  </si>
  <si>
    <t>Автоматичний вимикач Hager 1P 10A C 6 kA MCN110 1M</t>
  </si>
  <si>
    <t>Диференційний автомат Hager ADA916D 1+N 16 A 30 mA B 6 КА A</t>
  </si>
  <si>
    <t>Диференційний автомат Hager 1+N 16A 30 mA С 6 КА A 2м AD966J</t>
  </si>
  <si>
    <t>DIN-рейка перфорована ElectroHouse 1 мм x 1 м EH-DIN-1X1</t>
  </si>
  <si>
    <t>ПЕРЕМИКАЧ ВВЕДЕННЯ РЕЗЕРВУ МОДУЛЬНИЙ SSQ 325 25A 3 ПОЛЮСИ 002421434 ETI</t>
  </si>
  <si>
    <t>Стелаж металевий Metalkas 1800х800х400 мм 5 полиць МДФ 175 кг на полицю оцинкований на зачепах</t>
  </si>
  <si>
    <t>Демонтаж дверних блоків</t>
  </si>
  <si>
    <t>Монтаж закладніх під Лайт Бокси та внутрішю рекламу</t>
  </si>
  <si>
    <t>Профіль BauGut ARMOSTEEL CW 75/3 м</t>
  </si>
  <si>
    <t>Профіль BauGut ARMOSTEEL СD 60/3 м</t>
  </si>
  <si>
    <t>Демонтаж керамічної плитки  підлоги з клеем</t>
  </si>
  <si>
    <t>Профіль BauGut ARMOSTEEL CW 75/4 м 0,5 мм</t>
  </si>
  <si>
    <t>Посилення дверного проему в гкл  перегородці</t>
  </si>
  <si>
    <t>Брус 50*2000</t>
  </si>
  <si>
    <t>монтаж кутника</t>
  </si>
  <si>
    <t>Кутник перфорований алюмінієвий 23х23 мм 2,5 м</t>
  </si>
  <si>
    <t>Фарба інтер'єрна акрилова  RAL 7047 (в акті розписати)</t>
  </si>
  <si>
    <t>Шпаклювання відкосів  (2-шарова шпаклівка, грунтовка і шліфування)  ширина 490мм</t>
  </si>
  <si>
    <t>Фарбування відкосів (за 2 рази + грунт)</t>
  </si>
  <si>
    <t>Емаль акрилова Element акрилова для вікон та дверей база С база під тонування шовковистий мат 0,75 л   RAL 7047</t>
  </si>
  <si>
    <t>збирання стілажа оцинкованого</t>
  </si>
  <si>
    <t>посл</t>
  </si>
  <si>
    <t>монтаж меблів</t>
  </si>
  <si>
    <t>вентиляція та кондиціювання</t>
  </si>
  <si>
    <t xml:space="preserve">Реле часу ATS-1DR 230 електромеханічне AC230V 1 канал </t>
  </si>
  <si>
    <t>Автоматичний вимикач Hager 1P 6A C 6 kA MCN110 1M</t>
  </si>
  <si>
    <t>Автоматичний вимикач Hager 1P 16A C 6 kA MCN110 1M</t>
  </si>
  <si>
    <t>Автоматичний вимикач Hager 1P 25A C 6 kA MCN110 1M</t>
  </si>
  <si>
    <t>Монтаж та збір ЩР на 48 місць</t>
  </si>
  <si>
    <t>Контактор 25A, 2НВ, 230В</t>
  </si>
  <si>
    <t>Вивіз сміття (машина до 10 т)</t>
  </si>
  <si>
    <t>Монтаж обмежувача дверного</t>
  </si>
  <si>
    <t>сантехнічні роботи</t>
  </si>
  <si>
    <t>кв.м</t>
  </si>
  <si>
    <t>Демонтаж освітлювальних приборів (врізні CEZAR AT )</t>
  </si>
  <si>
    <t>Стретс 17мік*50см вага нетто 2,346 (+/-2%)кг макс. Довж палетування 600м.п</t>
  </si>
  <si>
    <t>Демонтаж трекових світильників</t>
  </si>
  <si>
    <t>Гофрокартон 2-х шаровий 1,05x10 м 10.5 м. кв.</t>
  </si>
  <si>
    <t>демонтаж шинопроводів 1-но фазних (2м)</t>
  </si>
  <si>
    <t>Демонтаж металева шафа 1000*450*2000мм</t>
  </si>
  <si>
    <t>Картонна коробка гофроящик 570х370х200 10 шт.</t>
  </si>
  <si>
    <t>Демонтаж металева шафа 345*450*1500мм</t>
  </si>
  <si>
    <t>Клейкая лента 45 мм 200 м 40 мкм</t>
  </si>
  <si>
    <t>Демонтаж гучномовців (колонка)</t>
  </si>
  <si>
    <t>Демонтаж шафи СКС в комплекті</t>
  </si>
  <si>
    <t>Демонтаж ТВ 55" з кронштейном</t>
  </si>
  <si>
    <t>Демонтаж рекламної плівки зі скла</t>
  </si>
  <si>
    <t>Модуль настіннний аксесуари  1200 мм (стречування, маркування,погрузка)</t>
  </si>
  <si>
    <t>Модуль настіннний аксесуари  600 мм (стречування, маркування,погрузка)</t>
  </si>
  <si>
    <t>Настінна панель  600 мм (стречування, маркування,погрузка)</t>
  </si>
  <si>
    <t xml:space="preserve">Стол дворівневий 1250мм (подвійний) </t>
  </si>
  <si>
    <t>Стол технической зоны 2400 (стречування, маркування,погрузка)</t>
  </si>
  <si>
    <t>Круглий стіл ТОП 10 1400мм (стречування, маркування,погрузка)</t>
  </si>
  <si>
    <t>Шафа для одягу 600*450*2000 (стречування, маркування,погрузка)</t>
  </si>
  <si>
    <t>Демонтаж столу 600*1000   (стречування, маркування,погрузка)</t>
  </si>
  <si>
    <t xml:space="preserve">Доставка обладнання та меблів на склад в с. Мартусівка </t>
  </si>
  <si>
    <t>Доставка меблів,обладнання зі склада (Бориспільский р-н с. Мартусівка Моїсеєва 72)</t>
  </si>
  <si>
    <t>Панель АКСС під стіл 1150*700</t>
  </si>
  <si>
    <t>Модуль настіннний   1200 мм (стречування, маркування,погрузка)</t>
  </si>
  <si>
    <t>Демонтаж стільців (стречування, маркування,погрузка) - 15 шт</t>
  </si>
  <si>
    <t>Демонтаж столу для консультації 800*800*1100</t>
  </si>
  <si>
    <t>Рзбирання та пакування скляної шафи 1200*1500*300</t>
  </si>
  <si>
    <t>Пухирчаста плівка двошарова 1,2 м</t>
  </si>
  <si>
    <t>Демонтаж ЩР разом з автоматичними вимикачами (до 12мод)</t>
  </si>
  <si>
    <t>Демонтаж електропроводки понад 100м2 (прибрати кабель по стелі, знеструмити, обрізати кабель в стінах та на стелі, прибрати кабель)</t>
  </si>
  <si>
    <t>Демонтаж електрофурнітури (вимикачі, розетки, датчики, )</t>
  </si>
  <si>
    <t>Демонтаж ГКЛ перегородки</t>
  </si>
  <si>
    <t>кв.м.</t>
  </si>
  <si>
    <t>Демонтаж стелі типу "грильято" з кріпленням</t>
  </si>
  <si>
    <t>Демонтаж постеров акрилових 600*2400</t>
  </si>
  <si>
    <t>демонтаж фальш стіни з ДСП (включаючи раму та кріплення)</t>
  </si>
  <si>
    <t>Облицювання стін гипсокартоном покаркасу</t>
  </si>
  <si>
    <t>Профіль BauGut ARMOSTEEL CD 60/4 м 0,5 мм</t>
  </si>
  <si>
    <t>Профіль BauGut ARMOSTEEL UW 27/4 м 0,5 мм</t>
  </si>
  <si>
    <t>Підвіс П-подібний INDUSTRY універсальний 60х117 0,7 мм</t>
  </si>
  <si>
    <t>Стопор дверний DC E-010 G5 сатин</t>
  </si>
  <si>
    <t xml:space="preserve">Шпаклювання стін і перегородок  (1-шарова шпаклівка, грунтовка і шліфування) </t>
  </si>
  <si>
    <t>Емаль акрилова Element акрилова для вікон та дверей база С база під тонування шовковистий мат 0,75 л   RAL 7024</t>
  </si>
  <si>
    <r>
      <t xml:space="preserve">монтаж утеплювача на трубу 110мм </t>
    </r>
    <r>
      <rPr>
        <sz val="11"/>
        <color rgb="FFFF0000"/>
        <rFont val="Times New Roman"/>
        <family val="1"/>
        <charset val="204"/>
      </rPr>
      <t>(на висоті 7м)</t>
    </r>
  </si>
  <si>
    <t>Ізоляція для труб Теплоізол (13мм), ф114</t>
  </si>
  <si>
    <t>Розвантаження та занесення меблів (кімнати персоналу  )</t>
  </si>
  <si>
    <t>ТО теплової завіси Ballu BHC L15</t>
  </si>
  <si>
    <t>Зароблення отворів (після розеток вимикачів)</t>
  </si>
  <si>
    <t>Шпаклівка Sniezka ACRYL-PUTZ FS20 30 кг</t>
  </si>
  <si>
    <t>Кабель силовий моноліт ЗЗЦМ ВВГнгП 5*4 мідь</t>
  </si>
  <si>
    <t>ЩР зовнішній на 48 місць (в акті указати маркування)</t>
  </si>
  <si>
    <t>Автоматичний вимикач Hager 3P 25A B 6 kA MBN325 3M</t>
  </si>
  <si>
    <t xml:space="preserve">Автоматичний вимикач Hager 3P 16A B 6 kA </t>
  </si>
  <si>
    <t>Монтаж лотків під світильники</t>
  </si>
  <si>
    <t>Лоток перфарований 50х50 гарячого цинкув довж 3м</t>
  </si>
  <si>
    <t>DIN9021 Шайба 6 збільш цб D18 s1,6 100HV д/кл.м. 5.8</t>
  </si>
  <si>
    <t>100шт</t>
  </si>
  <si>
    <t>DIN9021 Шайба 8 збільш цб D24 s2,0 100HV д/кл.м. 5.8</t>
  </si>
  <si>
    <t>100 шт</t>
  </si>
  <si>
    <t>DIN933 Болт М6х16 8.8 цб пр (ISO 4017)</t>
  </si>
  <si>
    <t>DIN933 Болт М8х16 5.8 цб пр</t>
  </si>
  <si>
    <t>DIN934 Гайка М8 6 БП</t>
  </si>
  <si>
    <t>DIN975 Стрижень М8 2м 4.8 цб.</t>
  </si>
  <si>
    <t>DIN985 Гайка М6 самостоп 6 цб</t>
  </si>
  <si>
    <t>Профіль  оцинков. UD-27 3м</t>
  </si>
  <si>
    <t>Фарба латексна водоемульсійна Farbex гумова</t>
  </si>
  <si>
    <t>Пофарбування лотків, кріплень, зєднань, підвісів</t>
  </si>
  <si>
    <t>Монтаж кріплень під освітлення, опуски</t>
  </si>
  <si>
    <t>Пофарбування UD профіля</t>
  </si>
  <si>
    <t>Пофарбування каркасу з профільної труби 60*40</t>
  </si>
  <si>
    <r>
      <t>влаштування додаткових підвісів для какасу з профільної труби (</t>
    </r>
    <r>
      <rPr>
        <sz val="11"/>
        <color rgb="FFFF0000"/>
        <rFont val="Times New Roman"/>
        <family val="1"/>
        <charset val="204"/>
      </rPr>
      <t>каркас Н=3,5м, перекриття Н=8м)</t>
    </r>
  </si>
  <si>
    <t>Стрічка монтажна перфорована Профсталь 25 м 25x0,8 мм</t>
  </si>
  <si>
    <t>Кабель силовий моноліт ЗЗЦМ ВВГнгП 5*2,5 мідь</t>
  </si>
  <si>
    <t>Коробка розподільча E.NEXT e.db.pro.85.85.50u ПВХ p016102 чорна</t>
  </si>
  <si>
    <t xml:space="preserve">Закриття плівкою вікон,  підлоги та стелі </t>
  </si>
  <si>
    <t>Найменування будови та її адреса : Переформат магазину за адресою, м. Житомир, вул.Київська,77</t>
  </si>
  <si>
    <t>Дверне полотно ОМіС Cortex глухе (гладке) ПГ 800 мм білий silk matt</t>
  </si>
  <si>
    <t>Фарбування стін (за 2 рази + грунт) RAL 7024</t>
  </si>
  <si>
    <t>Фарбування стін (за 2 рази + грунт)RAL 7047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</si>
</sst>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_-;_-* &quot;-&quot;??_₴_-;_-@_-"/>
    <numFmt numFmtId="165" formatCode="[$-419]General"/>
    <numFmt numFmtId="166" formatCode="#,##0.00_ ;[Red]\-#,##0.00\ "/>
    <numFmt numFmtId="167" formatCode="#,##0_ ;[Red]\-#,##0\ "/>
  </numFmts>
  <fonts count="59">
    <font>
      <sz val="10"/>
      <name val="Arial"/>
      <charset val="134"/>
    </font>
    <font>
      <sz val="11"/>
      <color theme="1"/>
      <name val="Calibri"/>
      <family val="2"/>
      <charset val="204"/>
      <scheme val="minor"/>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indexed="8"/>
      <name val="Times New Roman"/>
      <family val="1"/>
      <charset val="204"/>
    </font>
    <font>
      <sz val="11"/>
      <color rgb="FF000000"/>
      <name val="Times New Roman"/>
      <family val="1"/>
      <charset val="204"/>
    </font>
    <font>
      <sz val="11"/>
      <color rgb="FFFF0000"/>
      <name val="Times New Roman"/>
      <family val="1"/>
      <charset val="204"/>
    </font>
    <font>
      <b/>
      <u/>
      <sz val="11"/>
      <color theme="1"/>
      <name val="Times New Roman"/>
      <family val="1"/>
      <charset val="204"/>
    </font>
    <font>
      <b/>
      <u/>
      <sz val="11"/>
      <name val="Times New Roman"/>
      <family val="1"/>
      <charset val="204"/>
    </font>
    <font>
      <sz val="11"/>
      <name val="Calibri"/>
      <family val="2"/>
      <charset val="204"/>
      <scheme val="minor"/>
    </font>
    <font>
      <sz val="11"/>
      <color indexed="8"/>
      <name val="Calibri"/>
      <family val="2"/>
      <charset val="204"/>
      <scheme val="minor"/>
    </font>
    <font>
      <sz val="10"/>
      <color theme="1"/>
      <name val="Calibri"/>
      <family val="2"/>
      <scheme val="minor"/>
    </font>
    <font>
      <sz val="10"/>
      <name val="Calibri"/>
      <family val="2"/>
      <scheme val="minor"/>
    </font>
    <font>
      <sz val="10"/>
      <name val="Calibri"/>
      <family val="2"/>
      <charset val="204"/>
      <scheme val="minor"/>
    </font>
    <font>
      <b/>
      <sz val="11"/>
      <color rgb="FFFF0000"/>
      <name val="Times New Roman"/>
      <family val="1"/>
      <charset val="204"/>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
      <left/>
      <right/>
      <top/>
      <bottom style="thin">
        <color auto="1"/>
      </bottom>
      <diagonal/>
    </border>
  </borders>
  <cellStyleXfs count="74">
    <xf numFmtId="0" fontId="0" fillId="0" borderId="0"/>
    <xf numFmtId="0" fontId="19" fillId="0" borderId="0"/>
    <xf numFmtId="0" fontId="17" fillId="0" borderId="0">
      <alignment horizontal="center" vertical="center"/>
    </xf>
    <xf numFmtId="164" fontId="3" fillId="0" borderId="0" applyFont="0" applyFill="0" applyBorder="0" applyAlignment="0" applyProtection="0"/>
    <xf numFmtId="0" fontId="5" fillId="0" borderId="0"/>
    <xf numFmtId="0" fontId="28" fillId="0" borderId="0">
      <alignment horizontal="left" vertical="top"/>
    </xf>
    <xf numFmtId="0" fontId="26" fillId="0" borderId="0"/>
    <xf numFmtId="0" fontId="17" fillId="0" borderId="0">
      <alignment horizontal="center" vertical="center"/>
    </xf>
    <xf numFmtId="0" fontId="18" fillId="0" borderId="0" applyNumberFormat="0" applyFill="0" applyBorder="0" applyAlignment="0" applyProtection="0"/>
    <xf numFmtId="0" fontId="26" fillId="0" borderId="0"/>
    <xf numFmtId="0" fontId="4" fillId="0" borderId="0">
      <alignment vertical="center"/>
    </xf>
    <xf numFmtId="0" fontId="22" fillId="0" borderId="0">
      <alignment horizontal="left" vertical="top"/>
    </xf>
    <xf numFmtId="0" fontId="26" fillId="0" borderId="0"/>
    <xf numFmtId="0" fontId="36" fillId="0" borderId="0">
      <alignment horizontal="left" vertical="top"/>
    </xf>
    <xf numFmtId="0" fontId="22" fillId="0" borderId="0">
      <alignment horizontal="right" vertical="top"/>
    </xf>
    <xf numFmtId="0" fontId="5" fillId="0" borderId="0"/>
    <xf numFmtId="0" fontId="27" fillId="0" borderId="0">
      <alignment horizontal="left" vertical="top"/>
    </xf>
    <xf numFmtId="0" fontId="22" fillId="0" borderId="0">
      <alignment horizontal="center" vertical="top"/>
    </xf>
    <xf numFmtId="0" fontId="32" fillId="0" borderId="0"/>
    <xf numFmtId="0" fontId="5" fillId="0" borderId="0">
      <protection locked="0"/>
    </xf>
    <xf numFmtId="0" fontId="33" fillId="0" borderId="0"/>
    <xf numFmtId="0" fontId="37" fillId="0" borderId="0">
      <alignment horizontal="left" vertical="top"/>
    </xf>
    <xf numFmtId="0" fontId="31" fillId="8" borderId="0" applyNumberFormat="0" applyBorder="0" applyAlignment="0" applyProtection="0"/>
    <xf numFmtId="0" fontId="17" fillId="0" borderId="0">
      <alignment horizontal="center" vertical="center"/>
    </xf>
    <xf numFmtId="0" fontId="3" fillId="0" borderId="0"/>
    <xf numFmtId="165" fontId="35" fillId="0" borderId="0" applyBorder="0" applyProtection="0"/>
    <xf numFmtId="0" fontId="21" fillId="0" borderId="15" applyNumberFormat="0" applyFill="0" applyAlignment="0" applyProtection="0"/>
    <xf numFmtId="0" fontId="24" fillId="0" borderId="0">
      <alignment horizontal="left" vertical="top"/>
    </xf>
    <xf numFmtId="0" fontId="5" fillId="0" borderId="0"/>
    <xf numFmtId="0" fontId="26" fillId="0" borderId="0"/>
    <xf numFmtId="0" fontId="22" fillId="0" borderId="0">
      <alignment horizontal="center" vertical="top"/>
    </xf>
    <xf numFmtId="0" fontId="27" fillId="0" borderId="0">
      <alignment horizontal="left" vertical="top"/>
    </xf>
    <xf numFmtId="0" fontId="42" fillId="0" borderId="0"/>
    <xf numFmtId="0" fontId="27" fillId="0" borderId="0">
      <alignment horizontal="right" vertical="top"/>
    </xf>
    <xf numFmtId="0" fontId="25" fillId="0" borderId="0">
      <alignment horizontal="right" vertical="top"/>
    </xf>
    <xf numFmtId="0" fontId="38" fillId="0" borderId="0">
      <alignment horizontal="left" vertical="top"/>
    </xf>
    <xf numFmtId="0" fontId="34" fillId="0" borderId="0">
      <alignment horizontal="left" vertical="top"/>
    </xf>
    <xf numFmtId="0" fontId="23" fillId="0" borderId="0">
      <alignment horizontal="left" vertical="top"/>
    </xf>
    <xf numFmtId="0" fontId="25" fillId="0" borderId="0">
      <alignment horizontal="left" vertical="top"/>
    </xf>
    <xf numFmtId="0" fontId="23" fillId="0" borderId="0">
      <alignment horizontal="left" vertical="top"/>
    </xf>
    <xf numFmtId="0" fontId="30" fillId="0" borderId="0">
      <alignment horizontal="left" vertical="center"/>
    </xf>
    <xf numFmtId="0" fontId="25" fillId="0" borderId="0">
      <alignment horizontal="left" vertical="top"/>
    </xf>
    <xf numFmtId="0" fontId="29"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39" fillId="0" borderId="0" applyNumberFormat="0" applyFill="0" applyBorder="0" applyAlignment="0" applyProtection="0"/>
    <xf numFmtId="0" fontId="26" fillId="0" borderId="1"/>
    <xf numFmtId="0" fontId="19" fillId="0" borderId="0"/>
    <xf numFmtId="0" fontId="26" fillId="0" borderId="0"/>
    <xf numFmtId="0" fontId="20" fillId="0" borderId="0">
      <alignment vertical="center"/>
    </xf>
    <xf numFmtId="0" fontId="26" fillId="0" borderId="0"/>
    <xf numFmtId="0" fontId="26" fillId="0" borderId="0"/>
    <xf numFmtId="0" fontId="26" fillId="0" borderId="0"/>
    <xf numFmtId="0" fontId="19" fillId="0" borderId="0"/>
    <xf numFmtId="0" fontId="32" fillId="0" borderId="0"/>
    <xf numFmtId="164" fontId="3" fillId="0" borderId="0" applyFont="0" applyFill="0" applyBorder="0" applyAlignment="0" applyProtection="0"/>
    <xf numFmtId="0" fontId="44" fillId="0" borderId="0">
      <protection locked="0"/>
    </xf>
    <xf numFmtId="0" fontId="44" fillId="0" borderId="0"/>
    <xf numFmtId="0" fontId="46" fillId="0" borderId="0"/>
    <xf numFmtId="0" fontId="2" fillId="0" borderId="0"/>
    <xf numFmtId="0" fontId="2" fillId="0" borderId="0"/>
    <xf numFmtId="0" fontId="2" fillId="0" borderId="0"/>
    <xf numFmtId="0" fontId="5" fillId="0" borderId="0"/>
    <xf numFmtId="0" fontId="2" fillId="0" borderId="0"/>
    <xf numFmtId="0" fontId="3" fillId="0" borderId="0"/>
    <xf numFmtId="0" fontId="2" fillId="0" borderId="1"/>
    <xf numFmtId="0" fontId="2" fillId="0" borderId="0"/>
    <xf numFmtId="0" fontId="4" fillId="0" borderId="0">
      <alignment vertical="center"/>
    </xf>
    <xf numFmtId="0" fontId="2" fillId="0" borderId="0"/>
    <xf numFmtId="0" fontId="2" fillId="0" borderId="0"/>
    <xf numFmtId="0" fontId="2" fillId="0" borderId="0"/>
    <xf numFmtId="0" fontId="5" fillId="0" borderId="0">
      <protection locked="0"/>
    </xf>
    <xf numFmtId="0" fontId="5" fillId="0" borderId="0"/>
  </cellStyleXfs>
  <cellXfs count="295">
    <xf numFmtId="0" fontId="0" fillId="0" borderId="0" xfId="0"/>
    <xf numFmtId="0" fontId="5" fillId="0" borderId="0" xfId="4"/>
    <xf numFmtId="0" fontId="6" fillId="0" borderId="0" xfId="48" applyFont="1" applyAlignment="1">
      <alignment horizontal="left" vertical="top"/>
    </xf>
    <xf numFmtId="0" fontId="7" fillId="0" borderId="0" xfId="4" applyFont="1" applyAlignment="1">
      <alignment vertical="center" wrapText="1"/>
    </xf>
    <xf numFmtId="0" fontId="9" fillId="0" borderId="5" xfId="4" applyFont="1" applyBorder="1" applyAlignment="1">
      <alignment horizontal="left" vertical="top"/>
    </xf>
    <xf numFmtId="0" fontId="5" fillId="0" borderId="5" xfId="4" applyBorder="1" applyAlignment="1">
      <alignment horizontal="left" vertical="center"/>
    </xf>
    <xf numFmtId="0" fontId="5" fillId="0" borderId="0" xfId="4" applyAlignment="1">
      <alignment horizontal="left" vertical="center"/>
    </xf>
    <xf numFmtId="0" fontId="5" fillId="0" borderId="5" xfId="4" applyBorder="1"/>
    <xf numFmtId="0" fontId="5" fillId="0" borderId="10" xfId="4" applyBorder="1" applyAlignment="1">
      <alignment horizontal="left" vertical="center"/>
    </xf>
    <xf numFmtId="0" fontId="5" fillId="0" borderId="10" xfId="4" applyBorder="1"/>
    <xf numFmtId="0" fontId="10" fillId="0" borderId="0" xfId="9" applyFont="1"/>
    <xf numFmtId="0" fontId="12" fillId="0" borderId="0" xfId="9" applyFont="1"/>
    <xf numFmtId="0" fontId="6" fillId="0" borderId="0" xfId="48" applyFont="1" applyAlignment="1">
      <alignment horizontal="center" vertical="top" wrapText="1"/>
    </xf>
    <xf numFmtId="0" fontId="12" fillId="0" borderId="0" xfId="9" applyFont="1" applyAlignment="1">
      <alignment horizontal="center" vertical="top" wrapText="1"/>
    </xf>
    <xf numFmtId="0" fontId="12" fillId="0" borderId="0" xfId="9" applyFont="1" applyAlignment="1">
      <alignment wrapText="1"/>
    </xf>
    <xf numFmtId="0" fontId="10" fillId="0" borderId="1" xfId="9" applyFont="1" applyBorder="1"/>
    <xf numFmtId="0" fontId="7" fillId="0" borderId="1" xfId="9" applyFont="1" applyBorder="1" applyAlignment="1">
      <alignment horizontal="center" vertical="center"/>
    </xf>
    <xf numFmtId="0" fontId="12" fillId="0" borderId="13" xfId="9" applyFont="1" applyBorder="1"/>
    <xf numFmtId="0" fontId="12" fillId="0" borderId="0" xfId="9" applyFont="1" applyAlignment="1">
      <alignment horizontal="left" wrapText="1"/>
    </xf>
    <xf numFmtId="0" fontId="12" fillId="0" borderId="0" xfId="9" applyFont="1" applyAlignment="1">
      <alignment horizontal="left"/>
    </xf>
    <xf numFmtId="4" fontId="43" fillId="4" borderId="1" xfId="48" applyNumberFormat="1" applyFont="1" applyFill="1" applyBorder="1" applyAlignment="1">
      <alignment horizontal="center" vertical="center"/>
    </xf>
    <xf numFmtId="0" fontId="45" fillId="9" borderId="1" xfId="19" applyFont="1" applyFill="1" applyBorder="1" applyAlignment="1" applyProtection="1">
      <alignment horizontal="left" vertical="center" wrapText="1"/>
    </xf>
    <xf numFmtId="4" fontId="45" fillId="9" borderId="1" xfId="48" applyNumberFormat="1" applyFont="1" applyFill="1" applyBorder="1" applyAlignment="1">
      <alignment horizontal="center" vertical="center"/>
    </xf>
    <xf numFmtId="0" fontId="43" fillId="0" borderId="0" xfId="0" applyFont="1" applyAlignment="1">
      <alignment horizontal="center" vertical="center"/>
    </xf>
    <xf numFmtId="1" fontId="43" fillId="4" borderId="1" xfId="48" applyNumberFormat="1" applyFont="1" applyFill="1" applyBorder="1" applyAlignment="1">
      <alignment horizontal="center" vertical="center"/>
    </xf>
    <xf numFmtId="0" fontId="43" fillId="0" borderId="1" xfId="0" applyFont="1" applyBorder="1" applyAlignment="1">
      <alignment horizontal="center" vertical="center"/>
    </xf>
    <xf numFmtId="4" fontId="43" fillId="2" borderId="1" xfId="48" applyNumberFormat="1" applyFont="1" applyFill="1" applyBorder="1" applyAlignment="1">
      <alignment horizontal="center" vertical="center"/>
    </xf>
    <xf numFmtId="166" fontId="43" fillId="2" borderId="1" xfId="48" applyNumberFormat="1" applyFont="1" applyFill="1" applyBorder="1" applyAlignment="1">
      <alignment horizontal="center" vertical="center"/>
    </xf>
    <xf numFmtId="166" fontId="45" fillId="2" borderId="1" xfId="48" applyNumberFormat="1" applyFont="1" applyFill="1" applyBorder="1" applyAlignment="1">
      <alignment horizontal="center" vertical="center"/>
    </xf>
    <xf numFmtId="4" fontId="45" fillId="2" borderId="1" xfId="48" applyNumberFormat="1" applyFont="1" applyFill="1" applyBorder="1" applyAlignment="1">
      <alignment horizontal="center" vertical="center"/>
    </xf>
    <xf numFmtId="0" fontId="43" fillId="2" borderId="1" xfId="48" applyFont="1" applyFill="1" applyBorder="1" applyAlignment="1">
      <alignment horizontal="center" vertical="center"/>
    </xf>
    <xf numFmtId="166" fontId="43" fillId="0" borderId="0" xfId="48" applyNumberFormat="1" applyFont="1" applyAlignment="1">
      <alignment horizontal="center" vertical="center"/>
    </xf>
    <xf numFmtId="166" fontId="43" fillId="4" borderId="1" xfId="0" applyNumberFormat="1" applyFont="1" applyFill="1" applyBorder="1" applyAlignment="1">
      <alignment horizontal="left" vertical="center" wrapText="1"/>
    </xf>
    <xf numFmtId="0" fontId="43" fillId="4" borderId="1" xfId="0" applyFont="1" applyFill="1" applyBorder="1" applyAlignment="1">
      <alignment vertical="center" wrapText="1"/>
    </xf>
    <xf numFmtId="0" fontId="43" fillId="4" borderId="1" xfId="0" applyFont="1" applyFill="1" applyBorder="1" applyAlignment="1">
      <alignment horizontal="center" vertical="center"/>
    </xf>
    <xf numFmtId="166" fontId="43" fillId="4" borderId="1" xfId="0" applyNumberFormat="1" applyFont="1" applyFill="1" applyBorder="1" applyAlignment="1">
      <alignment horizontal="left" vertical="center"/>
    </xf>
    <xf numFmtId="0" fontId="43" fillId="4" borderId="1" xfId="0" applyFont="1" applyFill="1" applyBorder="1" applyAlignment="1">
      <alignment horizontal="left" vertical="center" wrapText="1"/>
    </xf>
    <xf numFmtId="0" fontId="47" fillId="0" borderId="0" xfId="0" applyFont="1" applyAlignment="1">
      <alignment horizontal="left" vertical="center"/>
    </xf>
    <xf numFmtId="0" fontId="43" fillId="0" borderId="0" xfId="0" applyFont="1" applyAlignment="1">
      <alignment horizontal="left" vertical="center"/>
    </xf>
    <xf numFmtId="0" fontId="43" fillId="4" borderId="1" xfId="57" applyFont="1" applyFill="1" applyBorder="1" applyAlignment="1" applyProtection="1">
      <alignment horizontal="left" vertical="center" wrapText="1"/>
    </xf>
    <xf numFmtId="166" fontId="43" fillId="9" borderId="1" xfId="48" applyNumberFormat="1" applyFont="1" applyFill="1" applyBorder="1" applyAlignment="1">
      <alignment horizontal="center" vertical="center"/>
    </xf>
    <xf numFmtId="0" fontId="47" fillId="4" borderId="0" xfId="0" applyFont="1" applyFill="1" applyAlignment="1">
      <alignment horizontal="left" vertical="center"/>
    </xf>
    <xf numFmtId="166" fontId="47" fillId="0" borderId="1" xfId="0" applyNumberFormat="1" applyFont="1" applyBorder="1" applyAlignment="1">
      <alignment horizontal="center" vertical="center"/>
    </xf>
    <xf numFmtId="166" fontId="43" fillId="0" borderId="1" xfId="0" applyNumberFormat="1" applyFont="1" applyBorder="1" applyAlignment="1">
      <alignment horizontal="left" vertical="center" wrapText="1"/>
    </xf>
    <xf numFmtId="166" fontId="43" fillId="0" borderId="1" xfId="0" applyNumberFormat="1" applyFont="1" applyBorder="1" applyAlignment="1">
      <alignment horizontal="center" vertical="center"/>
    </xf>
    <xf numFmtId="166" fontId="47" fillId="4" borderId="1" xfId="48" applyNumberFormat="1" applyFont="1" applyFill="1" applyBorder="1" applyAlignment="1">
      <alignment horizontal="center" vertical="center"/>
    </xf>
    <xf numFmtId="166" fontId="47" fillId="4" borderId="1" xfId="0" applyNumberFormat="1" applyFont="1" applyFill="1" applyBorder="1" applyAlignment="1">
      <alignment horizontal="center" vertical="center"/>
    </xf>
    <xf numFmtId="166" fontId="47" fillId="4" borderId="1" xfId="48" applyNumberFormat="1" applyFont="1" applyFill="1" applyBorder="1" applyAlignment="1">
      <alignment horizontal="left" vertical="center"/>
    </xf>
    <xf numFmtId="0" fontId="47" fillId="4" borderId="1" xfId="0" applyFont="1" applyFill="1" applyBorder="1" applyAlignment="1">
      <alignment horizontal="left" vertical="center"/>
    </xf>
    <xf numFmtId="0" fontId="47" fillId="4" borderId="1" xfId="0" applyFont="1" applyFill="1" applyBorder="1" applyAlignment="1">
      <alignment horizontal="left" vertical="center" wrapText="1"/>
    </xf>
    <xf numFmtId="2" fontId="47" fillId="4" borderId="1" xfId="0" applyNumberFormat="1" applyFont="1" applyFill="1" applyBorder="1" applyAlignment="1">
      <alignment horizontal="center" vertical="center"/>
    </xf>
    <xf numFmtId="0" fontId="47" fillId="4" borderId="1" xfId="48" applyFont="1" applyFill="1" applyBorder="1" applyAlignment="1">
      <alignment horizontal="left" vertical="center" wrapText="1"/>
    </xf>
    <xf numFmtId="0" fontId="47" fillId="4" borderId="1" xfId="8" applyFont="1" applyFill="1" applyBorder="1" applyAlignment="1">
      <alignment horizontal="left" vertical="center" wrapText="1"/>
    </xf>
    <xf numFmtId="0" fontId="43" fillId="4" borderId="1" xfId="0" applyFont="1" applyFill="1" applyBorder="1" applyAlignment="1">
      <alignment horizontal="left" vertical="center"/>
    </xf>
    <xf numFmtId="0" fontId="47" fillId="4" borderId="1" xfId="19" applyFont="1" applyFill="1" applyBorder="1" applyAlignment="1" applyProtection="1">
      <alignment horizontal="left" vertical="center" wrapText="1"/>
    </xf>
    <xf numFmtId="0" fontId="47" fillId="4" borderId="1" xfId="19" applyFont="1" applyFill="1" applyBorder="1" applyAlignment="1" applyProtection="1">
      <alignment horizontal="center" vertical="center" wrapText="1"/>
    </xf>
    <xf numFmtId="166" fontId="47" fillId="4" borderId="1" xfId="48" applyNumberFormat="1" applyFont="1" applyFill="1" applyBorder="1" applyAlignment="1" applyProtection="1">
      <alignment horizontal="center" vertical="center" wrapText="1"/>
      <protection locked="0"/>
    </xf>
    <xf numFmtId="0" fontId="47" fillId="4" borderId="1" xfId="48" applyFont="1" applyFill="1" applyBorder="1" applyAlignment="1">
      <alignment horizontal="left" vertical="center"/>
    </xf>
    <xf numFmtId="0" fontId="47" fillId="4" borderId="1" xfId="48" applyFont="1" applyFill="1" applyBorder="1" applyAlignment="1">
      <alignment horizontal="center" vertical="center"/>
    </xf>
    <xf numFmtId="4" fontId="47" fillId="4" borderId="1" xfId="48" applyNumberFormat="1" applyFont="1" applyFill="1" applyBorder="1" applyAlignment="1">
      <alignment horizontal="center" vertical="center"/>
    </xf>
    <xf numFmtId="0" fontId="45" fillId="3" borderId="1" xfId="48" applyFont="1" applyFill="1" applyBorder="1" applyAlignment="1">
      <alignment horizontal="center" vertical="center" wrapText="1"/>
    </xf>
    <xf numFmtId="4" fontId="45" fillId="3" borderId="1" xfId="48" applyNumberFormat="1" applyFont="1" applyFill="1" applyBorder="1" applyAlignment="1">
      <alignment horizontal="center" vertical="center" wrapText="1"/>
    </xf>
    <xf numFmtId="0" fontId="43" fillId="0" borderId="0" xfId="0" applyFont="1" applyAlignment="1">
      <alignment vertical="center"/>
    </xf>
    <xf numFmtId="0" fontId="43" fillId="0" borderId="0" xfId="48" applyFont="1" applyAlignment="1">
      <alignment horizontal="left" vertical="center"/>
    </xf>
    <xf numFmtId="0" fontId="43" fillId="0" borderId="0" xfId="48" applyFont="1" applyAlignment="1">
      <alignment horizontal="center" vertical="center"/>
    </xf>
    <xf numFmtId="0" fontId="43" fillId="0" borderId="0" xfId="48" applyFont="1" applyAlignment="1">
      <alignment vertical="center"/>
    </xf>
    <xf numFmtId="0" fontId="45" fillId="4" borderId="1" xfId="48" applyFont="1" applyFill="1" applyBorder="1" applyAlignment="1">
      <alignment horizontal="center" vertical="center" wrapText="1"/>
    </xf>
    <xf numFmtId="4" fontId="43" fillId="4" borderId="1" xfId="48" applyNumberFormat="1" applyFont="1" applyFill="1" applyBorder="1" applyAlignment="1">
      <alignment horizontal="left" vertical="center"/>
    </xf>
    <xf numFmtId="2" fontId="43" fillId="4" borderId="1" xfId="0" applyNumberFormat="1" applyFont="1" applyFill="1" applyBorder="1" applyAlignment="1">
      <alignment horizontal="center" vertical="center"/>
    </xf>
    <xf numFmtId="0" fontId="43" fillId="4" borderId="0" xfId="0" applyFont="1" applyFill="1" applyAlignment="1">
      <alignment vertical="center"/>
    </xf>
    <xf numFmtId="0" fontId="47" fillId="4" borderId="0" xfId="0" applyFont="1" applyFill="1" applyAlignment="1">
      <alignment vertical="center"/>
    </xf>
    <xf numFmtId="0" fontId="43" fillId="4" borderId="16" xfId="19" applyFont="1" applyFill="1" applyBorder="1" applyAlignment="1" applyProtection="1">
      <alignment horizontal="left" vertical="center" wrapText="1"/>
    </xf>
    <xf numFmtId="0" fontId="47" fillId="0" borderId="0" xfId="0" applyFont="1" applyAlignment="1">
      <alignment vertical="center"/>
    </xf>
    <xf numFmtId="0" fontId="45" fillId="9" borderId="14" xfId="48" applyFont="1" applyFill="1" applyBorder="1" applyAlignment="1">
      <alignment horizontal="left" vertical="center" wrapText="1"/>
    </xf>
    <xf numFmtId="0" fontId="45" fillId="9" borderId="1" xfId="48" applyFont="1" applyFill="1" applyBorder="1" applyAlignment="1">
      <alignment horizontal="left" vertical="center" wrapText="1"/>
    </xf>
    <xf numFmtId="0" fontId="45" fillId="4" borderId="17" xfId="48" applyFont="1" applyFill="1" applyBorder="1" applyAlignment="1">
      <alignment horizontal="center" vertical="center" wrapText="1"/>
    </xf>
    <xf numFmtId="0" fontId="45" fillId="4" borderId="17" xfId="48" applyFont="1" applyFill="1" applyBorder="1" applyAlignment="1">
      <alignment horizontal="left" vertical="center" wrapText="1"/>
    </xf>
    <xf numFmtId="0" fontId="43" fillId="0" borderId="1" xfId="0" applyFont="1" applyBorder="1" applyAlignment="1">
      <alignment horizontal="left" vertical="center"/>
    </xf>
    <xf numFmtId="0" fontId="45" fillId="2" borderId="1" xfId="48" applyFont="1" applyFill="1" applyBorder="1" applyAlignment="1">
      <alignment horizontal="left" vertical="center" wrapText="1"/>
    </xf>
    <xf numFmtId="0" fontId="45" fillId="2" borderId="1" xfId="28" applyFont="1" applyFill="1" applyBorder="1" applyAlignment="1">
      <alignment horizontal="left" vertical="center" wrapText="1"/>
    </xf>
    <xf numFmtId="4" fontId="43" fillId="2" borderId="1" xfId="48" applyNumberFormat="1" applyFont="1" applyFill="1" applyBorder="1" applyAlignment="1">
      <alignment horizontal="left" vertical="center"/>
    </xf>
    <xf numFmtId="0" fontId="45" fillId="2" borderId="1" xfId="48" applyFont="1" applyFill="1" applyBorder="1" applyAlignment="1">
      <alignment horizontal="left" vertical="center"/>
    </xf>
    <xf numFmtId="0" fontId="43" fillId="2" borderId="1" xfId="48" applyFont="1" applyFill="1" applyBorder="1" applyAlignment="1">
      <alignment horizontal="left" vertical="center"/>
    </xf>
    <xf numFmtId="0" fontId="43" fillId="4" borderId="0" xfId="48" applyFont="1" applyFill="1" applyAlignment="1">
      <alignment horizontal="left" vertical="center" wrapText="1"/>
    </xf>
    <xf numFmtId="0" fontId="43" fillId="2" borderId="0" xfId="59" applyFont="1" applyFill="1" applyAlignment="1">
      <alignment horizontal="left" vertical="center"/>
    </xf>
    <xf numFmtId="166" fontId="43" fillId="4" borderId="1" xfId="48" applyNumberFormat="1" applyFont="1" applyFill="1" applyBorder="1" applyAlignment="1">
      <alignment horizontal="center" vertical="center" wrapText="1"/>
    </xf>
    <xf numFmtId="166" fontId="43" fillId="4" borderId="1" xfId="0" applyNumberFormat="1" applyFont="1" applyFill="1" applyBorder="1" applyAlignment="1">
      <alignment horizontal="center" vertical="center"/>
    </xf>
    <xf numFmtId="166" fontId="43" fillId="4" borderId="1" xfId="48" applyNumberFormat="1" applyFont="1" applyFill="1" applyBorder="1" applyAlignment="1">
      <alignment horizontal="center" vertical="center"/>
    </xf>
    <xf numFmtId="49" fontId="43" fillId="4" borderId="1" xfId="48" applyNumberFormat="1" applyFont="1" applyFill="1" applyBorder="1" applyAlignment="1" applyProtection="1">
      <alignment horizontal="left" vertical="center" wrapText="1"/>
      <protection locked="0"/>
    </xf>
    <xf numFmtId="0" fontId="43" fillId="4" borderId="1" xfId="48" applyFont="1" applyFill="1" applyBorder="1" applyAlignment="1">
      <alignment horizontal="left" vertical="center" wrapText="1"/>
    </xf>
    <xf numFmtId="0" fontId="47" fillId="4" borderId="0" xfId="0" applyFont="1" applyFill="1" applyAlignment="1">
      <alignment horizontal="left" vertical="center"/>
    </xf>
    <xf numFmtId="0" fontId="47" fillId="4" borderId="1" xfId="0" applyFont="1" applyFill="1" applyBorder="1" applyAlignment="1">
      <alignment horizontal="center" vertical="center"/>
    </xf>
    <xf numFmtId="49" fontId="47" fillId="4" borderId="1" xfId="48" applyNumberFormat="1" applyFont="1" applyFill="1" applyBorder="1" applyAlignment="1" applyProtection="1">
      <alignment horizontal="left" vertical="center" wrapText="1"/>
      <protection locked="0"/>
    </xf>
    <xf numFmtId="0" fontId="43" fillId="4" borderId="1" xfId="0" applyFont="1" applyFill="1" applyBorder="1" applyAlignment="1">
      <alignment vertical="center"/>
    </xf>
    <xf numFmtId="0" fontId="49" fillId="10" borderId="1" xfId="0" applyFont="1" applyFill="1" applyBorder="1" applyAlignment="1">
      <alignment horizontal="center" vertical="center" wrapText="1"/>
    </xf>
    <xf numFmtId="0" fontId="43" fillId="4" borderId="1" xfId="48" applyFont="1" applyFill="1" applyBorder="1" applyAlignment="1">
      <alignment horizontal="center" vertical="center"/>
    </xf>
    <xf numFmtId="49" fontId="43" fillId="4" borderId="1" xfId="48" applyNumberFormat="1" applyFont="1" applyFill="1" applyBorder="1" applyAlignment="1" applyProtection="1">
      <alignment horizontal="center" vertical="center"/>
      <protection locked="0"/>
    </xf>
    <xf numFmtId="0" fontId="43" fillId="4" borderId="1" xfId="48" applyFont="1" applyFill="1" applyBorder="1" applyAlignment="1">
      <alignment horizontal="left" vertical="center"/>
    </xf>
    <xf numFmtId="0" fontId="43" fillId="4" borderId="1" xfId="8" applyFont="1" applyFill="1" applyBorder="1" applyAlignment="1">
      <alignment horizontal="center" vertical="center"/>
    </xf>
    <xf numFmtId="49" fontId="47" fillId="4" borderId="1" xfId="48" applyNumberFormat="1" applyFont="1" applyFill="1" applyBorder="1" applyAlignment="1" applyProtection="1">
      <alignment horizontal="center" vertical="center"/>
      <protection locked="0"/>
    </xf>
    <xf numFmtId="0" fontId="45" fillId="9" borderId="1" xfId="28" applyFont="1" applyFill="1" applyBorder="1" applyAlignment="1">
      <alignment horizontal="center" vertical="center"/>
    </xf>
    <xf numFmtId="0" fontId="43" fillId="4" borderId="1" xfId="28" applyFont="1" applyFill="1" applyBorder="1" applyAlignment="1">
      <alignment horizontal="center" vertical="center"/>
    </xf>
    <xf numFmtId="0" fontId="47" fillId="4" borderId="1" xfId="8" applyFont="1" applyFill="1" applyBorder="1" applyAlignment="1">
      <alignment horizontal="center" vertical="center"/>
    </xf>
    <xf numFmtId="0" fontId="47" fillId="4" borderId="1" xfId="8" applyFont="1" applyFill="1" applyBorder="1" applyAlignment="1">
      <alignment horizontal="left" vertical="center"/>
    </xf>
    <xf numFmtId="1" fontId="47" fillId="4" borderId="1" xfId="48" applyNumberFormat="1" applyFont="1" applyFill="1" applyBorder="1" applyAlignment="1">
      <alignment horizontal="left" vertical="center"/>
    </xf>
    <xf numFmtId="2" fontId="47" fillId="4" borderId="1" xfId="48" applyNumberFormat="1" applyFont="1" applyFill="1" applyBorder="1" applyAlignment="1">
      <alignment horizontal="center" vertical="center"/>
    </xf>
    <xf numFmtId="1" fontId="47" fillId="4" borderId="1" xfId="48" applyNumberFormat="1" applyFont="1" applyFill="1" applyBorder="1" applyAlignment="1">
      <alignment horizontal="center" vertical="center"/>
    </xf>
    <xf numFmtId="0" fontId="47" fillId="4" borderId="1" xfId="19" applyFont="1" applyFill="1" applyBorder="1" applyAlignment="1" applyProtection="1">
      <alignment horizontal="center" vertical="center"/>
    </xf>
    <xf numFmtId="2" fontId="47" fillId="4" borderId="1" xfId="19" applyNumberFormat="1" applyFont="1" applyFill="1" applyBorder="1" applyAlignment="1" applyProtection="1">
      <alignment horizontal="center" vertical="center"/>
    </xf>
    <xf numFmtId="2" fontId="43" fillId="4" borderId="1" xfId="48" applyNumberFormat="1" applyFont="1" applyFill="1" applyBorder="1" applyAlignment="1">
      <alignment horizontal="center" vertical="center"/>
    </xf>
    <xf numFmtId="0" fontId="47" fillId="4" borderId="1" xfId="28" applyFont="1" applyFill="1" applyBorder="1" applyAlignment="1">
      <alignment horizontal="center" vertical="center"/>
    </xf>
    <xf numFmtId="166" fontId="43" fillId="4" borderId="1" xfId="48" applyNumberFormat="1" applyFont="1" applyFill="1" applyBorder="1" applyAlignment="1">
      <alignment horizontal="left" vertical="center"/>
    </xf>
    <xf numFmtId="0" fontId="43" fillId="4" borderId="16" xfId="28" applyFont="1" applyFill="1" applyBorder="1" applyAlignment="1">
      <alignment horizontal="left" vertical="center"/>
    </xf>
    <xf numFmtId="0" fontId="43" fillId="4" borderId="16" xfId="28" applyFont="1" applyFill="1" applyBorder="1" applyAlignment="1">
      <alignment horizontal="center" vertical="center"/>
    </xf>
    <xf numFmtId="0" fontId="45" fillId="9" borderId="1" xfId="48" applyFont="1" applyFill="1" applyBorder="1" applyAlignment="1">
      <alignment horizontal="left" vertical="center"/>
    </xf>
    <xf numFmtId="0" fontId="45" fillId="9" borderId="1" xfId="48" applyFont="1" applyFill="1" applyBorder="1" applyAlignment="1">
      <alignment horizontal="center" vertical="center"/>
    </xf>
    <xf numFmtId="166" fontId="45" fillId="9" borderId="1" xfId="48" applyNumberFormat="1" applyFont="1" applyFill="1" applyBorder="1" applyAlignment="1">
      <alignment horizontal="center" vertical="center"/>
    </xf>
    <xf numFmtId="0" fontId="45" fillId="4" borderId="17" xfId="48" applyFont="1" applyFill="1" applyBorder="1" applyAlignment="1">
      <alignment horizontal="left" vertical="center"/>
    </xf>
    <xf numFmtId="0" fontId="45" fillId="4" borderId="17" xfId="48" applyFont="1" applyFill="1" applyBorder="1" applyAlignment="1">
      <alignment horizontal="center" vertical="center"/>
    </xf>
    <xf numFmtId="166" fontId="45" fillId="4" borderId="17" xfId="48" applyNumberFormat="1" applyFont="1" applyFill="1" applyBorder="1" applyAlignment="1">
      <alignment horizontal="center" vertical="center"/>
    </xf>
    <xf numFmtId="0" fontId="43" fillId="4" borderId="1" xfId="58" applyFont="1" applyFill="1" applyBorder="1" applyAlignment="1">
      <alignment horizontal="center" vertical="center"/>
    </xf>
    <xf numFmtId="166" fontId="43" fillId="4" borderId="1" xfId="3" applyNumberFormat="1" applyFont="1" applyFill="1" applyBorder="1" applyAlignment="1">
      <alignment horizontal="center" vertical="center"/>
    </xf>
    <xf numFmtId="0" fontId="45" fillId="2" borderId="1" xfId="48" applyFont="1" applyFill="1" applyBorder="1" applyAlignment="1">
      <alignment horizontal="center" vertical="center"/>
    </xf>
    <xf numFmtId="9" fontId="45" fillId="2" borderId="1" xfId="48" applyNumberFormat="1" applyFont="1" applyFill="1" applyBorder="1" applyAlignment="1">
      <alignment horizontal="center" vertical="center"/>
    </xf>
    <xf numFmtId="166" fontId="45" fillId="4" borderId="0" xfId="0" applyNumberFormat="1" applyFont="1" applyFill="1" applyAlignment="1">
      <alignment horizontal="center" vertical="center"/>
    </xf>
    <xf numFmtId="49" fontId="45" fillId="9" borderId="1" xfId="48" applyNumberFormat="1" applyFont="1" applyFill="1" applyBorder="1" applyAlignment="1" applyProtection="1">
      <alignment horizontal="center" vertical="center"/>
      <protection locked="0"/>
    </xf>
    <xf numFmtId="166" fontId="43" fillId="9" borderId="1" xfId="8" applyNumberFormat="1" applyFont="1" applyFill="1" applyBorder="1" applyAlignment="1" applyProtection="1">
      <alignment horizontal="center" vertical="center"/>
      <protection locked="0"/>
    </xf>
    <xf numFmtId="166" fontId="45" fillId="9" borderId="1" xfId="8" applyNumberFormat="1" applyFont="1" applyFill="1" applyBorder="1" applyAlignment="1" applyProtection="1">
      <alignment horizontal="center" vertical="center"/>
      <protection locked="0"/>
    </xf>
    <xf numFmtId="166" fontId="47" fillId="4" borderId="1" xfId="8" applyNumberFormat="1" applyFont="1" applyFill="1" applyBorder="1" applyAlignment="1" applyProtection="1">
      <alignment horizontal="center" vertical="center"/>
      <protection locked="0"/>
    </xf>
    <xf numFmtId="166" fontId="43" fillId="4" borderId="1" xfId="8" applyNumberFormat="1" applyFont="1" applyFill="1" applyBorder="1" applyAlignment="1" applyProtection="1">
      <alignment horizontal="center" vertical="center"/>
      <protection locked="0"/>
    </xf>
    <xf numFmtId="166" fontId="48" fillId="4" borderId="1" xfId="48" applyNumberFormat="1" applyFont="1" applyFill="1" applyBorder="1" applyAlignment="1">
      <alignment horizontal="center" vertical="center"/>
    </xf>
    <xf numFmtId="166" fontId="45" fillId="4" borderId="17" xfId="48" applyNumberFormat="1" applyFont="1" applyFill="1" applyBorder="1" applyAlignment="1">
      <alignment horizontal="left" vertical="center"/>
    </xf>
    <xf numFmtId="0" fontId="45" fillId="3" borderId="1" xfId="48" applyFont="1" applyFill="1" applyBorder="1" applyAlignment="1">
      <alignment horizontal="center" vertical="center"/>
    </xf>
    <xf numFmtId="0" fontId="43" fillId="4" borderId="1" xfId="8" applyFont="1" applyFill="1" applyBorder="1" applyAlignment="1">
      <alignment horizontal="left" vertical="center" wrapText="1"/>
    </xf>
    <xf numFmtId="166" fontId="43" fillId="4" borderId="1" xfId="8" applyNumberFormat="1" applyFont="1" applyFill="1" applyBorder="1" applyAlignment="1">
      <alignment horizontal="center" vertical="center"/>
    </xf>
    <xf numFmtId="0" fontId="49" fillId="11" borderId="1" xfId="0" applyFont="1" applyFill="1" applyBorder="1" applyAlignment="1">
      <alignment horizontal="center" vertical="center"/>
    </xf>
    <xf numFmtId="0" fontId="43" fillId="4" borderId="1" xfId="19" applyFont="1" applyFill="1" applyBorder="1" applyAlignment="1" applyProtection="1">
      <alignment horizontal="left" vertical="center" wrapText="1"/>
    </xf>
    <xf numFmtId="49" fontId="49" fillId="4" borderId="1" xfId="0" applyNumberFormat="1" applyFont="1" applyFill="1" applyBorder="1" applyAlignment="1" applyProtection="1">
      <alignment horizontal="center" vertical="center" wrapText="1"/>
      <protection locked="0"/>
    </xf>
    <xf numFmtId="49" fontId="49" fillId="11" borderId="1" xfId="0" applyNumberFormat="1" applyFont="1" applyFill="1" applyBorder="1" applyAlignment="1" applyProtection="1">
      <alignment horizontal="center" vertical="center" wrapText="1"/>
      <protection locked="0"/>
    </xf>
    <xf numFmtId="49" fontId="49" fillId="11" borderId="18" xfId="0" applyNumberFormat="1" applyFont="1" applyFill="1" applyBorder="1" applyAlignment="1" applyProtection="1">
      <alignment horizontal="center" vertical="center"/>
      <protection locked="0"/>
    </xf>
    <xf numFmtId="0" fontId="49" fillId="11" borderId="1" xfId="0" applyFont="1" applyFill="1" applyBorder="1" applyAlignment="1">
      <alignment horizontal="left" vertical="center" wrapText="1"/>
    </xf>
    <xf numFmtId="166" fontId="49" fillId="11" borderId="1" xfId="0" applyNumberFormat="1" applyFont="1" applyFill="1" applyBorder="1" applyAlignment="1">
      <alignment horizontal="center" vertical="center"/>
    </xf>
    <xf numFmtId="166" fontId="47" fillId="11" borderId="14" xfId="0" applyNumberFormat="1" applyFont="1" applyFill="1" applyBorder="1" applyAlignment="1">
      <alignment horizontal="center" vertical="center" wrapText="1"/>
    </xf>
    <xf numFmtId="0" fontId="49" fillId="11" borderId="16" xfId="0" applyFont="1" applyFill="1" applyBorder="1" applyAlignment="1">
      <alignment horizontal="left" vertical="center" wrapText="1"/>
    </xf>
    <xf numFmtId="166" fontId="49" fillId="11" borderId="16" xfId="0" applyNumberFormat="1" applyFont="1" applyFill="1" applyBorder="1" applyAlignment="1">
      <alignment horizontal="center" vertical="center"/>
    </xf>
    <xf numFmtId="166" fontId="47" fillId="11" borderId="18" xfId="0" applyNumberFormat="1" applyFont="1" applyFill="1" applyBorder="1" applyAlignment="1">
      <alignment horizontal="center" vertical="center" wrapText="1"/>
    </xf>
    <xf numFmtId="0" fontId="47" fillId="4" borderId="1" xfId="0" applyFont="1" applyFill="1" applyBorder="1" applyAlignment="1">
      <alignment vertical="center" wrapText="1"/>
    </xf>
    <xf numFmtId="0" fontId="47" fillId="11" borderId="14" xfId="0" applyFont="1" applyFill="1" applyBorder="1" applyAlignment="1">
      <alignment horizontal="center" vertical="center"/>
    </xf>
    <xf numFmtId="2" fontId="47" fillId="11" borderId="18" xfId="0" applyNumberFormat="1" applyFont="1" applyFill="1" applyBorder="1" applyAlignment="1">
      <alignment horizontal="center" vertical="center"/>
    </xf>
    <xf numFmtId="49" fontId="49" fillId="11" borderId="16" xfId="0" applyNumberFormat="1" applyFont="1" applyFill="1" applyBorder="1" applyAlignment="1" applyProtection="1">
      <alignment horizontal="left" vertical="center" wrapText="1"/>
      <protection locked="0"/>
    </xf>
    <xf numFmtId="2" fontId="43" fillId="4" borderId="1" xfId="48" applyNumberFormat="1" applyFont="1" applyFill="1" applyBorder="1" applyAlignment="1">
      <alignment horizontal="left" vertical="center" wrapText="1"/>
    </xf>
    <xf numFmtId="2" fontId="47" fillId="11" borderId="14" xfId="0" applyNumberFormat="1" applyFont="1" applyFill="1" applyBorder="1" applyAlignment="1">
      <alignment horizontal="center" vertical="center"/>
    </xf>
    <xf numFmtId="166" fontId="47" fillId="11" borderId="14" xfId="0" applyNumberFormat="1" applyFont="1" applyFill="1" applyBorder="1" applyAlignment="1">
      <alignment horizontal="center" vertical="center"/>
    </xf>
    <xf numFmtId="0" fontId="47" fillId="11" borderId="18" xfId="0" applyFont="1" applyFill="1" applyBorder="1" applyAlignment="1">
      <alignment horizontal="center" vertical="center"/>
    </xf>
    <xf numFmtId="166" fontId="47" fillId="11" borderId="18" xfId="0" applyNumberFormat="1" applyFont="1" applyFill="1" applyBorder="1" applyAlignment="1">
      <alignment horizontal="center" vertical="center"/>
    </xf>
    <xf numFmtId="0" fontId="47" fillId="11" borderId="1" xfId="0" applyFont="1" applyFill="1" applyBorder="1" applyAlignment="1">
      <alignment horizontal="left" vertical="center"/>
    </xf>
    <xf numFmtId="0" fontId="49" fillId="11" borderId="14" xfId="0" applyFont="1" applyFill="1" applyBorder="1" applyAlignment="1">
      <alignment horizontal="center" vertical="center"/>
    </xf>
    <xf numFmtId="167" fontId="43" fillId="4" borderId="1" xfId="0" applyNumberFormat="1" applyFont="1" applyFill="1" applyBorder="1" applyAlignment="1">
      <alignment horizontal="center" vertical="center"/>
    </xf>
    <xf numFmtId="2" fontId="43" fillId="4" borderId="1" xfId="48" applyNumberFormat="1" applyFont="1" applyFill="1" applyBorder="1" applyAlignment="1" applyProtection="1">
      <alignment horizontal="center" vertical="center"/>
      <protection locked="0"/>
    </xf>
    <xf numFmtId="2" fontId="43" fillId="4" borderId="16" xfId="48" applyNumberFormat="1" applyFont="1" applyFill="1" applyBorder="1" applyAlignment="1" applyProtection="1">
      <alignment horizontal="center" vertical="center"/>
      <protection locked="0"/>
    </xf>
    <xf numFmtId="166" fontId="49" fillId="11" borderId="1" xfId="0" applyNumberFormat="1" applyFont="1" applyFill="1" applyBorder="1" applyAlignment="1">
      <alignment horizontal="left" vertical="center" wrapText="1"/>
    </xf>
    <xf numFmtId="166" fontId="49" fillId="11" borderId="14" xfId="0" applyNumberFormat="1" applyFont="1" applyFill="1" applyBorder="1" applyAlignment="1">
      <alignment horizontal="center" vertical="center"/>
    </xf>
    <xf numFmtId="166" fontId="43" fillId="4" borderId="1" xfId="48" applyNumberFormat="1" applyFont="1" applyFill="1" applyBorder="1" applyAlignment="1" applyProtection="1">
      <alignment horizontal="center" vertical="center"/>
      <protection locked="0"/>
    </xf>
    <xf numFmtId="0" fontId="43" fillId="0" borderId="1" xfId="48" applyFont="1" applyBorder="1" applyAlignment="1">
      <alignment horizontal="center" vertical="center" wrapText="1"/>
    </xf>
    <xf numFmtId="4" fontId="43" fillId="0" borderId="1" xfId="48" applyNumberFormat="1" applyFont="1" applyBorder="1" applyAlignment="1">
      <alignment horizontal="center" vertical="center" wrapText="1"/>
    </xf>
    <xf numFmtId="0" fontId="43" fillId="4" borderId="1" xfId="48" applyFont="1" applyFill="1" applyBorder="1" applyAlignment="1">
      <alignment horizontal="center" vertical="center" wrapText="1"/>
    </xf>
    <xf numFmtId="4" fontId="43" fillId="4" borderId="1" xfId="48" applyNumberFormat="1" applyFont="1" applyFill="1" applyBorder="1" applyAlignment="1">
      <alignment horizontal="center" vertical="center" wrapText="1"/>
    </xf>
    <xf numFmtId="2" fontId="47" fillId="0" borderId="1" xfId="0" applyNumberFormat="1" applyFont="1" applyFill="1" applyBorder="1" applyAlignment="1">
      <alignment horizontal="center" vertical="center"/>
    </xf>
    <xf numFmtId="2" fontId="47" fillId="4" borderId="1" xfId="48" applyNumberFormat="1" applyFont="1" applyFill="1" applyBorder="1" applyAlignment="1">
      <alignment horizontal="center" vertical="center" wrapText="1"/>
    </xf>
    <xf numFmtId="0" fontId="43" fillId="0" borderId="1" xfId="0" applyFont="1" applyBorder="1" applyAlignment="1">
      <alignment horizontal="left" vertical="center" wrapText="1"/>
    </xf>
    <xf numFmtId="166" fontId="43" fillId="0" borderId="1" xfId="48" applyNumberFormat="1" applyFont="1" applyBorder="1" applyAlignment="1">
      <alignment horizontal="center" vertical="center"/>
    </xf>
    <xf numFmtId="166" fontId="43" fillId="0" borderId="1" xfId="48" applyNumberFormat="1" applyFont="1" applyFill="1" applyBorder="1" applyAlignment="1">
      <alignment horizontal="center" vertical="center" wrapText="1"/>
    </xf>
    <xf numFmtId="2" fontId="43" fillId="4" borderId="1" xfId="48" applyNumberFormat="1" applyFont="1" applyFill="1" applyBorder="1" applyAlignment="1">
      <alignment horizontal="center" vertical="center" wrapText="1"/>
    </xf>
    <xf numFmtId="2" fontId="43" fillId="0" borderId="1" xfId="48" applyNumberFormat="1" applyFont="1" applyFill="1" applyBorder="1" applyAlignment="1">
      <alignment horizontal="center" vertical="center" wrapText="1"/>
    </xf>
    <xf numFmtId="49" fontId="43" fillId="4" borderId="1" xfId="48" applyNumberFormat="1" applyFont="1" applyFill="1" applyBorder="1" applyAlignment="1" applyProtection="1">
      <alignment horizontal="center" vertical="center" wrapText="1"/>
      <protection locked="0"/>
    </xf>
    <xf numFmtId="166" fontId="43" fillId="4" borderId="14" xfId="0" applyNumberFormat="1" applyFont="1" applyFill="1" applyBorder="1" applyAlignment="1">
      <alignment horizontal="center" vertical="center"/>
    </xf>
    <xf numFmtId="49" fontId="43" fillId="0" borderId="1" xfId="48" applyNumberFormat="1" applyFont="1" applyBorder="1" applyAlignment="1" applyProtection="1">
      <alignment horizontal="left" vertical="center" wrapText="1"/>
      <protection locked="0"/>
    </xf>
    <xf numFmtId="2" fontId="43" fillId="0" borderId="1" xfId="48" applyNumberFormat="1" applyFont="1" applyBorder="1" applyAlignment="1">
      <alignment horizontal="left" vertical="center" wrapText="1"/>
    </xf>
    <xf numFmtId="2" fontId="43" fillId="0" borderId="1" xfId="48" applyNumberFormat="1" applyFont="1" applyBorder="1" applyAlignment="1">
      <alignment horizontal="center" vertical="center" wrapText="1"/>
    </xf>
    <xf numFmtId="0" fontId="50" fillId="4" borderId="1" xfId="0" applyFont="1" applyFill="1" applyBorder="1" applyAlignment="1">
      <alignment horizontal="center" vertical="center"/>
    </xf>
    <xf numFmtId="2" fontId="50" fillId="4" borderId="1" xfId="0" applyNumberFormat="1" applyFont="1" applyFill="1" applyBorder="1" applyAlignment="1">
      <alignment horizontal="center" vertical="center"/>
    </xf>
    <xf numFmtId="2" fontId="50" fillId="4" borderId="1" xfId="48" applyNumberFormat="1" applyFont="1" applyFill="1" applyBorder="1" applyAlignment="1">
      <alignment horizontal="center" vertical="center"/>
    </xf>
    <xf numFmtId="49" fontId="50" fillId="4" borderId="1" xfId="48" applyNumberFormat="1" applyFont="1" applyFill="1" applyBorder="1" applyAlignment="1" applyProtection="1">
      <alignment horizontal="left" vertical="center" wrapText="1"/>
      <protection locked="0"/>
    </xf>
    <xf numFmtId="0" fontId="51" fillId="0" borderId="0" xfId="0" applyFont="1" applyAlignment="1">
      <alignment horizontal="center" vertical="center"/>
    </xf>
    <xf numFmtId="0" fontId="51" fillId="4" borderId="1" xfId="0" applyFont="1" applyFill="1" applyBorder="1" applyAlignment="1">
      <alignment horizontal="center" vertical="center" wrapText="1"/>
    </xf>
    <xf numFmtId="0" fontId="52" fillId="4" borderId="1" xfId="48" applyFont="1" applyFill="1" applyBorder="1" applyAlignment="1">
      <alignment horizontal="center" vertical="center"/>
    </xf>
    <xf numFmtId="4" fontId="43" fillId="4" borderId="11" xfId="48" applyNumberFormat="1" applyFont="1" applyFill="1" applyBorder="1" applyAlignment="1">
      <alignment horizontal="center" vertical="center"/>
    </xf>
    <xf numFmtId="0" fontId="43" fillId="4" borderId="0" xfId="0" applyFont="1" applyFill="1" applyAlignment="1">
      <alignment horizontal="center" vertical="center"/>
    </xf>
    <xf numFmtId="1" fontId="53" fillId="0" borderId="1" xfId="59" applyNumberFormat="1" applyFont="1" applyFill="1" applyBorder="1" applyAlignment="1">
      <alignment horizontal="left" vertical="top"/>
    </xf>
    <xf numFmtId="0" fontId="53" fillId="0" borderId="1" xfId="0" applyFont="1" applyBorder="1" applyAlignment="1">
      <alignment horizontal="left" vertical="top" wrapText="1"/>
    </xf>
    <xf numFmtId="0" fontId="53" fillId="0" borderId="1" xfId="0" applyFont="1" applyBorder="1" applyAlignment="1">
      <alignment horizontal="center" vertical="top" wrapText="1"/>
    </xf>
    <xf numFmtId="2" fontId="53" fillId="4" borderId="1" xfId="0" applyNumberFormat="1" applyFont="1" applyFill="1" applyBorder="1" applyAlignment="1">
      <alignment horizontal="center" vertical="top" wrapText="1"/>
    </xf>
    <xf numFmtId="4" fontId="53" fillId="4" borderId="1" xfId="59" applyNumberFormat="1" applyFont="1" applyFill="1" applyBorder="1" applyAlignment="1">
      <alignment horizontal="center" vertical="top"/>
    </xf>
    <xf numFmtId="0" fontId="1" fillId="4" borderId="1" xfId="0" applyFont="1" applyFill="1" applyBorder="1" applyAlignment="1">
      <alignment horizontal="left" vertical="top" wrapText="1"/>
    </xf>
    <xf numFmtId="0" fontId="1" fillId="4" borderId="1" xfId="0" applyFont="1" applyFill="1" applyBorder="1" applyAlignment="1">
      <alignment horizontal="center" vertical="top" wrapText="1"/>
    </xf>
    <xf numFmtId="2" fontId="1" fillId="4" borderId="1" xfId="0" applyNumberFormat="1" applyFont="1" applyFill="1" applyBorder="1" applyAlignment="1">
      <alignment horizontal="left" vertical="top" wrapText="1"/>
    </xf>
    <xf numFmtId="0" fontId="53" fillId="0" borderId="0" xfId="59" applyFont="1" applyFill="1" applyAlignment="1">
      <alignment horizontal="left" vertical="top"/>
    </xf>
    <xf numFmtId="0" fontId="54" fillId="0" borderId="1" xfId="0" applyFont="1" applyFill="1" applyBorder="1" applyAlignment="1">
      <alignment horizontal="left" vertical="top"/>
    </xf>
    <xf numFmtId="49" fontId="53" fillId="2" borderId="1" xfId="59" applyNumberFormat="1" applyFont="1" applyFill="1" applyBorder="1" applyAlignment="1" applyProtection="1">
      <alignment horizontal="center" vertical="top" wrapText="1"/>
      <protection locked="0"/>
    </xf>
    <xf numFmtId="2" fontId="53" fillId="4" borderId="1" xfId="59" applyNumberFormat="1" applyFont="1" applyFill="1" applyBorder="1" applyAlignment="1">
      <alignment horizontal="center" vertical="top"/>
    </xf>
    <xf numFmtId="0" fontId="54" fillId="2" borderId="1" xfId="0" applyFont="1" applyFill="1" applyBorder="1" applyAlignment="1">
      <alignment horizontal="left" vertical="top" wrapText="1"/>
    </xf>
    <xf numFmtId="2" fontId="53" fillId="2" borderId="1" xfId="0" applyNumberFormat="1" applyFont="1" applyFill="1" applyBorder="1" applyAlignment="1">
      <alignment horizontal="center" vertical="top"/>
    </xf>
    <xf numFmtId="2" fontId="53" fillId="4" borderId="1" xfId="0" applyNumberFormat="1" applyFont="1" applyFill="1" applyBorder="1" applyAlignment="1">
      <alignment horizontal="center" vertical="top"/>
    </xf>
    <xf numFmtId="49" fontId="53" fillId="2" borderId="1" xfId="59" applyNumberFormat="1" applyFont="1" applyFill="1" applyBorder="1" applyAlignment="1" applyProtection="1">
      <alignment horizontal="left" vertical="top" wrapText="1"/>
      <protection locked="0"/>
    </xf>
    <xf numFmtId="4" fontId="53" fillId="4" borderId="1" xfId="59" applyNumberFormat="1" applyFont="1" applyFill="1" applyBorder="1" applyAlignment="1">
      <alignment horizontal="left" vertical="top"/>
    </xf>
    <xf numFmtId="4" fontId="53" fillId="0" borderId="1" xfId="59" applyNumberFormat="1" applyFont="1" applyFill="1" applyBorder="1" applyAlignment="1">
      <alignment horizontal="left" vertical="top"/>
    </xf>
    <xf numFmtId="0" fontId="53" fillId="2" borderId="0" xfId="59" applyFont="1" applyFill="1" applyAlignment="1">
      <alignment horizontal="left" vertical="top"/>
    </xf>
    <xf numFmtId="0" fontId="53" fillId="0" borderId="1" xfId="59" applyFont="1" applyFill="1" applyBorder="1" applyAlignment="1">
      <alignment horizontal="left" vertical="top" wrapText="1"/>
    </xf>
    <xf numFmtId="0" fontId="53" fillId="0" borderId="1" xfId="0" applyFont="1" applyFill="1" applyBorder="1" applyAlignment="1">
      <alignment horizontal="left" vertical="top" wrapText="1"/>
    </xf>
    <xf numFmtId="0" fontId="53" fillId="0" borderId="1" xfId="28" applyFont="1" applyFill="1" applyBorder="1" applyAlignment="1" applyProtection="1">
      <alignment horizontal="center" vertical="top" wrapText="1"/>
    </xf>
    <xf numFmtId="2" fontId="53" fillId="4" borderId="1" xfId="59" applyNumberFormat="1" applyFont="1" applyFill="1" applyBorder="1" applyAlignment="1">
      <alignment horizontal="center" vertical="top" wrapText="1"/>
    </xf>
    <xf numFmtId="4" fontId="53" fillId="0" borderId="1" xfId="59" applyNumberFormat="1" applyFont="1" applyFill="1" applyBorder="1" applyAlignment="1">
      <alignment horizontal="center" vertical="top"/>
    </xf>
    <xf numFmtId="2" fontId="1" fillId="4" borderId="1" xfId="0" applyNumberFormat="1" applyFont="1" applyFill="1" applyBorder="1" applyAlignment="1">
      <alignment horizontal="center" vertical="top" wrapText="1"/>
    </xf>
    <xf numFmtId="49" fontId="53" fillId="0" borderId="1" xfId="59" applyNumberFormat="1" applyFont="1" applyFill="1" applyBorder="1" applyAlignment="1" applyProtection="1">
      <alignment horizontal="left" vertical="top" wrapText="1"/>
      <protection locked="0"/>
    </xf>
    <xf numFmtId="0" fontId="55" fillId="0" borderId="1" xfId="0" applyFont="1" applyFill="1" applyBorder="1" applyAlignment="1">
      <alignment horizontal="center" vertical="center"/>
    </xf>
    <xf numFmtId="2" fontId="56" fillId="0" borderId="1" xfId="0" applyNumberFormat="1" applyFont="1" applyFill="1" applyBorder="1" applyAlignment="1">
      <alignment horizontal="center" vertical="center"/>
    </xf>
    <xf numFmtId="166" fontId="55" fillId="0" borderId="1" xfId="0" applyNumberFormat="1" applyFont="1" applyFill="1" applyBorder="1" applyAlignment="1">
      <alignment horizontal="center" vertical="center"/>
    </xf>
    <xf numFmtId="166" fontId="57" fillId="0" borderId="1" xfId="59" applyNumberFormat="1" applyFont="1" applyFill="1" applyBorder="1" applyAlignment="1">
      <alignment horizontal="center" vertical="center" wrapText="1"/>
    </xf>
    <xf numFmtId="2" fontId="53" fillId="2" borderId="1" xfId="0" applyNumberFormat="1" applyFont="1" applyFill="1" applyBorder="1" applyAlignment="1">
      <alignment horizontal="left" vertical="top"/>
    </xf>
    <xf numFmtId="0" fontId="53" fillId="0" borderId="1" xfId="59" applyFont="1" applyBorder="1" applyAlignment="1">
      <alignment horizontal="left" vertical="top" wrapText="1"/>
    </xf>
    <xf numFmtId="49" fontId="53" fillId="0" borderId="1" xfId="59" applyNumberFormat="1" applyFont="1" applyBorder="1" applyAlignment="1" applyProtection="1">
      <alignment horizontal="left" vertical="top" wrapText="1"/>
      <protection locked="0"/>
    </xf>
    <xf numFmtId="4" fontId="53" fillId="0" borderId="1" xfId="59" applyNumberFormat="1" applyFont="1" applyBorder="1" applyAlignment="1">
      <alignment horizontal="left" vertical="top"/>
    </xf>
    <xf numFmtId="166" fontId="1" fillId="0" borderId="1" xfId="0" applyNumberFormat="1" applyFont="1" applyBorder="1" applyAlignment="1">
      <alignment horizontal="left" vertical="top"/>
    </xf>
    <xf numFmtId="0" fontId="53" fillId="4" borderId="0" xfId="0" applyFont="1" applyFill="1"/>
    <xf numFmtId="0" fontId="53" fillId="4" borderId="1" xfId="59" applyNumberFormat="1" applyFont="1" applyFill="1" applyBorder="1" applyAlignment="1">
      <alignment horizontal="center" vertical="top"/>
    </xf>
    <xf numFmtId="0" fontId="58" fillId="4" borderId="1" xfId="0" applyFont="1" applyFill="1" applyBorder="1" applyAlignment="1">
      <alignment horizontal="left" vertical="center" wrapText="1"/>
    </xf>
    <xf numFmtId="0" fontId="47" fillId="0" borderId="1" xfId="8" applyFont="1" applyFill="1" applyBorder="1" applyAlignment="1">
      <alignment horizontal="left" vertical="center" wrapText="1"/>
    </xf>
    <xf numFmtId="0" fontId="47" fillId="0" borderId="1" xfId="8" applyFont="1" applyFill="1" applyBorder="1" applyAlignment="1">
      <alignment horizontal="center" vertical="center" wrapText="1"/>
    </xf>
    <xf numFmtId="4" fontId="47" fillId="0" borderId="1" xfId="8" applyNumberFormat="1" applyFont="1" applyFill="1" applyBorder="1" applyAlignment="1">
      <alignment horizontal="center" vertical="center"/>
    </xf>
    <xf numFmtId="0" fontId="47" fillId="0" borderId="1" xfId="0" applyFont="1" applyBorder="1" applyAlignment="1">
      <alignment horizontal="left" vertical="center"/>
    </xf>
    <xf numFmtId="4" fontId="47" fillId="0" borderId="1" xfId="0" applyNumberFormat="1" applyFont="1" applyBorder="1" applyAlignment="1">
      <alignment horizontal="center" vertical="center"/>
    </xf>
    <xf numFmtId="4" fontId="47" fillId="0" borderId="11" xfId="48" applyNumberFormat="1" applyFont="1" applyBorder="1" applyAlignment="1">
      <alignment horizontal="center" vertical="center" wrapText="1"/>
    </xf>
    <xf numFmtId="0" fontId="43" fillId="0" borderId="0" xfId="0" applyFont="1"/>
    <xf numFmtId="0" fontId="43" fillId="0" borderId="14" xfId="48" applyFont="1" applyBorder="1" applyAlignment="1">
      <alignment horizontal="center" vertical="center" wrapText="1"/>
    </xf>
    <xf numFmtId="4" fontId="47" fillId="0" borderId="14" xfId="0" applyNumberFormat="1" applyFont="1" applyBorder="1" applyAlignment="1">
      <alignment horizontal="center" vertical="center"/>
    </xf>
    <xf numFmtId="0" fontId="47" fillId="4" borderId="1" xfId="8" applyFont="1" applyFill="1" applyBorder="1" applyAlignment="1">
      <alignment horizontal="center" vertical="center" wrapText="1"/>
    </xf>
    <xf numFmtId="4" fontId="47" fillId="4" borderId="1" xfId="8" applyNumberFormat="1" applyFont="1" applyFill="1" applyBorder="1" applyAlignment="1">
      <alignment horizontal="center" vertical="center"/>
    </xf>
    <xf numFmtId="0" fontId="43" fillId="4" borderId="14" xfId="48" applyFont="1" applyFill="1" applyBorder="1" applyAlignment="1">
      <alignment horizontal="center" vertical="center" wrapText="1"/>
    </xf>
    <xf numFmtId="4" fontId="47" fillId="4" borderId="14" xfId="0" applyNumberFormat="1" applyFont="1" applyFill="1" applyBorder="1" applyAlignment="1">
      <alignment horizontal="center" vertical="center"/>
    </xf>
    <xf numFmtId="0" fontId="43" fillId="4" borderId="0" xfId="0" applyFont="1" applyFill="1"/>
    <xf numFmtId="166" fontId="47" fillId="4" borderId="1" xfId="8" applyNumberFormat="1" applyFont="1" applyFill="1" applyBorder="1" applyAlignment="1">
      <alignment horizontal="center" vertical="center"/>
    </xf>
    <xf numFmtId="10" fontId="45" fillId="4" borderId="1" xfId="48" applyNumberFormat="1" applyFont="1" applyFill="1" applyBorder="1" applyAlignment="1">
      <alignment horizontal="center" vertical="center"/>
    </xf>
    <xf numFmtId="0" fontId="16" fillId="0" borderId="1" xfId="9" applyFont="1" applyBorder="1" applyAlignment="1">
      <alignment horizontal="left" vertical="top" wrapText="1"/>
    </xf>
    <xf numFmtId="0" fontId="16" fillId="0" borderId="1" xfId="9" applyFont="1" applyBorder="1" applyAlignment="1">
      <alignment horizontal="left" vertical="top"/>
    </xf>
    <xf numFmtId="0" fontId="16" fillId="0" borderId="1" xfId="9" applyFont="1" applyBorder="1" applyAlignment="1">
      <alignment horizontal="left" vertical="center" wrapText="1"/>
    </xf>
    <xf numFmtId="0" fontId="16" fillId="0" borderId="1" xfId="9" applyFont="1" applyBorder="1" applyAlignment="1">
      <alignment horizontal="center" vertical="center" wrapText="1"/>
    </xf>
    <xf numFmtId="0" fontId="16" fillId="0" borderId="1" xfId="9" applyFont="1" applyBorder="1" applyAlignment="1">
      <alignment horizontal="center" vertical="center"/>
    </xf>
    <xf numFmtId="0" fontId="16" fillId="0" borderId="1" xfId="9" applyFont="1" applyBorder="1" applyAlignment="1">
      <alignment horizontal="left" wrapText="1"/>
    </xf>
    <xf numFmtId="0" fontId="6" fillId="0" borderId="1" xfId="9" applyFont="1" applyBorder="1" applyAlignment="1">
      <alignment horizontal="center"/>
    </xf>
    <xf numFmtId="0" fontId="6" fillId="0" borderId="1" xfId="9" applyFont="1" applyBorder="1" applyAlignment="1">
      <alignment horizontal="left" vertical="top" wrapText="1"/>
    </xf>
    <xf numFmtId="0" fontId="16" fillId="0" borderId="1" xfId="9" applyFont="1" applyBorder="1" applyAlignment="1">
      <alignment horizontal="center"/>
    </xf>
    <xf numFmtId="0" fontId="7" fillId="0" borderId="1" xfId="9" applyFont="1" applyBorder="1" applyAlignment="1">
      <alignment horizontal="center"/>
    </xf>
    <xf numFmtId="0" fontId="16" fillId="0" borderId="1" xfId="9" applyFont="1" applyBorder="1" applyAlignment="1">
      <alignment horizontal="left"/>
    </xf>
    <xf numFmtId="0" fontId="12" fillId="0" borderId="2" xfId="9" applyFont="1" applyBorder="1" applyAlignment="1">
      <alignment horizontal="left" wrapText="1"/>
    </xf>
    <xf numFmtId="0" fontId="12" fillId="0" borderId="12" xfId="9" applyFont="1" applyBorder="1" applyAlignment="1">
      <alignment horizontal="left"/>
    </xf>
    <xf numFmtId="0" fontId="12" fillId="0" borderId="14" xfId="9" applyFont="1" applyBorder="1" applyAlignment="1">
      <alignment horizontal="left"/>
    </xf>
    <xf numFmtId="0" fontId="12" fillId="0" borderId="13" xfId="9" applyFont="1" applyBorder="1" applyAlignment="1">
      <alignment horizontal="left" wrapText="1"/>
    </xf>
    <xf numFmtId="0" fontId="12" fillId="0" borderId="13" xfId="9" applyFont="1" applyBorder="1" applyAlignment="1">
      <alignment horizontal="left"/>
    </xf>
    <xf numFmtId="0" fontId="11" fillId="0" borderId="0" xfId="9" applyFont="1" applyAlignment="1">
      <alignment horizontal="right" vertical="top" wrapText="1"/>
    </xf>
    <xf numFmtId="0" fontId="11" fillId="0" borderId="0" xfId="9" applyFont="1" applyAlignment="1">
      <alignment horizontal="right" vertical="top"/>
    </xf>
    <xf numFmtId="0" fontId="7" fillId="0" borderId="0" xfId="9" applyFont="1" applyAlignment="1">
      <alignment horizontal="right" wrapText="1"/>
    </xf>
    <xf numFmtId="0" fontId="7" fillId="0" borderId="0" xfId="9" applyFont="1" applyAlignment="1">
      <alignment horizontal="right"/>
    </xf>
    <xf numFmtId="0" fontId="13" fillId="0" borderId="0" xfId="48" applyFont="1" applyAlignment="1">
      <alignment horizontal="center" vertical="top" wrapText="1"/>
    </xf>
    <xf numFmtId="0" fontId="14" fillId="0" borderId="0" xfId="9" applyFont="1" applyAlignment="1">
      <alignment horizontal="center" vertical="top" wrapText="1"/>
    </xf>
    <xf numFmtId="0" fontId="14" fillId="0" borderId="0" xfId="9" applyFont="1" applyAlignment="1">
      <alignment wrapText="1"/>
    </xf>
    <xf numFmtId="0" fontId="15" fillId="0" borderId="2" xfId="48" applyFont="1" applyBorder="1" applyAlignment="1">
      <alignment horizontal="left" vertical="top" wrapText="1"/>
    </xf>
    <xf numFmtId="0" fontId="15" fillId="0" borderId="12" xfId="9" applyFont="1" applyBorder="1" applyAlignment="1">
      <alignment horizontal="left" wrapText="1"/>
    </xf>
    <xf numFmtId="0" fontId="15" fillId="0" borderId="14" xfId="9" applyFont="1" applyBorder="1" applyAlignment="1">
      <alignment horizontal="left" wrapText="1"/>
    </xf>
    <xf numFmtId="0" fontId="4" fillId="0" borderId="5" xfId="4" applyFont="1" applyBorder="1" applyAlignment="1">
      <alignment horizontal="left" vertical="center" wrapText="1"/>
    </xf>
    <xf numFmtId="0" fontId="4" fillId="0" borderId="0" xfId="4" applyFont="1" applyAlignment="1">
      <alignment horizontal="left" vertical="center" wrapText="1"/>
    </xf>
    <xf numFmtId="0" fontId="4" fillId="0" borderId="10" xfId="4" applyFont="1" applyBorder="1" applyAlignment="1">
      <alignment horizontal="left" vertical="center" wrapText="1"/>
    </xf>
    <xf numFmtId="0" fontId="6" fillId="5" borderId="3" xfId="48" applyFont="1" applyFill="1" applyBorder="1" applyAlignment="1">
      <alignment horizontal="left" vertical="center"/>
    </xf>
    <xf numFmtId="0" fontId="6" fillId="5" borderId="4" xfId="48" applyFont="1" applyFill="1" applyBorder="1" applyAlignment="1">
      <alignment horizontal="left" vertical="center"/>
    </xf>
    <xf numFmtId="0" fontId="6" fillId="5" borderId="8" xfId="48" applyFont="1" applyFill="1" applyBorder="1" applyAlignment="1">
      <alignment horizontal="left" vertical="center"/>
    </xf>
    <xf numFmtId="0" fontId="5" fillId="0" borderId="5" xfId="4" applyBorder="1" applyAlignment="1">
      <alignment horizontal="left" vertical="center" wrapText="1"/>
    </xf>
    <xf numFmtId="0" fontId="5" fillId="0" borderId="0" xfId="4" applyAlignment="1">
      <alignment horizontal="left" vertical="center" wrapText="1"/>
    </xf>
    <xf numFmtId="0" fontId="5" fillId="0" borderId="10" xfId="4" applyBorder="1" applyAlignment="1">
      <alignment horizontal="left" vertical="center" wrapText="1"/>
    </xf>
    <xf numFmtId="0" fontId="5" fillId="0" borderId="5" xfId="4" applyBorder="1" applyAlignment="1">
      <alignment wrapText="1"/>
    </xf>
    <xf numFmtId="0" fontId="5" fillId="0" borderId="0" xfId="4"/>
    <xf numFmtId="0" fontId="5" fillId="0" borderId="10" xfId="4" applyBorder="1"/>
    <xf numFmtId="0" fontId="5" fillId="6" borderId="7" xfId="4" applyFill="1" applyBorder="1" applyAlignment="1">
      <alignment wrapText="1"/>
    </xf>
    <xf numFmtId="0" fontId="5" fillId="6" borderId="1" xfId="4" applyFill="1" applyBorder="1" applyAlignment="1">
      <alignment wrapText="1"/>
    </xf>
    <xf numFmtId="0" fontId="5" fillId="6" borderId="11" xfId="4" applyFill="1" applyBorder="1" applyAlignment="1">
      <alignment wrapText="1"/>
    </xf>
    <xf numFmtId="0" fontId="5" fillId="7" borderId="5" xfId="4" applyFill="1" applyBorder="1" applyAlignment="1">
      <alignment wrapText="1"/>
    </xf>
    <xf numFmtId="0" fontId="5" fillId="7" borderId="0" xfId="4" applyFill="1"/>
    <xf numFmtId="0" fontId="5" fillId="7" borderId="10" xfId="4" applyFill="1" applyBorder="1"/>
    <xf numFmtId="0" fontId="8" fillId="5" borderId="3" xfId="48" applyFont="1" applyFill="1" applyBorder="1" applyAlignment="1">
      <alignment horizontal="center" vertical="center" wrapText="1"/>
    </xf>
    <xf numFmtId="0" fontId="8" fillId="5" borderId="4" xfId="48" applyFont="1" applyFill="1" applyBorder="1" applyAlignment="1">
      <alignment horizontal="center" vertical="center"/>
    </xf>
    <xf numFmtId="0" fontId="8" fillId="5" borderId="8" xfId="48" applyFont="1" applyFill="1" applyBorder="1" applyAlignment="1">
      <alignment horizontal="center" vertical="center"/>
    </xf>
    <xf numFmtId="0" fontId="5" fillId="0" borderId="6" xfId="4" applyBorder="1" applyAlignment="1">
      <alignment horizontal="left" vertical="center" wrapText="1"/>
    </xf>
    <xf numFmtId="0" fontId="5" fillId="0" borderId="9" xfId="4" applyBorder="1" applyAlignment="1">
      <alignment horizontal="left" vertical="center" wrapText="1"/>
    </xf>
    <xf numFmtId="0" fontId="45" fillId="0" borderId="0" xfId="59" applyFont="1" applyAlignment="1">
      <alignment horizontal="left" vertical="center"/>
    </xf>
    <xf numFmtId="0" fontId="45" fillId="4" borderId="0" xfId="0" applyFont="1" applyFill="1" applyAlignment="1">
      <alignment horizontal="left" vertical="center" wrapText="1"/>
    </xf>
    <xf numFmtId="0" fontId="45" fillId="4" borderId="0" xfId="0" applyFont="1" applyFill="1" applyAlignment="1">
      <alignment horizontal="center" vertical="center" wrapText="1"/>
    </xf>
    <xf numFmtId="0" fontId="45" fillId="4" borderId="19" xfId="0" applyFont="1" applyFill="1" applyBorder="1" applyAlignment="1">
      <alignment horizontal="center" vertical="center" wrapText="1"/>
    </xf>
  </cellXfs>
  <cellStyles count="74">
    <cellStyle name="60% — акцент2 2" xfId="22"/>
    <cellStyle name="Excel Built-in Normal" xfId="25"/>
    <cellStyle name="Heading 2 2" xfId="26"/>
    <cellStyle name="Normal 2" xfId="28"/>
    <cellStyle name="Normal 2 2" xfId="19"/>
    <cellStyle name="Normal 2 2 2" xfId="57"/>
    <cellStyle name="Normal 2 2 2 2" xfId="72"/>
    <cellStyle name="Normal 2 3" xfId="20"/>
    <cellStyle name="Normal 2 3 2" xfId="63"/>
    <cellStyle name="Normal 2 4" xfId="58"/>
    <cellStyle name="Normal 2 4 2" xfId="73"/>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для себестоимости 2" xfId="66"/>
    <cellStyle name="Обычный" xfId="0" builtinId="0"/>
    <cellStyle name="Обычный 2" xfId="24"/>
    <cellStyle name="Обычный 2 2" xfId="48"/>
    <cellStyle name="Обычный 2 2 2" xfId="59"/>
    <cellStyle name="Обычный 3" xfId="6"/>
    <cellStyle name="Обычный 3 2" xfId="49"/>
    <cellStyle name="Обычный 3 2 2" xfId="67"/>
    <cellStyle name="Обычный 3 3" xfId="60"/>
    <cellStyle name="Обычный 4" xfId="1"/>
    <cellStyle name="Обычный 4 2" xfId="10"/>
    <cellStyle name="Обычный 4 2 2" xfId="50"/>
    <cellStyle name="Обычный 4 2 2 2" xfId="68"/>
    <cellStyle name="Обычный 5" xfId="4"/>
    <cellStyle name="Обычный 6" xfId="9"/>
    <cellStyle name="Обычный 6 2" xfId="51"/>
    <cellStyle name="Обычный 6 2 2" xfId="52"/>
    <cellStyle name="Обычный 6 2 2 2" xfId="70"/>
    <cellStyle name="Обычный 6 2 3" xfId="69"/>
    <cellStyle name="Обычный 6 3" xfId="53"/>
    <cellStyle name="Обычный 6 3 2" xfId="71"/>
    <cellStyle name="Обычный 6 4" xfId="61"/>
    <cellStyle name="Обычный 7" xfId="12"/>
    <cellStyle name="Обычный 7 2" xfId="29"/>
    <cellStyle name="Обычный 7 2 2" xfId="64"/>
    <cellStyle name="Обычный 7 3" xfId="62"/>
    <cellStyle name="Обычный 8" xfId="15"/>
    <cellStyle name="Обычный 8 2" xfId="54"/>
    <cellStyle name="Обычный 9" xfId="32"/>
    <cellStyle name="Обычный 9 2" xfId="65"/>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258" t="s">
        <v>0</v>
      </c>
      <c r="B1" s="259"/>
      <c r="C1" s="259"/>
      <c r="D1" s="259"/>
      <c r="E1" s="259"/>
      <c r="F1" s="259"/>
      <c r="G1" s="259"/>
      <c r="H1" s="259"/>
      <c r="I1" s="259"/>
      <c r="J1" s="259"/>
      <c r="K1" s="259"/>
      <c r="L1" s="259"/>
      <c r="M1" s="259"/>
      <c r="N1" s="259"/>
      <c r="O1" s="259"/>
      <c r="P1" s="259"/>
      <c r="Q1" s="259"/>
    </row>
    <row r="2" spans="1:17" ht="30" customHeight="1">
      <c r="A2" s="260" t="s">
        <v>1</v>
      </c>
      <c r="B2" s="261"/>
      <c r="C2" s="261"/>
      <c r="D2" s="261"/>
      <c r="E2" s="261"/>
      <c r="F2" s="261"/>
      <c r="G2" s="261"/>
      <c r="H2" s="261"/>
      <c r="I2" s="261"/>
      <c r="J2" s="261"/>
      <c r="K2" s="261"/>
      <c r="L2" s="261"/>
      <c r="M2" s="261"/>
      <c r="N2" s="261"/>
      <c r="O2" s="261"/>
      <c r="P2" s="261"/>
      <c r="Q2" s="261"/>
    </row>
    <row r="3" spans="1:17" ht="20.25" customHeight="1">
      <c r="B3" s="11"/>
      <c r="C3" s="11"/>
      <c r="D3" s="11"/>
      <c r="E3" s="262" t="s">
        <v>2</v>
      </c>
      <c r="F3" s="263"/>
      <c r="G3" s="264"/>
      <c r="H3" s="264"/>
      <c r="I3" s="264"/>
      <c r="J3" s="264"/>
      <c r="K3" s="264"/>
      <c r="L3" s="264"/>
      <c r="M3" s="264"/>
      <c r="N3" s="264"/>
      <c r="O3" s="11"/>
      <c r="P3" s="11"/>
      <c r="Q3" s="11"/>
    </row>
    <row r="4" spans="1:17">
      <c r="B4" s="11"/>
      <c r="C4" s="11"/>
      <c r="D4" s="11"/>
      <c r="E4" s="12"/>
      <c r="F4" s="13"/>
      <c r="G4" s="14"/>
      <c r="H4" s="14"/>
      <c r="I4" s="14"/>
      <c r="J4" s="14"/>
      <c r="K4" s="14"/>
      <c r="L4" s="14"/>
      <c r="M4" s="14"/>
      <c r="N4" s="14"/>
      <c r="O4" s="11"/>
      <c r="P4" s="11"/>
      <c r="Q4" s="11"/>
    </row>
    <row r="5" spans="1:17" ht="59.25" customHeight="1">
      <c r="A5" s="15"/>
      <c r="B5" s="265" t="s">
        <v>3</v>
      </c>
      <c r="C5" s="266"/>
      <c r="D5" s="266"/>
      <c r="E5" s="266"/>
      <c r="F5" s="266"/>
      <c r="G5" s="266"/>
      <c r="H5" s="266"/>
      <c r="I5" s="266"/>
      <c r="J5" s="266"/>
      <c r="K5" s="266"/>
      <c r="L5" s="266"/>
      <c r="M5" s="266"/>
      <c r="N5" s="266"/>
      <c r="O5" s="266"/>
      <c r="P5" s="266"/>
      <c r="Q5" s="267"/>
    </row>
    <row r="6" spans="1:17" ht="64.5" customHeight="1">
      <c r="A6" s="16">
        <v>1</v>
      </c>
      <c r="B6" s="253" t="s">
        <v>4</v>
      </c>
      <c r="C6" s="254"/>
      <c r="D6" s="254"/>
      <c r="E6" s="254"/>
      <c r="F6" s="254"/>
      <c r="G6" s="254"/>
      <c r="H6" s="254"/>
      <c r="I6" s="254"/>
      <c r="J6" s="254"/>
      <c r="K6" s="254"/>
      <c r="L6" s="254"/>
      <c r="M6" s="254"/>
      <c r="N6" s="254"/>
      <c r="O6" s="254"/>
      <c r="P6" s="254"/>
      <c r="Q6" s="255"/>
    </row>
    <row r="7" spans="1:17" ht="18" customHeight="1">
      <c r="A7" s="16">
        <v>2</v>
      </c>
      <c r="B7" s="253" t="s">
        <v>5</v>
      </c>
      <c r="C7" s="254"/>
      <c r="D7" s="254"/>
      <c r="E7" s="254"/>
      <c r="F7" s="254"/>
      <c r="G7" s="254"/>
      <c r="H7" s="254"/>
      <c r="I7" s="254"/>
      <c r="J7" s="254"/>
      <c r="K7" s="254"/>
      <c r="L7" s="254"/>
      <c r="M7" s="254"/>
      <c r="N7" s="254"/>
      <c r="O7" s="254"/>
      <c r="P7" s="254"/>
      <c r="Q7" s="255"/>
    </row>
    <row r="8" spans="1:17" ht="45" customHeight="1">
      <c r="A8" s="16">
        <v>3</v>
      </c>
      <c r="B8" s="253" t="s">
        <v>6</v>
      </c>
      <c r="C8" s="254"/>
      <c r="D8" s="254"/>
      <c r="E8" s="254"/>
      <c r="F8" s="254"/>
      <c r="G8" s="254"/>
      <c r="H8" s="254"/>
      <c r="I8" s="254"/>
      <c r="J8" s="254"/>
      <c r="K8" s="254"/>
      <c r="L8" s="254"/>
      <c r="M8" s="254"/>
      <c r="N8" s="254"/>
      <c r="O8" s="254"/>
      <c r="P8" s="254"/>
      <c r="Q8" s="255"/>
    </row>
    <row r="9" spans="1:17" ht="24" customHeight="1">
      <c r="A9" s="16">
        <v>4</v>
      </c>
      <c r="B9" s="253" t="s">
        <v>7</v>
      </c>
      <c r="C9" s="254"/>
      <c r="D9" s="254"/>
      <c r="E9" s="254"/>
      <c r="F9" s="254"/>
      <c r="G9" s="254"/>
      <c r="H9" s="254"/>
      <c r="I9" s="254"/>
      <c r="J9" s="254"/>
      <c r="K9" s="254"/>
      <c r="L9" s="254"/>
      <c r="M9" s="254"/>
      <c r="N9" s="254"/>
      <c r="O9" s="254"/>
      <c r="P9" s="254"/>
      <c r="Q9" s="255"/>
    </row>
    <row r="10" spans="1:17" ht="19.5" customHeight="1">
      <c r="A10" s="16">
        <v>5</v>
      </c>
      <c r="B10" s="253" t="s">
        <v>8</v>
      </c>
      <c r="C10" s="254"/>
      <c r="D10" s="254"/>
      <c r="E10" s="254"/>
      <c r="F10" s="254"/>
      <c r="G10" s="254"/>
      <c r="H10" s="254"/>
      <c r="I10" s="254"/>
      <c r="J10" s="254"/>
      <c r="K10" s="254"/>
      <c r="L10" s="254"/>
      <c r="M10" s="254"/>
      <c r="N10" s="254"/>
      <c r="O10" s="254"/>
      <c r="P10" s="254"/>
      <c r="Q10" s="255"/>
    </row>
    <row r="11" spans="1:17" ht="21" customHeight="1">
      <c r="A11" s="17"/>
      <c r="B11" s="256" t="s">
        <v>9</v>
      </c>
      <c r="C11" s="257"/>
      <c r="D11" s="257"/>
      <c r="E11" s="257"/>
      <c r="F11" s="257"/>
      <c r="G11" s="257"/>
      <c r="H11" s="257"/>
      <c r="I11" s="257"/>
      <c r="J11" s="257"/>
      <c r="K11" s="257"/>
      <c r="L11" s="257"/>
      <c r="M11" s="257"/>
      <c r="N11" s="257"/>
      <c r="O11" s="257"/>
      <c r="P11" s="257"/>
      <c r="Q11" s="257"/>
    </row>
    <row r="12" spans="1:17" ht="21" customHeight="1">
      <c r="A12" s="11"/>
      <c r="B12" s="18"/>
      <c r="C12" s="19"/>
      <c r="D12" s="19"/>
      <c r="E12" s="19"/>
      <c r="F12" s="19"/>
      <c r="G12" s="19"/>
      <c r="H12" s="19"/>
      <c r="I12" s="19"/>
      <c r="J12" s="19"/>
      <c r="K12" s="19"/>
      <c r="L12" s="19"/>
      <c r="M12" s="19"/>
      <c r="N12" s="19"/>
      <c r="O12" s="19"/>
      <c r="P12" s="19"/>
      <c r="Q12" s="19"/>
    </row>
    <row r="13" spans="1:17">
      <c r="A13" s="251" t="s">
        <v>10</v>
      </c>
      <c r="B13" s="251"/>
      <c r="C13" s="251"/>
      <c r="D13" s="251"/>
      <c r="E13" s="251"/>
      <c r="F13" s="251"/>
      <c r="G13" s="251"/>
      <c r="H13" s="251"/>
      <c r="I13" s="251"/>
      <c r="J13" s="251"/>
      <c r="K13" s="251"/>
      <c r="L13" s="251"/>
      <c r="M13" s="251"/>
      <c r="N13" s="251"/>
      <c r="O13" s="251"/>
      <c r="P13" s="251"/>
      <c r="Q13" s="251"/>
    </row>
    <row r="14" spans="1:17" ht="15.75" customHeight="1">
      <c r="A14" s="251" t="s">
        <v>11</v>
      </c>
      <c r="B14" s="251"/>
      <c r="C14" s="251"/>
      <c r="D14" s="251"/>
      <c r="E14" s="251" t="s">
        <v>12</v>
      </c>
      <c r="F14" s="251"/>
      <c r="G14" s="251"/>
      <c r="H14" s="251"/>
      <c r="I14" s="251"/>
      <c r="J14" s="251"/>
      <c r="K14" s="251"/>
      <c r="L14" s="251"/>
      <c r="M14" s="251"/>
      <c r="N14" s="251"/>
      <c r="O14" s="251"/>
      <c r="P14" s="251"/>
      <c r="Q14" s="251"/>
    </row>
    <row r="15" spans="1:17" ht="15.75" customHeight="1">
      <c r="A15" s="251" t="s">
        <v>13</v>
      </c>
      <c r="B15" s="251"/>
      <c r="C15" s="251"/>
      <c r="D15" s="251"/>
      <c r="E15" s="251"/>
      <c r="F15" s="251"/>
      <c r="G15" s="251"/>
      <c r="H15" s="251"/>
      <c r="I15" s="251"/>
      <c r="J15" s="251"/>
      <c r="K15" s="251"/>
      <c r="L15" s="251"/>
      <c r="M15" s="251"/>
      <c r="N15" s="251"/>
      <c r="O15" s="251"/>
      <c r="P15" s="251"/>
      <c r="Q15" s="251"/>
    </row>
    <row r="16" spans="1:17" ht="24" customHeight="1">
      <c r="A16" s="245" t="s">
        <v>14</v>
      </c>
      <c r="B16" s="245"/>
      <c r="C16" s="245"/>
      <c r="D16" s="245"/>
      <c r="E16" s="252" t="s">
        <v>15</v>
      </c>
      <c r="F16" s="252"/>
      <c r="G16" s="252"/>
      <c r="H16" s="252"/>
      <c r="I16" s="252"/>
      <c r="J16" s="252"/>
      <c r="K16" s="252"/>
      <c r="L16" s="252"/>
      <c r="M16" s="252"/>
      <c r="N16" s="252"/>
      <c r="O16" s="252"/>
      <c r="P16" s="252"/>
      <c r="Q16" s="252"/>
    </row>
    <row r="17" spans="1:17" ht="47.25" customHeight="1">
      <c r="A17" s="245"/>
      <c r="B17" s="245"/>
      <c r="C17" s="245"/>
      <c r="D17" s="245"/>
      <c r="E17" s="247" t="s">
        <v>16</v>
      </c>
      <c r="F17" s="247"/>
      <c r="G17" s="247"/>
      <c r="H17" s="247"/>
      <c r="I17" s="247"/>
      <c r="J17" s="247"/>
      <c r="K17" s="247"/>
      <c r="L17" s="247"/>
      <c r="M17" s="247"/>
      <c r="N17" s="247"/>
      <c r="O17" s="247"/>
      <c r="P17" s="247"/>
      <c r="Q17" s="247"/>
    </row>
    <row r="18" spans="1:17" ht="39.75" customHeight="1">
      <c r="A18" s="245"/>
      <c r="B18" s="245"/>
      <c r="C18" s="245"/>
      <c r="D18" s="245"/>
      <c r="E18" s="247" t="s">
        <v>17</v>
      </c>
      <c r="F18" s="247"/>
      <c r="G18" s="247"/>
      <c r="H18" s="247"/>
      <c r="I18" s="247"/>
      <c r="J18" s="247"/>
      <c r="K18" s="247"/>
      <c r="L18" s="247"/>
      <c r="M18" s="247"/>
      <c r="N18" s="247"/>
      <c r="O18" s="247"/>
      <c r="P18" s="247"/>
      <c r="Q18" s="247"/>
    </row>
    <row r="19" spans="1:17" ht="38.25" customHeight="1">
      <c r="A19" s="245"/>
      <c r="B19" s="245"/>
      <c r="C19" s="245"/>
      <c r="D19" s="245"/>
      <c r="E19" s="247" t="s">
        <v>18</v>
      </c>
      <c r="F19" s="247"/>
      <c r="G19" s="247"/>
      <c r="H19" s="247"/>
      <c r="I19" s="247"/>
      <c r="J19" s="247"/>
      <c r="K19" s="247"/>
      <c r="L19" s="247"/>
      <c r="M19" s="247"/>
      <c r="N19" s="247"/>
      <c r="O19" s="247"/>
      <c r="P19" s="247"/>
      <c r="Q19" s="247"/>
    </row>
    <row r="20" spans="1:17" ht="30" customHeight="1">
      <c r="A20" s="245"/>
      <c r="B20" s="245"/>
      <c r="C20" s="245"/>
      <c r="D20" s="245"/>
      <c r="E20" s="247" t="s">
        <v>19</v>
      </c>
      <c r="F20" s="247"/>
      <c r="G20" s="247"/>
      <c r="H20" s="247"/>
      <c r="I20" s="247"/>
      <c r="J20" s="247"/>
      <c r="K20" s="247"/>
      <c r="L20" s="247"/>
      <c r="M20" s="247"/>
      <c r="N20" s="247"/>
      <c r="O20" s="247"/>
      <c r="P20" s="247"/>
      <c r="Q20" s="247"/>
    </row>
    <row r="21" spans="1:17" ht="53.25" customHeight="1">
      <c r="A21" s="245"/>
      <c r="B21" s="245"/>
      <c r="C21" s="245"/>
      <c r="D21" s="245"/>
      <c r="E21" s="247" t="s">
        <v>20</v>
      </c>
      <c r="F21" s="247"/>
      <c r="G21" s="247"/>
      <c r="H21" s="247"/>
      <c r="I21" s="247"/>
      <c r="J21" s="247"/>
      <c r="K21" s="247"/>
      <c r="L21" s="247"/>
      <c r="M21" s="247"/>
      <c r="N21" s="247"/>
      <c r="O21" s="247"/>
      <c r="P21" s="247"/>
      <c r="Q21" s="247"/>
    </row>
    <row r="22" spans="1:17">
      <c r="A22" s="248" t="s">
        <v>21</v>
      </c>
      <c r="B22" s="250"/>
      <c r="C22" s="250"/>
      <c r="D22" s="250"/>
      <c r="E22" s="250"/>
      <c r="F22" s="250"/>
      <c r="G22" s="250"/>
      <c r="H22" s="250"/>
      <c r="I22" s="250"/>
      <c r="J22" s="250"/>
      <c r="K22" s="250"/>
      <c r="L22" s="250"/>
      <c r="M22" s="250"/>
      <c r="N22" s="250"/>
      <c r="O22" s="250"/>
      <c r="P22" s="250"/>
      <c r="Q22" s="250"/>
    </row>
    <row r="23" spans="1:17" ht="48" customHeight="1">
      <c r="A23" s="245" t="s">
        <v>22</v>
      </c>
      <c r="B23" s="246"/>
      <c r="C23" s="246"/>
      <c r="D23" s="246"/>
      <c r="E23" s="247" t="s">
        <v>23</v>
      </c>
      <c r="F23" s="247"/>
      <c r="G23" s="247"/>
      <c r="H23" s="247"/>
      <c r="I23" s="247"/>
      <c r="J23" s="247"/>
      <c r="K23" s="247"/>
      <c r="L23" s="247"/>
      <c r="M23" s="247"/>
      <c r="N23" s="247"/>
      <c r="O23" s="247"/>
      <c r="P23" s="247"/>
      <c r="Q23" s="247"/>
    </row>
    <row r="24" spans="1:17" ht="46.5" customHeight="1">
      <c r="A24" s="246"/>
      <c r="B24" s="246"/>
      <c r="C24" s="246"/>
      <c r="D24" s="246"/>
      <c r="E24" s="247" t="s">
        <v>24</v>
      </c>
      <c r="F24" s="247"/>
      <c r="G24" s="247"/>
      <c r="H24" s="247"/>
      <c r="I24" s="247"/>
      <c r="J24" s="247"/>
      <c r="K24" s="247"/>
      <c r="L24" s="247"/>
      <c r="M24" s="247"/>
      <c r="N24" s="247"/>
      <c r="O24" s="247"/>
      <c r="P24" s="247"/>
      <c r="Q24" s="247"/>
    </row>
    <row r="25" spans="1:17" ht="46.5" customHeight="1">
      <c r="A25" s="246"/>
      <c r="B25" s="246"/>
      <c r="C25" s="246"/>
      <c r="D25" s="246"/>
      <c r="E25" s="247" t="s">
        <v>25</v>
      </c>
      <c r="F25" s="247"/>
      <c r="G25" s="247"/>
      <c r="H25" s="247"/>
      <c r="I25" s="247"/>
      <c r="J25" s="247"/>
      <c r="K25" s="247"/>
      <c r="L25" s="247"/>
      <c r="M25" s="247"/>
      <c r="N25" s="247"/>
      <c r="O25" s="247"/>
      <c r="P25" s="247"/>
      <c r="Q25" s="247"/>
    </row>
    <row r="26" spans="1:17">
      <c r="A26" s="246"/>
      <c r="B26" s="246"/>
      <c r="C26" s="246"/>
      <c r="D26" s="246"/>
      <c r="E26" s="247" t="s">
        <v>26</v>
      </c>
      <c r="F26" s="247"/>
      <c r="G26" s="247"/>
      <c r="H26" s="247"/>
      <c r="I26" s="247"/>
      <c r="J26" s="247"/>
      <c r="K26" s="247"/>
      <c r="L26" s="247"/>
      <c r="M26" s="247"/>
      <c r="N26" s="247"/>
      <c r="O26" s="247"/>
      <c r="P26" s="247"/>
      <c r="Q26" s="247"/>
    </row>
    <row r="27" spans="1:17">
      <c r="A27" s="248" t="s">
        <v>27</v>
      </c>
      <c r="B27" s="248"/>
      <c r="C27" s="248"/>
      <c r="D27" s="248"/>
      <c r="E27" s="248"/>
      <c r="F27" s="248"/>
      <c r="G27" s="248"/>
      <c r="H27" s="248"/>
      <c r="I27" s="248"/>
      <c r="J27" s="248"/>
      <c r="K27" s="248"/>
      <c r="L27" s="248"/>
      <c r="M27" s="248"/>
      <c r="N27" s="248"/>
      <c r="O27" s="248"/>
      <c r="P27" s="248"/>
      <c r="Q27" s="248"/>
    </row>
    <row r="28" spans="1:17" ht="58.5" customHeight="1">
      <c r="A28" s="245" t="s">
        <v>28</v>
      </c>
      <c r="B28" s="245"/>
      <c r="C28" s="245"/>
      <c r="D28" s="245"/>
      <c r="E28" s="247" t="s">
        <v>29</v>
      </c>
      <c r="F28" s="247"/>
      <c r="G28" s="247"/>
      <c r="H28" s="247"/>
      <c r="I28" s="247"/>
      <c r="J28" s="247"/>
      <c r="K28" s="247"/>
      <c r="L28" s="247"/>
      <c r="M28" s="247"/>
      <c r="N28" s="247"/>
      <c r="O28" s="247"/>
      <c r="P28" s="247"/>
      <c r="Q28" s="247"/>
    </row>
    <row r="29" spans="1:17" ht="24" customHeight="1">
      <c r="A29" s="248" t="s">
        <v>30</v>
      </c>
      <c r="B29" s="248"/>
      <c r="C29" s="248"/>
      <c r="D29" s="248"/>
      <c r="E29" s="248"/>
      <c r="F29" s="248"/>
      <c r="G29" s="248"/>
      <c r="H29" s="248"/>
      <c r="I29" s="248"/>
      <c r="J29" s="248"/>
      <c r="K29" s="248"/>
      <c r="L29" s="248"/>
      <c r="M29" s="248"/>
      <c r="N29" s="248"/>
      <c r="O29" s="248"/>
      <c r="P29" s="248"/>
      <c r="Q29" s="248"/>
    </row>
    <row r="30" spans="1:17" ht="50.25" customHeight="1">
      <c r="A30" s="246">
        <v>4</v>
      </c>
      <c r="B30" s="246"/>
      <c r="C30" s="246"/>
      <c r="D30" s="246"/>
      <c r="E30" s="247" t="s">
        <v>31</v>
      </c>
      <c r="F30" s="247"/>
      <c r="G30" s="247"/>
      <c r="H30" s="247"/>
      <c r="I30" s="247"/>
      <c r="J30" s="247"/>
      <c r="K30" s="247"/>
      <c r="L30" s="247"/>
      <c r="M30" s="247"/>
      <c r="N30" s="247"/>
      <c r="O30" s="247"/>
      <c r="P30" s="247"/>
      <c r="Q30" s="247"/>
    </row>
    <row r="31" spans="1:17" ht="45.75" customHeight="1">
      <c r="A31" s="246"/>
      <c r="B31" s="246"/>
      <c r="C31" s="246"/>
      <c r="D31" s="246"/>
      <c r="E31" s="247" t="s">
        <v>32</v>
      </c>
      <c r="F31" s="247"/>
      <c r="G31" s="247"/>
      <c r="H31" s="247"/>
      <c r="I31" s="247"/>
      <c r="J31" s="247"/>
      <c r="K31" s="247"/>
      <c r="L31" s="247"/>
      <c r="M31" s="247"/>
      <c r="N31" s="247"/>
      <c r="O31" s="247"/>
      <c r="P31" s="247"/>
      <c r="Q31" s="247"/>
    </row>
    <row r="32" spans="1:17" ht="30" customHeight="1">
      <c r="A32" s="248" t="s">
        <v>33</v>
      </c>
      <c r="B32" s="248"/>
      <c r="C32" s="248"/>
      <c r="D32" s="248"/>
      <c r="E32" s="248"/>
      <c r="F32" s="248"/>
      <c r="G32" s="248"/>
      <c r="H32" s="248"/>
      <c r="I32" s="248"/>
      <c r="J32" s="248"/>
      <c r="K32" s="248"/>
      <c r="L32" s="248"/>
      <c r="M32" s="248"/>
      <c r="N32" s="248"/>
      <c r="O32" s="248"/>
      <c r="P32" s="248"/>
      <c r="Q32" s="248"/>
    </row>
    <row r="33" spans="1:17" ht="19.5" customHeight="1">
      <c r="A33" s="246">
        <v>5</v>
      </c>
      <c r="B33" s="246"/>
      <c r="C33" s="246"/>
      <c r="D33" s="246"/>
      <c r="E33" s="249" t="s">
        <v>34</v>
      </c>
      <c r="F33" s="249"/>
      <c r="G33" s="249"/>
      <c r="H33" s="249"/>
      <c r="I33" s="249"/>
      <c r="J33" s="249"/>
      <c r="K33" s="249"/>
      <c r="L33" s="249"/>
      <c r="M33" s="249"/>
      <c r="N33" s="249"/>
      <c r="O33" s="249"/>
      <c r="P33" s="249"/>
      <c r="Q33" s="249"/>
    </row>
    <row r="34" spans="1:17" ht="201.75" customHeight="1">
      <c r="A34" s="246"/>
      <c r="B34" s="246"/>
      <c r="C34" s="246"/>
      <c r="D34" s="246"/>
      <c r="E34" s="242" t="s">
        <v>35</v>
      </c>
      <c r="F34" s="242"/>
      <c r="G34" s="242"/>
      <c r="H34" s="242"/>
      <c r="I34" s="242"/>
      <c r="J34" s="242"/>
      <c r="K34" s="242"/>
      <c r="L34" s="242"/>
      <c r="M34" s="242"/>
      <c r="N34" s="242"/>
      <c r="O34" s="242"/>
      <c r="P34" s="242"/>
      <c r="Q34" s="242"/>
    </row>
    <row r="35" spans="1:17" ht="18.75" customHeight="1">
      <c r="A35" s="246"/>
      <c r="B35" s="246"/>
      <c r="C35" s="246"/>
      <c r="D35" s="246"/>
      <c r="E35" s="249" t="s">
        <v>36</v>
      </c>
      <c r="F35" s="249"/>
      <c r="G35" s="249"/>
      <c r="H35" s="249"/>
      <c r="I35" s="249"/>
      <c r="J35" s="249"/>
      <c r="K35" s="249"/>
      <c r="L35" s="249"/>
      <c r="M35" s="249"/>
      <c r="N35" s="249"/>
      <c r="O35" s="249"/>
      <c r="P35" s="249"/>
      <c r="Q35" s="249"/>
    </row>
    <row r="36" spans="1:17" ht="186.75" customHeight="1">
      <c r="A36" s="246"/>
      <c r="B36" s="246"/>
      <c r="C36" s="246"/>
      <c r="D36" s="246"/>
      <c r="E36" s="242" t="s">
        <v>37</v>
      </c>
      <c r="F36" s="243"/>
      <c r="G36" s="243"/>
      <c r="H36" s="243"/>
      <c r="I36" s="243"/>
      <c r="J36" s="243"/>
      <c r="K36" s="243"/>
      <c r="L36" s="243"/>
      <c r="M36" s="243"/>
      <c r="N36" s="243"/>
      <c r="O36" s="243"/>
      <c r="P36" s="243"/>
      <c r="Q36" s="243"/>
    </row>
    <row r="37" spans="1:17" ht="115.5" customHeight="1">
      <c r="A37" s="246"/>
      <c r="B37" s="246"/>
      <c r="C37" s="246"/>
      <c r="D37" s="246"/>
      <c r="E37" s="244" t="s">
        <v>38</v>
      </c>
      <c r="F37" s="244"/>
      <c r="G37" s="244"/>
      <c r="H37" s="244"/>
      <c r="I37" s="244"/>
      <c r="J37" s="244"/>
      <c r="K37" s="244"/>
      <c r="L37" s="244"/>
      <c r="M37" s="244"/>
      <c r="N37" s="244"/>
      <c r="O37" s="244"/>
      <c r="P37" s="244"/>
      <c r="Q37" s="244"/>
    </row>
    <row r="38" spans="1:17" ht="66.75" customHeight="1">
      <c r="A38" s="246"/>
      <c r="B38" s="246"/>
      <c r="C38" s="246"/>
      <c r="D38" s="246"/>
      <c r="E38" s="242" t="s">
        <v>39</v>
      </c>
      <c r="F38" s="243"/>
      <c r="G38" s="243"/>
      <c r="H38" s="243"/>
      <c r="I38" s="243"/>
      <c r="J38" s="243"/>
      <c r="K38" s="243"/>
      <c r="L38" s="243"/>
      <c r="M38" s="243"/>
      <c r="N38" s="243"/>
      <c r="O38" s="243"/>
      <c r="P38" s="243"/>
      <c r="Q38" s="243"/>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86" t="s">
        <v>41</v>
      </c>
      <c r="B2" s="287"/>
      <c r="C2" s="287"/>
      <c r="D2" s="287"/>
      <c r="E2" s="287"/>
      <c r="F2" s="287"/>
      <c r="G2" s="287"/>
      <c r="H2" s="287"/>
      <c r="I2" s="287"/>
      <c r="J2" s="287"/>
      <c r="K2" s="287"/>
      <c r="L2" s="287"/>
      <c r="M2" s="287"/>
      <c r="N2" s="288"/>
    </row>
    <row r="3" spans="1:14">
      <c r="A3" s="271" t="s">
        <v>42</v>
      </c>
      <c r="B3" s="272"/>
      <c r="C3" s="272"/>
      <c r="D3" s="272"/>
      <c r="E3" s="272"/>
      <c r="F3" s="272"/>
      <c r="G3" s="272"/>
      <c r="H3" s="272"/>
      <c r="I3" s="272"/>
      <c r="J3" s="272"/>
      <c r="K3" s="272"/>
      <c r="L3" s="272"/>
      <c r="M3" s="272"/>
      <c r="N3" s="273"/>
    </row>
    <row r="4" spans="1:14" ht="46.5" customHeight="1">
      <c r="A4" s="4" t="s">
        <v>43</v>
      </c>
      <c r="B4" s="289" t="s">
        <v>44</v>
      </c>
      <c r="C4" s="289"/>
      <c r="D4" s="289"/>
      <c r="E4" s="289"/>
      <c r="F4" s="289"/>
      <c r="G4" s="289"/>
      <c r="H4" s="289"/>
      <c r="I4" s="289"/>
      <c r="J4" s="289"/>
      <c r="K4" s="289"/>
      <c r="L4" s="289"/>
      <c r="M4" s="289"/>
      <c r="N4" s="290"/>
    </row>
    <row r="5" spans="1:14" ht="45.75" customHeight="1">
      <c r="A5" s="274" t="s">
        <v>45</v>
      </c>
      <c r="B5" s="275"/>
      <c r="C5" s="275"/>
      <c r="D5" s="275"/>
      <c r="E5" s="275"/>
      <c r="F5" s="275"/>
      <c r="G5" s="275"/>
      <c r="H5" s="275"/>
      <c r="I5" s="275"/>
      <c r="J5" s="275"/>
      <c r="K5" s="275"/>
      <c r="L5" s="275"/>
      <c r="M5" s="275"/>
      <c r="N5" s="276"/>
    </row>
    <row r="6" spans="1:14" ht="29.25" customHeight="1">
      <c r="A6" s="274" t="s">
        <v>46</v>
      </c>
      <c r="B6" s="275"/>
      <c r="C6" s="275"/>
      <c r="D6" s="275"/>
      <c r="E6" s="275"/>
      <c r="F6" s="275"/>
      <c r="G6" s="275"/>
      <c r="H6" s="275"/>
      <c r="I6" s="275"/>
      <c r="J6" s="275"/>
      <c r="K6" s="275"/>
      <c r="L6" s="275"/>
      <c r="M6" s="275"/>
      <c r="N6" s="276"/>
    </row>
    <row r="7" spans="1:14" ht="17.25" customHeight="1">
      <c r="A7" s="5" t="s">
        <v>47</v>
      </c>
      <c r="B7" s="6"/>
      <c r="C7" s="6"/>
      <c r="D7" s="6"/>
      <c r="E7" s="6"/>
      <c r="F7" s="6"/>
      <c r="G7" s="6"/>
      <c r="H7" s="6"/>
      <c r="I7" s="6"/>
      <c r="J7" s="6"/>
      <c r="K7" s="6"/>
      <c r="L7" s="6"/>
      <c r="M7" s="6"/>
      <c r="N7" s="8"/>
    </row>
    <row r="8" spans="1:14" ht="51" customHeight="1">
      <c r="A8" s="274" t="s">
        <v>48</v>
      </c>
      <c r="B8" s="275"/>
      <c r="C8" s="275"/>
      <c r="D8" s="275"/>
      <c r="E8" s="275"/>
      <c r="F8" s="275"/>
      <c r="G8" s="275"/>
      <c r="H8" s="275"/>
      <c r="I8" s="275"/>
      <c r="J8" s="275"/>
      <c r="K8" s="275"/>
      <c r="L8" s="275"/>
      <c r="M8" s="275"/>
      <c r="N8" s="276"/>
    </row>
    <row r="9" spans="1:14" ht="36" customHeight="1">
      <c r="A9" s="274" t="s">
        <v>49</v>
      </c>
      <c r="B9" s="275"/>
      <c r="C9" s="275"/>
      <c r="D9" s="275"/>
      <c r="E9" s="275"/>
      <c r="F9" s="275"/>
      <c r="G9" s="275"/>
      <c r="H9" s="275"/>
      <c r="I9" s="275"/>
      <c r="J9" s="275"/>
      <c r="K9" s="275"/>
      <c r="L9" s="275"/>
      <c r="M9" s="275"/>
      <c r="N9" s="276"/>
    </row>
    <row r="10" spans="1:14" ht="30" customHeight="1">
      <c r="A10" s="274" t="s">
        <v>50</v>
      </c>
      <c r="B10" s="275"/>
      <c r="C10" s="275"/>
      <c r="D10" s="275"/>
      <c r="E10" s="275"/>
      <c r="F10" s="275"/>
      <c r="G10" s="275"/>
      <c r="H10" s="275"/>
      <c r="I10" s="275"/>
      <c r="J10" s="275"/>
      <c r="K10" s="275"/>
      <c r="L10" s="275"/>
      <c r="M10" s="275"/>
      <c r="N10" s="276"/>
    </row>
    <row r="11" spans="1:14" ht="18.75" customHeight="1">
      <c r="A11" s="274" t="s">
        <v>51</v>
      </c>
      <c r="B11" s="275"/>
      <c r="C11" s="275"/>
      <c r="D11" s="275"/>
      <c r="E11" s="275"/>
      <c r="F11" s="275"/>
      <c r="G11" s="275"/>
      <c r="H11" s="275"/>
      <c r="I11" s="275"/>
      <c r="J11" s="275"/>
      <c r="K11" s="275"/>
      <c r="L11" s="275"/>
      <c r="M11" s="275"/>
      <c r="N11" s="276"/>
    </row>
    <row r="12" spans="1:14">
      <c r="A12" s="271" t="s">
        <v>52</v>
      </c>
      <c r="B12" s="272"/>
      <c r="C12" s="272"/>
      <c r="D12" s="272"/>
      <c r="E12" s="272"/>
      <c r="F12" s="272"/>
      <c r="G12" s="272"/>
      <c r="H12" s="272"/>
      <c r="I12" s="272"/>
      <c r="J12" s="272"/>
      <c r="K12" s="272"/>
      <c r="L12" s="272"/>
      <c r="M12" s="272"/>
      <c r="N12" s="273"/>
    </row>
    <row r="13" spans="1:14">
      <c r="A13" s="7" t="s">
        <v>53</v>
      </c>
      <c r="N13" s="9"/>
    </row>
    <row r="14" spans="1:14" ht="117" customHeight="1">
      <c r="A14" s="277" t="s">
        <v>54</v>
      </c>
      <c r="B14" s="278"/>
      <c r="C14" s="278"/>
      <c r="D14" s="278"/>
      <c r="E14" s="278"/>
      <c r="F14" s="278"/>
      <c r="G14" s="278"/>
      <c r="H14" s="278"/>
      <c r="I14" s="278"/>
      <c r="J14" s="278"/>
      <c r="K14" s="278"/>
      <c r="L14" s="278"/>
      <c r="M14" s="278"/>
      <c r="N14" s="279"/>
    </row>
    <row r="15" spans="1:14" ht="28.5" customHeight="1">
      <c r="A15" s="280" t="s">
        <v>55</v>
      </c>
      <c r="B15" s="281"/>
      <c r="C15" s="281"/>
      <c r="D15" s="281"/>
      <c r="E15" s="281"/>
      <c r="F15" s="281"/>
      <c r="G15" s="281"/>
      <c r="H15" s="281"/>
      <c r="I15" s="281"/>
      <c r="J15" s="281"/>
      <c r="K15" s="281"/>
      <c r="L15" s="281"/>
      <c r="M15" s="281"/>
      <c r="N15" s="282"/>
    </row>
    <row r="16" spans="1:14" ht="120" customHeight="1">
      <c r="A16" s="283" t="s">
        <v>56</v>
      </c>
      <c r="B16" s="284"/>
      <c r="C16" s="284"/>
      <c r="D16" s="284"/>
      <c r="E16" s="284"/>
      <c r="F16" s="284"/>
      <c r="G16" s="284"/>
      <c r="H16" s="284"/>
      <c r="I16" s="284"/>
      <c r="J16" s="284"/>
      <c r="K16" s="284"/>
      <c r="L16" s="284"/>
      <c r="M16" s="284"/>
      <c r="N16" s="285"/>
    </row>
    <row r="17" spans="1:14" ht="13.5" customHeight="1">
      <c r="A17" s="274" t="s">
        <v>57</v>
      </c>
      <c r="B17" s="275"/>
      <c r="C17" s="275"/>
      <c r="D17" s="275"/>
      <c r="E17" s="275"/>
      <c r="F17" s="275"/>
      <c r="G17" s="275"/>
      <c r="H17" s="275"/>
      <c r="I17" s="275"/>
      <c r="J17" s="275"/>
      <c r="K17" s="275"/>
      <c r="L17" s="275"/>
      <c r="M17" s="275"/>
      <c r="N17" s="276"/>
    </row>
    <row r="18" spans="1:14" ht="15" customHeight="1">
      <c r="A18" s="274" t="s">
        <v>58</v>
      </c>
      <c r="B18" s="275"/>
      <c r="C18" s="275"/>
      <c r="D18" s="275"/>
      <c r="E18" s="275"/>
      <c r="F18" s="275"/>
      <c r="G18" s="275"/>
      <c r="H18" s="275"/>
      <c r="I18" s="275"/>
      <c r="J18" s="275"/>
      <c r="K18" s="275"/>
      <c r="L18" s="275"/>
      <c r="M18" s="275"/>
      <c r="N18" s="276"/>
    </row>
    <row r="19" spans="1:14" ht="49.5" customHeight="1">
      <c r="A19" s="274" t="s">
        <v>59</v>
      </c>
      <c r="B19" s="275"/>
      <c r="C19" s="275"/>
      <c r="D19" s="275"/>
      <c r="E19" s="275"/>
      <c r="F19" s="275"/>
      <c r="G19" s="275"/>
      <c r="H19" s="275"/>
      <c r="I19" s="275"/>
      <c r="J19" s="275"/>
      <c r="K19" s="275"/>
      <c r="L19" s="275"/>
      <c r="M19" s="275"/>
      <c r="N19" s="276"/>
    </row>
    <row r="20" spans="1:14">
      <c r="A20" s="271" t="s">
        <v>60</v>
      </c>
      <c r="B20" s="272"/>
      <c r="C20" s="272"/>
      <c r="D20" s="272"/>
      <c r="E20" s="272"/>
      <c r="F20" s="272"/>
      <c r="G20" s="272"/>
      <c r="H20" s="272"/>
      <c r="I20" s="272"/>
      <c r="J20" s="272"/>
      <c r="K20" s="272"/>
      <c r="L20" s="272"/>
      <c r="M20" s="272"/>
      <c r="N20" s="273"/>
    </row>
    <row r="21" spans="1:14" ht="77.25" customHeight="1">
      <c r="A21" s="268" t="s">
        <v>61</v>
      </c>
      <c r="B21" s="269"/>
      <c r="C21" s="269"/>
      <c r="D21" s="269"/>
      <c r="E21" s="269"/>
      <c r="F21" s="269"/>
      <c r="G21" s="269"/>
      <c r="H21" s="269"/>
      <c r="I21" s="269"/>
      <c r="J21" s="269"/>
      <c r="K21" s="269"/>
      <c r="L21" s="269"/>
      <c r="M21" s="269"/>
      <c r="N21" s="270"/>
    </row>
    <row r="22" spans="1:14">
      <c r="A22" s="271" t="s">
        <v>62</v>
      </c>
      <c r="B22" s="272"/>
      <c r="C22" s="272"/>
      <c r="D22" s="272"/>
      <c r="E22" s="272"/>
      <c r="F22" s="272"/>
      <c r="G22" s="272"/>
      <c r="H22" s="272"/>
      <c r="I22" s="272"/>
      <c r="J22" s="272"/>
      <c r="K22" s="272"/>
      <c r="L22" s="272"/>
      <c r="M22" s="272"/>
      <c r="N22" s="273"/>
    </row>
    <row r="23" spans="1:14" ht="51.75" customHeight="1">
      <c r="A23" s="268" t="s">
        <v>63</v>
      </c>
      <c r="B23" s="269"/>
      <c r="C23" s="269"/>
      <c r="D23" s="269"/>
      <c r="E23" s="269"/>
      <c r="F23" s="269"/>
      <c r="G23" s="269"/>
      <c r="H23" s="269"/>
      <c r="I23" s="269"/>
      <c r="J23" s="269"/>
      <c r="K23" s="269"/>
      <c r="L23" s="269"/>
      <c r="M23" s="269"/>
      <c r="N23" s="270"/>
    </row>
    <row r="24" spans="1:14">
      <c r="A24" s="271" t="s">
        <v>64</v>
      </c>
      <c r="B24" s="272"/>
      <c r="C24" s="272"/>
      <c r="D24" s="272"/>
      <c r="E24" s="272"/>
      <c r="F24" s="272"/>
      <c r="G24" s="272"/>
      <c r="H24" s="272"/>
      <c r="I24" s="272"/>
      <c r="J24" s="272"/>
      <c r="K24" s="272"/>
      <c r="L24" s="272"/>
      <c r="M24" s="272"/>
      <c r="N24" s="273"/>
    </row>
    <row r="25" spans="1:14" ht="14.25" customHeight="1">
      <c r="A25" s="268" t="s">
        <v>65</v>
      </c>
      <c r="B25" s="269"/>
      <c r="C25" s="269"/>
      <c r="D25" s="269"/>
      <c r="E25" s="269"/>
      <c r="F25" s="269"/>
      <c r="G25" s="269"/>
      <c r="H25" s="269"/>
      <c r="I25" s="269"/>
      <c r="J25" s="269"/>
      <c r="K25" s="269"/>
      <c r="L25" s="269"/>
      <c r="M25" s="269"/>
      <c r="N25" s="270"/>
    </row>
    <row r="26" spans="1:14">
      <c r="A26" s="271" t="s">
        <v>66</v>
      </c>
      <c r="B26" s="272"/>
      <c r="C26" s="272"/>
      <c r="D26" s="272"/>
      <c r="E26" s="272"/>
      <c r="F26" s="272"/>
      <c r="G26" s="272"/>
      <c r="H26" s="272"/>
      <c r="I26" s="272"/>
      <c r="J26" s="272"/>
      <c r="K26" s="272"/>
      <c r="L26" s="272"/>
      <c r="M26" s="272"/>
      <c r="N26" s="273"/>
    </row>
    <row r="27" spans="1:14" ht="63" customHeight="1">
      <c r="A27" s="268" t="s">
        <v>67</v>
      </c>
      <c r="B27" s="269"/>
      <c r="C27" s="269"/>
      <c r="D27" s="269"/>
      <c r="E27" s="269"/>
      <c r="F27" s="269"/>
      <c r="G27" s="269"/>
      <c r="H27" s="269"/>
      <c r="I27" s="269"/>
      <c r="J27" s="269"/>
      <c r="K27" s="269"/>
      <c r="L27" s="269"/>
      <c r="M27" s="269"/>
      <c r="N27" s="270"/>
    </row>
    <row r="28" spans="1:14">
      <c r="A28" s="271" t="s">
        <v>68</v>
      </c>
      <c r="B28" s="272"/>
      <c r="C28" s="272"/>
      <c r="D28" s="272"/>
      <c r="E28" s="272"/>
      <c r="F28" s="272"/>
      <c r="G28" s="272"/>
      <c r="H28" s="272"/>
      <c r="I28" s="272"/>
      <c r="J28" s="272"/>
      <c r="K28" s="272"/>
      <c r="L28" s="272"/>
      <c r="M28" s="272"/>
      <c r="N28" s="273"/>
    </row>
    <row r="29" spans="1:14" ht="17.25" customHeight="1">
      <c r="A29" s="268" t="s">
        <v>69</v>
      </c>
      <c r="B29" s="269"/>
      <c r="C29" s="269"/>
      <c r="D29" s="269"/>
      <c r="E29" s="269"/>
      <c r="F29" s="269"/>
      <c r="G29" s="269"/>
      <c r="H29" s="269"/>
      <c r="I29" s="269"/>
      <c r="J29" s="269"/>
      <c r="K29" s="269"/>
      <c r="L29" s="269"/>
      <c r="M29" s="269"/>
      <c r="N29" s="270"/>
    </row>
    <row r="30" spans="1:14" ht="36" customHeight="1">
      <c r="A30" s="268" t="s">
        <v>70</v>
      </c>
      <c r="B30" s="269"/>
      <c r="C30" s="269"/>
      <c r="D30" s="269"/>
      <c r="E30" s="269"/>
      <c r="F30" s="269"/>
      <c r="G30" s="269"/>
      <c r="H30" s="269"/>
      <c r="I30" s="269"/>
      <c r="J30" s="269"/>
      <c r="K30" s="269"/>
      <c r="L30" s="269"/>
      <c r="M30" s="269"/>
      <c r="N30" s="270"/>
    </row>
    <row r="31" spans="1:14">
      <c r="A31" s="271" t="s">
        <v>71</v>
      </c>
      <c r="B31" s="272"/>
      <c r="C31" s="272"/>
      <c r="D31" s="272"/>
      <c r="E31" s="272"/>
      <c r="F31" s="272"/>
      <c r="G31" s="272"/>
      <c r="H31" s="272"/>
      <c r="I31" s="272"/>
      <c r="J31" s="272"/>
      <c r="K31" s="272"/>
      <c r="L31" s="272"/>
      <c r="M31" s="272"/>
      <c r="N31" s="273"/>
    </row>
    <row r="32" spans="1:14">
      <c r="A32" s="271" t="s">
        <v>72</v>
      </c>
      <c r="B32" s="272"/>
      <c r="C32" s="272"/>
      <c r="D32" s="272"/>
      <c r="E32" s="272"/>
      <c r="F32" s="272"/>
      <c r="G32" s="272"/>
      <c r="H32" s="272"/>
      <c r="I32" s="272"/>
      <c r="J32" s="272"/>
      <c r="K32" s="272"/>
      <c r="L32" s="272"/>
      <c r="M32" s="272"/>
      <c r="N32" s="273"/>
    </row>
    <row r="33" spans="1:14" ht="34.5" customHeight="1">
      <c r="A33" s="268" t="s">
        <v>73</v>
      </c>
      <c r="B33" s="269"/>
      <c r="C33" s="269"/>
      <c r="D33" s="269"/>
      <c r="E33" s="269"/>
      <c r="F33" s="269"/>
      <c r="G33" s="269"/>
      <c r="H33" s="269"/>
      <c r="I33" s="269"/>
      <c r="J33" s="269"/>
      <c r="K33" s="269"/>
      <c r="L33" s="269"/>
      <c r="M33" s="269"/>
      <c r="N33" s="270"/>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6"/>
  <sheetViews>
    <sheetView tabSelected="1" topLeftCell="A190" zoomScaleNormal="100" workbookViewId="0">
      <selection activeCell="G210" sqref="G210"/>
    </sheetView>
  </sheetViews>
  <sheetFormatPr defaultColWidth="9.109375" defaultRowHeight="13.8"/>
  <cols>
    <col min="1" max="1" width="6.33203125" style="23" customWidth="1"/>
    <col min="2" max="2" width="45.5546875" style="62" customWidth="1"/>
    <col min="3" max="3" width="9.33203125" style="62" customWidth="1"/>
    <col min="4" max="4" width="11.109375" style="62" customWidth="1"/>
    <col min="5" max="5" width="13" style="23" customWidth="1"/>
    <col min="6" max="6" width="15.109375" style="62" customWidth="1"/>
    <col min="7" max="7" width="57.33203125" style="62" customWidth="1"/>
    <col min="8" max="8" width="9.109375" style="62"/>
    <col min="9" max="9" width="11" style="62" customWidth="1"/>
    <col min="10" max="10" width="10.6640625" style="62" customWidth="1"/>
    <col min="11" max="11" width="13.109375" style="62" customWidth="1"/>
    <col min="12" max="16384" width="9.109375" style="62"/>
  </cols>
  <sheetData>
    <row r="1" spans="1:11">
      <c r="A1" s="291"/>
      <c r="B1" s="291"/>
      <c r="C1" s="63"/>
      <c r="D1" s="63"/>
      <c r="E1" s="64"/>
      <c r="F1" s="63"/>
      <c r="G1" s="65"/>
      <c r="H1" s="65"/>
      <c r="I1" s="65"/>
      <c r="J1" s="31"/>
      <c r="K1" s="31"/>
    </row>
    <row r="2" spans="1:11">
      <c r="A2" s="291"/>
      <c r="B2" s="291"/>
      <c r="C2" s="63"/>
      <c r="D2" s="63"/>
      <c r="E2" s="64"/>
      <c r="F2" s="63"/>
      <c r="G2" s="63"/>
      <c r="H2" s="63"/>
      <c r="I2" s="31"/>
      <c r="J2" s="31"/>
      <c r="K2" s="31"/>
    </row>
    <row r="3" spans="1:11">
      <c r="A3" s="292"/>
      <c r="B3" s="292"/>
      <c r="C3" s="292"/>
      <c r="D3" s="292"/>
      <c r="E3" s="292"/>
      <c r="F3" s="292"/>
      <c r="G3" s="292"/>
      <c r="H3" s="292"/>
      <c r="I3" s="292"/>
      <c r="J3" s="292"/>
      <c r="K3" s="124"/>
    </row>
    <row r="4" spans="1:11" ht="13.8" customHeight="1">
      <c r="A4" s="292" t="s">
        <v>353</v>
      </c>
      <c r="B4" s="292"/>
      <c r="C4" s="292"/>
      <c r="D4" s="292"/>
      <c r="E4" s="292"/>
      <c r="F4" s="292"/>
      <c r="G4" s="292"/>
      <c r="H4" s="292"/>
      <c r="I4" s="292"/>
    </row>
    <row r="5" spans="1:11" ht="13.8" customHeight="1">
      <c r="A5" s="293" t="s">
        <v>184</v>
      </c>
      <c r="B5" s="293"/>
      <c r="C5" s="293"/>
      <c r="D5" s="293"/>
      <c r="E5" s="293"/>
      <c r="F5" s="293"/>
      <c r="G5" s="293"/>
      <c r="H5" s="293"/>
      <c r="I5" s="293"/>
      <c r="J5" s="293"/>
      <c r="K5" s="293"/>
    </row>
    <row r="6" spans="1:11">
      <c r="A6" s="294"/>
      <c r="B6" s="294"/>
      <c r="C6" s="294"/>
      <c r="D6" s="294"/>
      <c r="E6" s="294"/>
      <c r="F6" s="294"/>
      <c r="G6" s="294"/>
      <c r="H6" s="294"/>
      <c r="I6" s="294"/>
      <c r="J6" s="294"/>
      <c r="K6" s="294"/>
    </row>
    <row r="7" spans="1:11" s="23" customFormat="1" ht="69">
      <c r="A7" s="60" t="s">
        <v>74</v>
      </c>
      <c r="B7" s="132" t="s">
        <v>75</v>
      </c>
      <c r="C7" s="60" t="s">
        <v>76</v>
      </c>
      <c r="D7" s="61" t="s">
        <v>109</v>
      </c>
      <c r="E7" s="61" t="s">
        <v>113</v>
      </c>
      <c r="F7" s="61" t="s">
        <v>114</v>
      </c>
      <c r="G7" s="60" t="s">
        <v>77</v>
      </c>
      <c r="H7" s="60" t="s">
        <v>206</v>
      </c>
      <c r="I7" s="61" t="s">
        <v>78</v>
      </c>
      <c r="J7" s="61" t="s">
        <v>115</v>
      </c>
      <c r="K7" s="61" t="s">
        <v>116</v>
      </c>
    </row>
    <row r="8" spans="1:11">
      <c r="A8" s="24"/>
      <c r="B8" s="66" t="s">
        <v>136</v>
      </c>
      <c r="C8" s="97"/>
      <c r="D8" s="67"/>
      <c r="E8" s="20"/>
      <c r="F8" s="67"/>
      <c r="G8" s="89"/>
      <c r="H8" s="97"/>
      <c r="I8" s="67"/>
      <c r="J8" s="67"/>
      <c r="K8" s="67"/>
    </row>
    <row r="9" spans="1:11" s="196" customFormat="1" ht="30" customHeight="1">
      <c r="A9" s="188">
        <v>1</v>
      </c>
      <c r="B9" s="189" t="s">
        <v>277</v>
      </c>
      <c r="C9" s="190" t="s">
        <v>79</v>
      </c>
      <c r="D9" s="191">
        <v>44</v>
      </c>
      <c r="E9" s="192">
        <v>35</v>
      </c>
      <c r="F9" s="192">
        <f>D9*E9</f>
        <v>1540</v>
      </c>
      <c r="G9" s="193" t="s">
        <v>278</v>
      </c>
      <c r="H9" s="193" t="s">
        <v>79</v>
      </c>
      <c r="I9" s="194">
        <v>2</v>
      </c>
      <c r="J9" s="212">
        <v>348.34</v>
      </c>
      <c r="K9" s="212">
        <f>J9*I9</f>
        <v>696.68</v>
      </c>
    </row>
    <row r="10" spans="1:11" s="196" customFormat="1" ht="30" customHeight="1">
      <c r="A10" s="188">
        <v>2</v>
      </c>
      <c r="B10" s="189" t="s">
        <v>279</v>
      </c>
      <c r="C10" s="190" t="s">
        <v>79</v>
      </c>
      <c r="D10" s="191">
        <v>40</v>
      </c>
      <c r="E10" s="192">
        <v>35</v>
      </c>
      <c r="F10" s="192">
        <f t="shared" ref="F10:F26" si="0">D10*E10</f>
        <v>1400</v>
      </c>
      <c r="G10" s="193" t="s">
        <v>280</v>
      </c>
      <c r="H10" s="193" t="s">
        <v>79</v>
      </c>
      <c r="I10" s="194">
        <v>2</v>
      </c>
      <c r="J10" s="212">
        <v>186.67</v>
      </c>
      <c r="K10" s="212">
        <f>J10*I10</f>
        <v>373.34</v>
      </c>
    </row>
    <row r="11" spans="1:11" s="196" customFormat="1" ht="30" customHeight="1">
      <c r="A11" s="188">
        <v>3</v>
      </c>
      <c r="B11" s="189" t="s">
        <v>281</v>
      </c>
      <c r="C11" s="190" t="s">
        <v>87</v>
      </c>
      <c r="D11" s="191">
        <v>24</v>
      </c>
      <c r="E11" s="192">
        <v>12</v>
      </c>
      <c r="F11" s="192">
        <f t="shared" si="0"/>
        <v>288</v>
      </c>
      <c r="G11" s="193"/>
      <c r="H11" s="193"/>
      <c r="I11" s="194"/>
      <c r="J11" s="212"/>
      <c r="K11" s="212"/>
    </row>
    <row r="12" spans="1:11" s="196" customFormat="1" ht="14.4" customHeight="1">
      <c r="A12" s="188">
        <v>4</v>
      </c>
      <c r="B12" s="197" t="s">
        <v>282</v>
      </c>
      <c r="C12" s="198" t="s">
        <v>79</v>
      </c>
      <c r="D12" s="199">
        <v>1</v>
      </c>
      <c r="E12" s="192">
        <v>325</v>
      </c>
      <c r="F12" s="192">
        <f t="shared" si="0"/>
        <v>325</v>
      </c>
      <c r="G12" s="193" t="s">
        <v>283</v>
      </c>
      <c r="H12" s="193" t="s">
        <v>79</v>
      </c>
      <c r="I12" s="194">
        <v>4</v>
      </c>
      <c r="J12" s="212">
        <v>212.4</v>
      </c>
      <c r="K12" s="212">
        <f>J12*I12</f>
        <v>849.6</v>
      </c>
    </row>
    <row r="13" spans="1:11" s="196" customFormat="1" ht="14.4" customHeight="1">
      <c r="A13" s="188">
        <v>5</v>
      </c>
      <c r="B13" s="197" t="s">
        <v>284</v>
      </c>
      <c r="C13" s="198" t="s">
        <v>79</v>
      </c>
      <c r="D13" s="199">
        <v>1</v>
      </c>
      <c r="E13" s="192">
        <v>325</v>
      </c>
      <c r="F13" s="192">
        <f t="shared" si="0"/>
        <v>325</v>
      </c>
      <c r="G13" s="193" t="s">
        <v>285</v>
      </c>
      <c r="H13" s="193" t="s">
        <v>79</v>
      </c>
      <c r="I13" s="194">
        <v>2</v>
      </c>
      <c r="J13" s="212">
        <v>79.17</v>
      </c>
      <c r="K13" s="212">
        <f>J13*I13</f>
        <v>158.34</v>
      </c>
    </row>
    <row r="14" spans="1:11" s="196" customFormat="1" ht="18.600000000000001" customHeight="1">
      <c r="A14" s="188">
        <v>6</v>
      </c>
      <c r="B14" s="200" t="s">
        <v>286</v>
      </c>
      <c r="C14" s="201" t="s">
        <v>79</v>
      </c>
      <c r="D14" s="202">
        <v>2</v>
      </c>
      <c r="E14" s="202">
        <v>41</v>
      </c>
      <c r="F14" s="192">
        <f t="shared" si="0"/>
        <v>82</v>
      </c>
      <c r="G14" s="193"/>
      <c r="H14" s="193"/>
      <c r="I14" s="194"/>
      <c r="J14" s="212"/>
      <c r="K14" s="212"/>
    </row>
    <row r="15" spans="1:11" s="196" customFormat="1" ht="14.4" customHeight="1">
      <c r="A15" s="188">
        <v>7</v>
      </c>
      <c r="B15" s="203" t="s">
        <v>287</v>
      </c>
      <c r="C15" s="198" t="s">
        <v>79</v>
      </c>
      <c r="D15" s="199">
        <v>2</v>
      </c>
      <c r="E15" s="192">
        <v>127</v>
      </c>
      <c r="F15" s="192">
        <f t="shared" si="0"/>
        <v>254</v>
      </c>
      <c r="G15" s="193"/>
      <c r="H15" s="193"/>
      <c r="I15" s="194"/>
      <c r="J15" s="212"/>
      <c r="K15" s="212"/>
    </row>
    <row r="16" spans="1:11" s="196" customFormat="1" ht="14.4" customHeight="1">
      <c r="A16" s="188">
        <v>8</v>
      </c>
      <c r="B16" s="203" t="s">
        <v>288</v>
      </c>
      <c r="C16" s="198" t="s">
        <v>79</v>
      </c>
      <c r="D16" s="199">
        <v>1</v>
      </c>
      <c r="E16" s="192">
        <v>136</v>
      </c>
      <c r="F16" s="192">
        <f t="shared" si="0"/>
        <v>136</v>
      </c>
      <c r="G16" s="193"/>
      <c r="H16" s="193"/>
      <c r="I16" s="193"/>
      <c r="J16" s="195"/>
      <c r="K16" s="195"/>
    </row>
    <row r="17" spans="1:11" s="206" customFormat="1" ht="14.4">
      <c r="A17" s="188">
        <v>9</v>
      </c>
      <c r="B17" s="203" t="s">
        <v>289</v>
      </c>
      <c r="C17" s="198" t="s">
        <v>228</v>
      </c>
      <c r="D17" s="224">
        <v>4</v>
      </c>
      <c r="E17" s="192">
        <v>20</v>
      </c>
      <c r="F17" s="192">
        <f t="shared" si="0"/>
        <v>80</v>
      </c>
      <c r="G17" s="207"/>
      <c r="H17" s="203"/>
      <c r="I17" s="204"/>
      <c r="J17" s="205"/>
      <c r="K17" s="204"/>
    </row>
    <row r="18" spans="1:11" s="206" customFormat="1" ht="14.4">
      <c r="A18" s="188">
        <v>10</v>
      </c>
      <c r="B18" s="203" t="s">
        <v>300</v>
      </c>
      <c r="C18" s="198" t="s">
        <v>79</v>
      </c>
      <c r="D18" s="224">
        <v>4</v>
      </c>
      <c r="E18" s="192">
        <v>150</v>
      </c>
      <c r="F18" s="192">
        <f t="shared" si="0"/>
        <v>600</v>
      </c>
      <c r="G18" s="207"/>
      <c r="H18" s="203"/>
      <c r="I18" s="204"/>
      <c r="J18" s="205"/>
      <c r="K18" s="204"/>
    </row>
    <row r="19" spans="1:11" s="196" customFormat="1" ht="28.8">
      <c r="A19" s="188">
        <v>11</v>
      </c>
      <c r="B19" s="208" t="s">
        <v>290</v>
      </c>
      <c r="C19" s="209" t="s">
        <v>79</v>
      </c>
      <c r="D19" s="210">
        <v>13</v>
      </c>
      <c r="E19" s="211">
        <v>150</v>
      </c>
      <c r="F19" s="211">
        <f t="shared" si="0"/>
        <v>1950</v>
      </c>
      <c r="G19" s="193" t="s">
        <v>278</v>
      </c>
      <c r="H19" s="193" t="s">
        <v>79</v>
      </c>
      <c r="I19" s="194">
        <v>2</v>
      </c>
      <c r="J19" s="212">
        <v>348.34</v>
      </c>
      <c r="K19" s="212">
        <f>J19*I19</f>
        <v>696.68</v>
      </c>
    </row>
    <row r="20" spans="1:11" s="196" customFormat="1" ht="28.8">
      <c r="A20" s="188">
        <v>12</v>
      </c>
      <c r="B20" s="208" t="s">
        <v>301</v>
      </c>
      <c r="C20" s="209" t="s">
        <v>79</v>
      </c>
      <c r="D20" s="210">
        <v>1</v>
      </c>
      <c r="E20" s="211">
        <v>150</v>
      </c>
      <c r="F20" s="211">
        <f t="shared" ref="F20" si="1">D20*E20</f>
        <v>150</v>
      </c>
      <c r="G20" s="193"/>
      <c r="H20" s="193"/>
      <c r="I20" s="194"/>
      <c r="J20" s="212"/>
      <c r="K20" s="212"/>
    </row>
    <row r="21" spans="1:11" s="196" customFormat="1" ht="28.8">
      <c r="A21" s="188">
        <v>13</v>
      </c>
      <c r="B21" s="208" t="s">
        <v>291</v>
      </c>
      <c r="C21" s="209" t="s">
        <v>79</v>
      </c>
      <c r="D21" s="210">
        <v>7</v>
      </c>
      <c r="E21" s="211">
        <v>150</v>
      </c>
      <c r="F21" s="211">
        <f t="shared" si="0"/>
        <v>1050</v>
      </c>
      <c r="G21" s="193" t="s">
        <v>280</v>
      </c>
      <c r="H21" s="193" t="s">
        <v>79</v>
      </c>
      <c r="I21" s="194">
        <v>2</v>
      </c>
      <c r="J21" s="212">
        <v>186.67</v>
      </c>
      <c r="K21" s="212">
        <f>J21*I21</f>
        <v>373.34</v>
      </c>
    </row>
    <row r="22" spans="1:11" s="196" customFormat="1" ht="28.8">
      <c r="A22" s="188">
        <v>14</v>
      </c>
      <c r="B22" s="208" t="s">
        <v>292</v>
      </c>
      <c r="C22" s="209" t="s">
        <v>79</v>
      </c>
      <c r="D22" s="210">
        <v>2</v>
      </c>
      <c r="E22" s="211">
        <v>150</v>
      </c>
      <c r="F22" s="211">
        <f>D22*E22</f>
        <v>300</v>
      </c>
      <c r="G22" s="193" t="s">
        <v>285</v>
      </c>
      <c r="H22" s="193" t="s">
        <v>79</v>
      </c>
      <c r="I22" s="194">
        <v>1</v>
      </c>
      <c r="J22" s="212">
        <v>79.17</v>
      </c>
      <c r="K22" s="212">
        <f>J22*I22</f>
        <v>79.17</v>
      </c>
    </row>
    <row r="23" spans="1:11" s="196" customFormat="1" ht="14.4">
      <c r="A23" s="188">
        <v>15</v>
      </c>
      <c r="B23" s="200" t="s">
        <v>293</v>
      </c>
      <c r="C23" s="209" t="s">
        <v>79</v>
      </c>
      <c r="D23" s="210">
        <v>13</v>
      </c>
      <c r="E23" s="211">
        <v>100</v>
      </c>
      <c r="F23" s="211">
        <f>D23*E23</f>
        <v>1300</v>
      </c>
      <c r="G23" s="193"/>
      <c r="H23" s="193"/>
      <c r="I23" s="194"/>
      <c r="J23" s="212"/>
      <c r="K23" s="212"/>
    </row>
    <row r="24" spans="1:11" s="196" customFormat="1" ht="28.8">
      <c r="A24" s="188">
        <v>16</v>
      </c>
      <c r="B24" s="208" t="s">
        <v>294</v>
      </c>
      <c r="C24" s="209" t="s">
        <v>79</v>
      </c>
      <c r="D24" s="210">
        <v>1</v>
      </c>
      <c r="E24" s="211">
        <v>250</v>
      </c>
      <c r="F24" s="211">
        <f t="shared" si="0"/>
        <v>250</v>
      </c>
      <c r="G24" s="193"/>
      <c r="H24" s="193"/>
      <c r="I24" s="194"/>
      <c r="J24" s="212"/>
      <c r="K24" s="212"/>
    </row>
    <row r="25" spans="1:11" s="196" customFormat="1" ht="18" customHeight="1">
      <c r="A25" s="188">
        <v>17</v>
      </c>
      <c r="B25" s="200" t="s">
        <v>295</v>
      </c>
      <c r="C25" s="201" t="s">
        <v>79</v>
      </c>
      <c r="D25" s="202">
        <v>1</v>
      </c>
      <c r="E25" s="211">
        <v>150</v>
      </c>
      <c r="F25" s="211">
        <f t="shared" si="0"/>
        <v>150</v>
      </c>
      <c r="G25" s="213"/>
      <c r="H25" s="213"/>
      <c r="I25" s="205"/>
      <c r="J25" s="205"/>
      <c r="K25" s="212"/>
    </row>
    <row r="26" spans="1:11" s="196" customFormat="1" ht="30" customHeight="1">
      <c r="A26" s="188">
        <v>18</v>
      </c>
      <c r="B26" s="200" t="s">
        <v>296</v>
      </c>
      <c r="C26" s="201" t="s">
        <v>79</v>
      </c>
      <c r="D26" s="202">
        <v>2</v>
      </c>
      <c r="E26" s="211">
        <v>150</v>
      </c>
      <c r="F26" s="211">
        <f t="shared" si="0"/>
        <v>300</v>
      </c>
      <c r="G26" s="213"/>
      <c r="H26" s="213"/>
      <c r="I26" s="205"/>
      <c r="J26" s="205"/>
      <c r="K26" s="212"/>
    </row>
    <row r="27" spans="1:11" s="196" customFormat="1" ht="28.8">
      <c r="A27" s="188">
        <v>19</v>
      </c>
      <c r="B27" s="208" t="s">
        <v>302</v>
      </c>
      <c r="C27" s="214" t="s">
        <v>98</v>
      </c>
      <c r="D27" s="215">
        <v>1</v>
      </c>
      <c r="E27" s="216">
        <v>50</v>
      </c>
      <c r="F27" s="217">
        <f>E27*D27</f>
        <v>50</v>
      </c>
      <c r="G27" s="213"/>
      <c r="H27" s="213"/>
      <c r="I27" s="205"/>
      <c r="J27" s="205"/>
      <c r="K27" s="212"/>
    </row>
    <row r="28" spans="1:11" s="196" customFormat="1" ht="28.8">
      <c r="A28" s="188">
        <v>20</v>
      </c>
      <c r="B28" s="200" t="s">
        <v>297</v>
      </c>
      <c r="C28" s="218" t="s">
        <v>79</v>
      </c>
      <c r="D28" s="202">
        <v>1</v>
      </c>
      <c r="E28" s="211">
        <v>100</v>
      </c>
      <c r="F28" s="211">
        <f>E28*D28</f>
        <v>100</v>
      </c>
      <c r="G28" s="213"/>
      <c r="H28" s="213"/>
      <c r="I28" s="205"/>
      <c r="J28" s="205"/>
      <c r="K28" s="212"/>
    </row>
    <row r="29" spans="1:11" s="196" customFormat="1" ht="14.4">
      <c r="A29" s="188">
        <v>21</v>
      </c>
      <c r="B29" s="200" t="s">
        <v>303</v>
      </c>
      <c r="C29" s="218" t="s">
        <v>79</v>
      </c>
      <c r="D29" s="202">
        <v>1</v>
      </c>
      <c r="E29" s="211">
        <v>150</v>
      </c>
      <c r="F29" s="211">
        <f>E29*D29</f>
        <v>150</v>
      </c>
      <c r="G29" s="213"/>
      <c r="H29" s="213"/>
      <c r="I29" s="205"/>
      <c r="J29" s="205"/>
      <c r="K29" s="212"/>
    </row>
    <row r="30" spans="1:11" s="196" customFormat="1" ht="28.8">
      <c r="A30" s="188">
        <v>22</v>
      </c>
      <c r="B30" s="200" t="s">
        <v>304</v>
      </c>
      <c r="C30" s="218" t="s">
        <v>79</v>
      </c>
      <c r="D30" s="202">
        <v>1</v>
      </c>
      <c r="E30" s="211">
        <v>350</v>
      </c>
      <c r="F30" s="211">
        <f>E30*D30</f>
        <v>350</v>
      </c>
      <c r="G30" s="213" t="s">
        <v>305</v>
      </c>
      <c r="H30" s="213" t="s">
        <v>276</v>
      </c>
      <c r="I30" s="205">
        <v>12</v>
      </c>
      <c r="J30" s="205">
        <v>20</v>
      </c>
      <c r="K30" s="212">
        <f t="shared" ref="K30" si="2">J30*I30</f>
        <v>240</v>
      </c>
    </row>
    <row r="31" spans="1:11" s="196" customFormat="1" ht="17.25" customHeight="1">
      <c r="A31" s="188">
        <v>23</v>
      </c>
      <c r="B31" s="208" t="s">
        <v>312</v>
      </c>
      <c r="C31" s="209" t="s">
        <v>79</v>
      </c>
      <c r="D31" s="210">
        <v>8</v>
      </c>
      <c r="E31" s="211">
        <v>50</v>
      </c>
      <c r="F31" s="211">
        <f>D31*E31</f>
        <v>400</v>
      </c>
      <c r="G31" s="213"/>
      <c r="H31" s="213"/>
      <c r="I31" s="205"/>
      <c r="J31" s="205"/>
      <c r="K31" s="205"/>
    </row>
    <row r="32" spans="1:11" ht="14.4">
      <c r="A32" s="188">
        <v>24</v>
      </c>
      <c r="B32" s="89" t="s">
        <v>253</v>
      </c>
      <c r="C32" s="95" t="s">
        <v>86</v>
      </c>
      <c r="D32" s="20">
        <v>105</v>
      </c>
      <c r="E32" s="20">
        <v>41</v>
      </c>
      <c r="F32" s="87">
        <f t="shared" ref="F32" si="3">D32*E32</f>
        <v>4305</v>
      </c>
      <c r="G32" s="36"/>
      <c r="H32" s="53"/>
      <c r="I32" s="68"/>
      <c r="J32" s="34"/>
      <c r="K32" s="68"/>
    </row>
    <row r="33" spans="1:35" ht="14.4">
      <c r="A33" s="188">
        <v>25</v>
      </c>
      <c r="B33" s="133" t="s">
        <v>249</v>
      </c>
      <c r="C33" s="99" t="s">
        <v>79</v>
      </c>
      <c r="D33" s="86">
        <v>1</v>
      </c>
      <c r="E33" s="45">
        <v>160</v>
      </c>
      <c r="F33" s="87">
        <f t="shared" ref="F33:F36" si="4">D33*E33</f>
        <v>160</v>
      </c>
      <c r="G33" s="43"/>
      <c r="H33" s="44"/>
      <c r="I33" s="42"/>
      <c r="J33" s="42"/>
      <c r="K33" s="42"/>
    </row>
    <row r="34" spans="1:35" ht="14.4">
      <c r="A34" s="188">
        <v>26</v>
      </c>
      <c r="B34" s="133" t="s">
        <v>309</v>
      </c>
      <c r="C34" s="99" t="s">
        <v>310</v>
      </c>
      <c r="D34" s="86">
        <v>17.100000000000001</v>
      </c>
      <c r="E34" s="45">
        <v>60</v>
      </c>
      <c r="F34" s="87">
        <f t="shared" si="4"/>
        <v>1026</v>
      </c>
      <c r="G34" s="43"/>
      <c r="H34" s="44"/>
      <c r="I34" s="42"/>
      <c r="J34" s="42"/>
      <c r="K34" s="42"/>
    </row>
    <row r="35" spans="1:35" ht="27.6">
      <c r="A35" s="188">
        <v>27</v>
      </c>
      <c r="B35" s="133" t="s">
        <v>313</v>
      </c>
      <c r="C35" s="99" t="s">
        <v>310</v>
      </c>
      <c r="D35" s="86">
        <v>6</v>
      </c>
      <c r="E35" s="45">
        <v>42</v>
      </c>
      <c r="F35" s="87">
        <f t="shared" si="4"/>
        <v>252</v>
      </c>
      <c r="G35" s="43"/>
      <c r="H35" s="44"/>
      <c r="I35" s="42"/>
      <c r="J35" s="42"/>
      <c r="K35" s="42"/>
    </row>
    <row r="36" spans="1:35" ht="14.4">
      <c r="A36" s="188">
        <v>28</v>
      </c>
      <c r="B36" s="133" t="s">
        <v>311</v>
      </c>
      <c r="C36" s="99" t="s">
        <v>310</v>
      </c>
      <c r="D36" s="86">
        <v>97</v>
      </c>
      <c r="E36" s="45">
        <v>40</v>
      </c>
      <c r="F36" s="87">
        <f t="shared" si="4"/>
        <v>3880</v>
      </c>
      <c r="G36" s="43"/>
      <c r="H36" s="44"/>
      <c r="I36" s="42"/>
      <c r="J36" s="42"/>
      <c r="K36" s="42"/>
    </row>
    <row r="37" spans="1:35" ht="27.6">
      <c r="A37" s="188">
        <v>29</v>
      </c>
      <c r="B37" s="133" t="s">
        <v>308</v>
      </c>
      <c r="C37" s="98" t="s">
        <v>79</v>
      </c>
      <c r="D37" s="134">
        <v>25</v>
      </c>
      <c r="E37" s="87">
        <v>17</v>
      </c>
      <c r="F37" s="87">
        <f>D37*E37</f>
        <v>425</v>
      </c>
      <c r="G37" s="43"/>
      <c r="H37" s="44"/>
      <c r="I37" s="42"/>
      <c r="J37" s="42"/>
      <c r="K37" s="42"/>
    </row>
    <row r="38" spans="1:35" ht="41.4">
      <c r="A38" s="188">
        <v>30</v>
      </c>
      <c r="B38" s="133" t="s">
        <v>307</v>
      </c>
      <c r="C38" s="99" t="s">
        <v>185</v>
      </c>
      <c r="D38" s="134">
        <v>1</v>
      </c>
      <c r="E38" s="87">
        <v>1300</v>
      </c>
      <c r="F38" s="87">
        <f>D38*E38</f>
        <v>1300</v>
      </c>
      <c r="G38" s="43"/>
      <c r="H38" s="44"/>
      <c r="I38" s="42"/>
      <c r="J38" s="42"/>
      <c r="K38" s="42"/>
    </row>
    <row r="39" spans="1:35" ht="27.6">
      <c r="A39" s="188">
        <v>31</v>
      </c>
      <c r="B39" s="133" t="s">
        <v>306</v>
      </c>
      <c r="C39" s="99" t="s">
        <v>79</v>
      </c>
      <c r="D39" s="86">
        <v>3</v>
      </c>
      <c r="E39" s="45">
        <v>290</v>
      </c>
      <c r="F39" s="87">
        <f t="shared" ref="F39" si="5">D39*E39</f>
        <v>870</v>
      </c>
      <c r="G39" s="43"/>
      <c r="H39" s="44"/>
      <c r="I39" s="42"/>
      <c r="J39" s="42"/>
      <c r="K39" s="42"/>
    </row>
    <row r="40" spans="1:35" ht="27.6">
      <c r="A40" s="188">
        <v>32</v>
      </c>
      <c r="B40" s="21" t="s">
        <v>139</v>
      </c>
      <c r="C40" s="100"/>
      <c r="D40" s="22"/>
      <c r="E40" s="22"/>
      <c r="F40" s="22">
        <f>SUM(F9:F39)</f>
        <v>23748</v>
      </c>
      <c r="G40" s="21" t="s">
        <v>137</v>
      </c>
      <c r="H40" s="125"/>
      <c r="I40" s="22"/>
      <c r="J40" s="126"/>
      <c r="K40" s="127">
        <f>SUM(K9:K39)</f>
        <v>3467.15</v>
      </c>
    </row>
    <row r="41" spans="1:35" ht="14.4">
      <c r="A41" s="188">
        <v>33</v>
      </c>
      <c r="B41" s="66" t="s">
        <v>205</v>
      </c>
      <c r="C41" s="101"/>
      <c r="D41" s="87"/>
      <c r="E41" s="87"/>
      <c r="F41" s="87"/>
      <c r="G41" s="89"/>
      <c r="H41" s="95"/>
      <c r="I41" s="95"/>
      <c r="J41" s="95"/>
      <c r="K41" s="20"/>
      <c r="L41"/>
      <c r="M41"/>
      <c r="N41"/>
      <c r="O41"/>
      <c r="P41"/>
      <c r="Q41"/>
      <c r="R41"/>
      <c r="S41"/>
      <c r="T41"/>
      <c r="U41"/>
      <c r="V41"/>
      <c r="W41"/>
      <c r="X41"/>
      <c r="Y41"/>
      <c r="Z41"/>
      <c r="AA41"/>
      <c r="AB41"/>
      <c r="AC41"/>
      <c r="AD41"/>
      <c r="AE41"/>
      <c r="AF41"/>
      <c r="AG41"/>
      <c r="AH41"/>
      <c r="AI41"/>
    </row>
    <row r="42" spans="1:35" s="41" customFormat="1" ht="27.6">
      <c r="A42" s="188">
        <v>34</v>
      </c>
      <c r="B42" s="89" t="s">
        <v>186</v>
      </c>
      <c r="C42" s="101" t="s">
        <v>85</v>
      </c>
      <c r="D42" s="87">
        <v>105</v>
      </c>
      <c r="E42" s="87">
        <v>210</v>
      </c>
      <c r="F42" s="87">
        <f>D42*E42</f>
        <v>22050</v>
      </c>
      <c r="G42" s="89" t="s">
        <v>135</v>
      </c>
      <c r="H42" s="95" t="s">
        <v>80</v>
      </c>
      <c r="I42" s="95">
        <f>D42*6</f>
        <v>630</v>
      </c>
      <c r="J42" s="95">
        <v>7.74</v>
      </c>
      <c r="K42" s="20">
        <f t="shared" ref="K42:K75" si="6">J42*I42</f>
        <v>4876.2</v>
      </c>
      <c r="L42"/>
      <c r="M42"/>
      <c r="N42"/>
      <c r="O42"/>
      <c r="P42"/>
      <c r="Q42"/>
      <c r="R42"/>
      <c r="S42"/>
      <c r="T42"/>
      <c r="U42"/>
      <c r="V42"/>
      <c r="W42"/>
      <c r="X42"/>
      <c r="Y42"/>
      <c r="Z42"/>
      <c r="AA42"/>
      <c r="AB42"/>
      <c r="AC42"/>
      <c r="AD42"/>
      <c r="AE42"/>
      <c r="AF42"/>
      <c r="AG42"/>
      <c r="AH42"/>
      <c r="AI42"/>
    </row>
    <row r="43" spans="1:35" s="41" customFormat="1" ht="14.4">
      <c r="A43" s="188">
        <v>35</v>
      </c>
      <c r="B43" s="89"/>
      <c r="C43" s="95"/>
      <c r="D43" s="87"/>
      <c r="E43" s="87"/>
      <c r="F43" s="87"/>
      <c r="G43" s="35" t="s">
        <v>140</v>
      </c>
      <c r="H43" s="86" t="s">
        <v>81</v>
      </c>
      <c r="I43" s="86">
        <f>D42*0.1</f>
        <v>10.5</v>
      </c>
      <c r="J43" s="86">
        <v>43.08</v>
      </c>
      <c r="K43" s="20">
        <f t="shared" si="6"/>
        <v>452.34</v>
      </c>
      <c r="L43"/>
      <c r="M43"/>
      <c r="N43"/>
      <c r="O43"/>
      <c r="P43"/>
      <c r="Q43"/>
      <c r="R43"/>
      <c r="S43"/>
      <c r="T43"/>
      <c r="U43"/>
      <c r="V43"/>
      <c r="W43"/>
      <c r="X43"/>
      <c r="Y43"/>
      <c r="Z43"/>
      <c r="AA43"/>
      <c r="AB43"/>
      <c r="AC43"/>
      <c r="AD43"/>
      <c r="AE43"/>
      <c r="AF43"/>
      <c r="AG43"/>
      <c r="AH43"/>
      <c r="AI43"/>
    </row>
    <row r="44" spans="1:35" s="41" customFormat="1" ht="14.4">
      <c r="A44" s="188">
        <v>36</v>
      </c>
      <c r="B44" s="89"/>
      <c r="C44" s="95"/>
      <c r="D44" s="87"/>
      <c r="E44" s="87"/>
      <c r="F44" s="87"/>
      <c r="G44" s="35" t="s">
        <v>215</v>
      </c>
      <c r="H44" s="86" t="s">
        <v>86</v>
      </c>
      <c r="I44" s="157">
        <f>D42*1.05</f>
        <v>110.25</v>
      </c>
      <c r="J44" s="86">
        <v>503.34</v>
      </c>
      <c r="K44" s="20">
        <f>J44*I44</f>
        <v>55493.235000000001</v>
      </c>
      <c r="L44"/>
      <c r="M44"/>
      <c r="N44"/>
      <c r="O44"/>
      <c r="P44"/>
      <c r="Q44"/>
      <c r="R44"/>
      <c r="S44"/>
      <c r="T44"/>
      <c r="U44"/>
      <c r="V44"/>
      <c r="W44"/>
      <c r="X44"/>
      <c r="Y44"/>
      <c r="Z44"/>
      <c r="AA44"/>
      <c r="AB44"/>
      <c r="AC44"/>
      <c r="AD44"/>
      <c r="AE44"/>
      <c r="AF44"/>
      <c r="AG44"/>
      <c r="AH44"/>
      <c r="AI44"/>
    </row>
    <row r="45" spans="1:35" s="41" customFormat="1" ht="14.4">
      <c r="A45" s="188">
        <v>37</v>
      </c>
      <c r="B45" s="89"/>
      <c r="C45" s="95"/>
      <c r="D45" s="87"/>
      <c r="E45" s="87"/>
      <c r="F45" s="87"/>
      <c r="G45" s="35" t="s">
        <v>130</v>
      </c>
      <c r="H45" s="86" t="s">
        <v>80</v>
      </c>
      <c r="I45" s="86">
        <f>D42*0.3</f>
        <v>31.5</v>
      </c>
      <c r="J45" s="86">
        <v>114.4</v>
      </c>
      <c r="K45" s="20">
        <f t="shared" si="6"/>
        <v>3603.6000000000004</v>
      </c>
      <c r="L45"/>
      <c r="M45"/>
      <c r="N45"/>
      <c r="O45"/>
      <c r="P45"/>
      <c r="Q45"/>
      <c r="R45"/>
      <c r="S45"/>
      <c r="T45"/>
      <c r="U45"/>
      <c r="V45"/>
      <c r="W45"/>
      <c r="X45"/>
      <c r="Y45"/>
      <c r="Z45"/>
      <c r="AA45"/>
      <c r="AB45"/>
      <c r="AC45"/>
      <c r="AD45"/>
      <c r="AE45"/>
      <c r="AF45"/>
      <c r="AG45"/>
      <c r="AH45"/>
      <c r="AI45"/>
    </row>
    <row r="46" spans="1:35" s="90" customFormat="1" ht="14.4">
      <c r="A46" s="188">
        <v>38</v>
      </c>
      <c r="B46" s="89" t="s">
        <v>170</v>
      </c>
      <c r="C46" s="95" t="s">
        <v>171</v>
      </c>
      <c r="D46" s="87">
        <v>9</v>
      </c>
      <c r="E46" s="87">
        <v>42.5</v>
      </c>
      <c r="F46" s="87">
        <f t="shared" ref="F46" si="7">D46*E46</f>
        <v>382.5</v>
      </c>
      <c r="G46" s="88" t="s">
        <v>218</v>
      </c>
      <c r="H46" s="86" t="s">
        <v>87</v>
      </c>
      <c r="I46" s="86">
        <v>4</v>
      </c>
      <c r="J46" s="86">
        <v>9.5399999999999991</v>
      </c>
      <c r="K46" s="20">
        <f t="shared" si="6"/>
        <v>38.159999999999997</v>
      </c>
      <c r="L46"/>
      <c r="M46"/>
      <c r="N46"/>
      <c r="O46"/>
      <c r="P46"/>
      <c r="Q46"/>
      <c r="R46"/>
      <c r="S46"/>
      <c r="T46"/>
      <c r="U46"/>
      <c r="V46"/>
      <c r="W46"/>
      <c r="X46"/>
      <c r="Y46"/>
      <c r="Z46"/>
      <c r="AA46"/>
      <c r="AB46"/>
      <c r="AC46"/>
      <c r="AD46"/>
      <c r="AE46"/>
      <c r="AF46"/>
      <c r="AG46"/>
      <c r="AH46"/>
      <c r="AI46"/>
    </row>
    <row r="47" spans="1:35" s="41" customFormat="1" ht="27.6">
      <c r="A47" s="188">
        <v>39</v>
      </c>
      <c r="B47" s="89" t="s">
        <v>250</v>
      </c>
      <c r="C47" s="95" t="s">
        <v>79</v>
      </c>
      <c r="D47" s="87">
        <v>3</v>
      </c>
      <c r="E47" s="87">
        <v>60</v>
      </c>
      <c r="F47" s="87">
        <f>D47*E47</f>
        <v>180</v>
      </c>
      <c r="G47" s="48" t="s">
        <v>251</v>
      </c>
      <c r="H47" s="91" t="s">
        <v>79</v>
      </c>
      <c r="I47" s="86">
        <v>1</v>
      </c>
      <c r="J47" s="50">
        <v>233.34</v>
      </c>
      <c r="K47" s="105">
        <f t="shared" ref="K47" si="8">J47*I47</f>
        <v>233.34</v>
      </c>
      <c r="L47"/>
      <c r="M47"/>
      <c r="N47"/>
      <c r="O47"/>
      <c r="P47"/>
      <c r="Q47"/>
      <c r="R47"/>
      <c r="S47"/>
      <c r="T47"/>
      <c r="U47"/>
      <c r="V47"/>
      <c r="W47"/>
      <c r="X47"/>
      <c r="Y47"/>
      <c r="Z47"/>
      <c r="AA47"/>
      <c r="AB47"/>
      <c r="AC47"/>
      <c r="AD47"/>
      <c r="AE47"/>
      <c r="AF47"/>
      <c r="AG47"/>
      <c r="AH47"/>
      <c r="AI47"/>
    </row>
    <row r="48" spans="1:35" s="90" customFormat="1" ht="14.4">
      <c r="A48" s="188">
        <v>40</v>
      </c>
      <c r="B48" s="89"/>
      <c r="C48" s="95"/>
      <c r="D48" s="87"/>
      <c r="E48" s="87"/>
      <c r="F48" s="87"/>
      <c r="G48" s="48" t="s">
        <v>252</v>
      </c>
      <c r="H48" s="91" t="s">
        <v>79</v>
      </c>
      <c r="I48" s="86">
        <v>2</v>
      </c>
      <c r="J48" s="50">
        <v>125.83</v>
      </c>
      <c r="K48" s="105">
        <f t="shared" ref="K48" si="9">J48*I48</f>
        <v>251.66</v>
      </c>
      <c r="L48"/>
      <c r="M48"/>
      <c r="N48"/>
      <c r="O48"/>
      <c r="P48"/>
      <c r="Q48"/>
      <c r="R48"/>
      <c r="S48"/>
      <c r="T48"/>
      <c r="U48"/>
      <c r="V48"/>
      <c r="W48"/>
      <c r="X48"/>
      <c r="Y48"/>
      <c r="Z48"/>
      <c r="AA48"/>
      <c r="AB48"/>
      <c r="AC48"/>
      <c r="AD48"/>
      <c r="AE48"/>
      <c r="AF48"/>
      <c r="AG48"/>
      <c r="AH48"/>
      <c r="AI48"/>
    </row>
    <row r="49" spans="1:35" s="41" customFormat="1" ht="27.6">
      <c r="A49" s="188">
        <v>41</v>
      </c>
      <c r="B49" s="52" t="s">
        <v>187</v>
      </c>
      <c r="C49" s="102" t="s">
        <v>85</v>
      </c>
      <c r="D49" s="20">
        <v>30.7</v>
      </c>
      <c r="E49" s="87">
        <v>176</v>
      </c>
      <c r="F49" s="87">
        <f t="shared" ref="F49:F121" si="10">D49*E49</f>
        <v>5403.2</v>
      </c>
      <c r="G49" s="49" t="s">
        <v>209</v>
      </c>
      <c r="H49" s="91" t="s">
        <v>79</v>
      </c>
      <c r="I49" s="50">
        <v>23</v>
      </c>
      <c r="J49" s="50">
        <v>368.34</v>
      </c>
      <c r="K49" s="105">
        <f t="shared" si="6"/>
        <v>8471.82</v>
      </c>
      <c r="L49"/>
      <c r="M49"/>
      <c r="N49"/>
      <c r="O49"/>
      <c r="P49"/>
      <c r="Q49"/>
      <c r="R49"/>
      <c r="S49"/>
      <c r="T49"/>
      <c r="U49"/>
      <c r="V49"/>
      <c r="W49"/>
      <c r="X49"/>
      <c r="Y49"/>
      <c r="Z49"/>
      <c r="AA49"/>
      <c r="AB49"/>
      <c r="AC49"/>
      <c r="AD49"/>
      <c r="AE49"/>
      <c r="AF49"/>
      <c r="AG49"/>
      <c r="AH49"/>
      <c r="AI49"/>
    </row>
    <row r="50" spans="1:35" s="41" customFormat="1" ht="14.4">
      <c r="A50" s="188">
        <v>42</v>
      </c>
      <c r="B50" s="52"/>
      <c r="C50" s="102"/>
      <c r="D50" s="20"/>
      <c r="E50" s="87"/>
      <c r="F50" s="87"/>
      <c r="G50" s="48" t="s">
        <v>210</v>
      </c>
      <c r="H50" s="91" t="s">
        <v>79</v>
      </c>
      <c r="I50" s="50">
        <v>9</v>
      </c>
      <c r="J50" s="50">
        <v>209.17</v>
      </c>
      <c r="K50" s="105">
        <f t="shared" ref="K50:K56" si="11">J50*I50</f>
        <v>1882.53</v>
      </c>
      <c r="L50"/>
      <c r="M50"/>
      <c r="N50"/>
      <c r="O50"/>
      <c r="P50"/>
      <c r="Q50"/>
      <c r="R50"/>
      <c r="S50"/>
      <c r="T50"/>
      <c r="U50"/>
      <c r="V50"/>
      <c r="W50"/>
      <c r="X50"/>
      <c r="Y50"/>
      <c r="Z50"/>
      <c r="AA50"/>
      <c r="AB50"/>
      <c r="AC50"/>
      <c r="AD50"/>
      <c r="AE50"/>
      <c r="AF50"/>
      <c r="AG50"/>
      <c r="AH50"/>
      <c r="AI50"/>
    </row>
    <row r="51" spans="1:35" s="41" customFormat="1" ht="14.4">
      <c r="A51" s="188">
        <v>43</v>
      </c>
      <c r="B51" s="52"/>
      <c r="C51" s="103"/>
      <c r="D51" s="240"/>
      <c r="E51" s="104"/>
      <c r="F51" s="87"/>
      <c r="G51" s="48" t="s">
        <v>254</v>
      </c>
      <c r="H51" s="91" t="s">
        <v>79</v>
      </c>
      <c r="I51" s="50">
        <v>24</v>
      </c>
      <c r="J51" s="91">
        <v>215.2</v>
      </c>
      <c r="K51" s="59">
        <f t="shared" si="11"/>
        <v>5164.7999999999993</v>
      </c>
      <c r="L51"/>
      <c r="M51"/>
      <c r="N51"/>
      <c r="O51"/>
      <c r="P51"/>
      <c r="Q51"/>
      <c r="R51"/>
      <c r="S51"/>
      <c r="T51"/>
      <c r="U51"/>
      <c r="V51"/>
      <c r="W51"/>
      <c r="X51"/>
      <c r="Y51"/>
      <c r="Z51"/>
      <c r="AA51"/>
      <c r="AB51"/>
      <c r="AC51"/>
      <c r="AD51"/>
      <c r="AE51"/>
      <c r="AF51"/>
      <c r="AG51"/>
      <c r="AH51"/>
      <c r="AI51"/>
    </row>
    <row r="52" spans="1:35" s="90" customFormat="1" ht="14.4">
      <c r="A52" s="188">
        <v>44</v>
      </c>
      <c r="B52" s="52"/>
      <c r="C52" s="103"/>
      <c r="D52" s="240"/>
      <c r="E52" s="104"/>
      <c r="F52" s="87"/>
      <c r="G52" s="48" t="s">
        <v>213</v>
      </c>
      <c r="H52" s="91" t="s">
        <v>79</v>
      </c>
      <c r="I52" s="50">
        <v>12</v>
      </c>
      <c r="J52" s="91">
        <v>29.67</v>
      </c>
      <c r="K52" s="59">
        <f t="shared" si="11"/>
        <v>356.04</v>
      </c>
      <c r="L52"/>
      <c r="M52"/>
      <c r="N52"/>
      <c r="O52"/>
      <c r="P52"/>
      <c r="Q52"/>
      <c r="R52"/>
      <c r="S52"/>
      <c r="T52"/>
      <c r="U52"/>
      <c r="V52"/>
      <c r="W52"/>
      <c r="X52"/>
      <c r="Y52"/>
      <c r="Z52"/>
      <c r="AA52"/>
      <c r="AB52"/>
      <c r="AC52"/>
      <c r="AD52"/>
      <c r="AE52"/>
      <c r="AF52"/>
      <c r="AG52"/>
      <c r="AH52"/>
      <c r="AI52"/>
    </row>
    <row r="53" spans="1:35" s="90" customFormat="1" ht="14.4">
      <c r="A53" s="188">
        <v>45</v>
      </c>
      <c r="B53" s="52"/>
      <c r="C53" s="103"/>
      <c r="D53" s="240"/>
      <c r="E53" s="104"/>
      <c r="F53" s="87"/>
      <c r="G53" s="48" t="s">
        <v>212</v>
      </c>
      <c r="H53" s="91" t="s">
        <v>79</v>
      </c>
      <c r="I53" s="50">
        <v>2</v>
      </c>
      <c r="J53" s="91">
        <v>10</v>
      </c>
      <c r="K53" s="59">
        <f t="shared" si="11"/>
        <v>20</v>
      </c>
      <c r="L53"/>
      <c r="M53"/>
      <c r="N53"/>
      <c r="O53"/>
      <c r="P53"/>
      <c r="Q53"/>
      <c r="R53"/>
      <c r="S53"/>
      <c r="T53"/>
      <c r="U53"/>
      <c r="V53"/>
      <c r="W53"/>
      <c r="X53"/>
      <c r="Y53"/>
      <c r="Z53"/>
      <c r="AA53"/>
      <c r="AB53"/>
      <c r="AC53"/>
      <c r="AD53"/>
      <c r="AE53"/>
      <c r="AF53"/>
      <c r="AG53"/>
      <c r="AH53"/>
      <c r="AI53"/>
    </row>
    <row r="54" spans="1:35" s="41" customFormat="1" ht="27.6">
      <c r="A54" s="188">
        <v>46</v>
      </c>
      <c r="B54" s="52"/>
      <c r="C54" s="102"/>
      <c r="D54" s="20"/>
      <c r="E54" s="87"/>
      <c r="F54" s="87"/>
      <c r="G54" s="49" t="s">
        <v>211</v>
      </c>
      <c r="H54" s="91" t="s">
        <v>79</v>
      </c>
      <c r="I54" s="50">
        <v>2</v>
      </c>
      <c r="J54" s="50">
        <v>34</v>
      </c>
      <c r="K54" s="105">
        <f t="shared" si="11"/>
        <v>68</v>
      </c>
      <c r="L54"/>
      <c r="M54"/>
      <c r="N54"/>
      <c r="O54"/>
      <c r="P54"/>
      <c r="Q54"/>
      <c r="R54"/>
      <c r="S54"/>
      <c r="T54"/>
      <c r="U54"/>
      <c r="V54"/>
      <c r="W54"/>
      <c r="X54"/>
      <c r="Y54"/>
      <c r="Z54"/>
      <c r="AA54"/>
      <c r="AB54"/>
      <c r="AC54"/>
      <c r="AD54"/>
      <c r="AE54"/>
      <c r="AF54"/>
      <c r="AG54"/>
      <c r="AH54"/>
      <c r="AI54"/>
    </row>
    <row r="55" spans="1:35" s="90" customFormat="1" ht="14.4">
      <c r="A55" s="188">
        <v>47</v>
      </c>
      <c r="B55" s="52"/>
      <c r="C55" s="102"/>
      <c r="D55" s="20"/>
      <c r="E55" s="87"/>
      <c r="F55" s="87"/>
      <c r="G55" s="49" t="s">
        <v>231</v>
      </c>
      <c r="H55" s="91" t="s">
        <v>80</v>
      </c>
      <c r="I55" s="50">
        <f>D49*0.7</f>
        <v>21.49</v>
      </c>
      <c r="J55" s="167">
        <v>13.53</v>
      </c>
      <c r="K55" s="168">
        <f>J55*I55</f>
        <v>290.75969999999995</v>
      </c>
      <c r="L55"/>
      <c r="M55"/>
      <c r="N55"/>
      <c r="O55"/>
      <c r="P55"/>
      <c r="Q55"/>
      <c r="R55"/>
      <c r="S55"/>
      <c r="T55"/>
      <c r="U55"/>
      <c r="V55"/>
      <c r="W55"/>
      <c r="X55"/>
      <c r="Y55"/>
      <c r="Z55"/>
      <c r="AA55"/>
      <c r="AB55"/>
      <c r="AC55"/>
      <c r="AD55"/>
      <c r="AE55"/>
      <c r="AF55"/>
      <c r="AG55"/>
      <c r="AH55"/>
      <c r="AI55"/>
    </row>
    <row r="56" spans="1:35" s="41" customFormat="1" ht="14.4">
      <c r="A56" s="188">
        <v>48</v>
      </c>
      <c r="B56" s="52"/>
      <c r="C56" s="103"/>
      <c r="D56" s="240"/>
      <c r="E56" s="106"/>
      <c r="F56" s="87"/>
      <c r="G56" s="48" t="s">
        <v>131</v>
      </c>
      <c r="H56" s="91" t="s">
        <v>79</v>
      </c>
      <c r="I56" s="50">
        <v>12</v>
      </c>
      <c r="J56" s="50">
        <v>20.84</v>
      </c>
      <c r="K56" s="105">
        <f t="shared" si="11"/>
        <v>250.07999999999998</v>
      </c>
      <c r="L56"/>
      <c r="M56"/>
      <c r="N56"/>
      <c r="O56"/>
      <c r="P56"/>
      <c r="Q56"/>
      <c r="R56"/>
      <c r="S56"/>
      <c r="T56"/>
      <c r="U56"/>
      <c r="V56"/>
      <c r="W56"/>
      <c r="X56"/>
      <c r="Y56"/>
      <c r="Z56"/>
      <c r="AA56"/>
      <c r="AB56"/>
      <c r="AC56"/>
      <c r="AD56"/>
      <c r="AE56"/>
      <c r="AF56"/>
      <c r="AG56"/>
      <c r="AH56"/>
      <c r="AI56"/>
    </row>
    <row r="57" spans="1:35" s="90" customFormat="1" ht="14.4">
      <c r="A57" s="188">
        <v>49</v>
      </c>
      <c r="B57" s="52" t="s">
        <v>314</v>
      </c>
      <c r="C57" s="103" t="s">
        <v>85</v>
      </c>
      <c r="D57" s="240">
        <v>27</v>
      </c>
      <c r="E57" s="106">
        <v>80</v>
      </c>
      <c r="F57" s="87">
        <f t="shared" si="10"/>
        <v>2160</v>
      </c>
      <c r="G57" s="49" t="s">
        <v>209</v>
      </c>
      <c r="H57" s="91" t="s">
        <v>79</v>
      </c>
      <c r="I57" s="50">
        <v>10</v>
      </c>
      <c r="J57" s="50">
        <v>368.34</v>
      </c>
      <c r="K57" s="59">
        <f t="shared" ref="K57" si="12">J57*I57</f>
        <v>3683.3999999999996</v>
      </c>
      <c r="L57"/>
      <c r="M57"/>
      <c r="N57"/>
      <c r="O57"/>
      <c r="P57"/>
      <c r="Q57"/>
      <c r="R57"/>
      <c r="S57"/>
      <c r="T57"/>
      <c r="U57"/>
      <c r="V57"/>
      <c r="W57"/>
      <c r="X57"/>
      <c r="Y57"/>
      <c r="Z57"/>
      <c r="AA57"/>
      <c r="AB57"/>
      <c r="AC57"/>
      <c r="AD57"/>
      <c r="AE57"/>
      <c r="AF57"/>
      <c r="AG57"/>
      <c r="AH57"/>
      <c r="AI57"/>
    </row>
    <row r="58" spans="1:35" s="90" customFormat="1" ht="14.4">
      <c r="A58" s="188">
        <v>50</v>
      </c>
      <c r="B58" s="52"/>
      <c r="C58" s="103"/>
      <c r="D58" s="240"/>
      <c r="E58" s="106"/>
      <c r="F58" s="87"/>
      <c r="G58" s="49" t="s">
        <v>231</v>
      </c>
      <c r="H58" s="91" t="s">
        <v>80</v>
      </c>
      <c r="I58" s="50">
        <f>D57*0.35</f>
        <v>9.4499999999999993</v>
      </c>
      <c r="J58" s="167">
        <v>13.53</v>
      </c>
      <c r="K58" s="168">
        <f>J58*I58</f>
        <v>127.85849999999998</v>
      </c>
      <c r="L58"/>
      <c r="M58"/>
      <c r="N58"/>
      <c r="O58"/>
      <c r="P58"/>
      <c r="Q58"/>
      <c r="R58"/>
      <c r="S58"/>
      <c r="T58"/>
      <c r="U58"/>
      <c r="V58"/>
      <c r="W58"/>
      <c r="X58"/>
      <c r="Y58"/>
      <c r="Z58"/>
      <c r="AA58"/>
      <c r="AB58"/>
      <c r="AC58"/>
      <c r="AD58"/>
      <c r="AE58"/>
      <c r="AF58"/>
      <c r="AG58"/>
      <c r="AH58"/>
      <c r="AI58"/>
    </row>
    <row r="59" spans="1:35" s="90" customFormat="1" ht="14.4">
      <c r="A59" s="188">
        <v>51</v>
      </c>
      <c r="B59" s="52"/>
      <c r="C59" s="103"/>
      <c r="D59" s="240"/>
      <c r="E59" s="106"/>
      <c r="F59" s="87"/>
      <c r="G59" s="48" t="s">
        <v>316</v>
      </c>
      <c r="H59" s="91" t="s">
        <v>79</v>
      </c>
      <c r="I59" s="50">
        <v>6</v>
      </c>
      <c r="J59" s="50">
        <v>108.35</v>
      </c>
      <c r="K59" s="105">
        <f t="shared" ref="K59:K64" si="13">J59*I59</f>
        <v>650.09999999999991</v>
      </c>
      <c r="L59"/>
      <c r="M59"/>
      <c r="N59"/>
      <c r="O59"/>
      <c r="P59"/>
      <c r="Q59"/>
      <c r="R59"/>
      <c r="S59"/>
      <c r="T59"/>
      <c r="U59"/>
      <c r="V59"/>
      <c r="W59"/>
      <c r="X59"/>
      <c r="Y59"/>
      <c r="Z59"/>
      <c r="AA59"/>
      <c r="AB59"/>
      <c r="AC59"/>
      <c r="AD59"/>
      <c r="AE59"/>
      <c r="AF59"/>
      <c r="AG59"/>
      <c r="AH59"/>
      <c r="AI59"/>
    </row>
    <row r="60" spans="1:35" s="90" customFormat="1" ht="14.4">
      <c r="A60" s="188">
        <v>52</v>
      </c>
      <c r="B60" s="52"/>
      <c r="C60" s="103"/>
      <c r="D60" s="240"/>
      <c r="E60" s="106"/>
      <c r="F60" s="87"/>
      <c r="G60" s="48" t="s">
        <v>315</v>
      </c>
      <c r="H60" s="91" t="s">
        <v>79</v>
      </c>
      <c r="I60" s="50">
        <v>25</v>
      </c>
      <c r="J60" s="91">
        <v>168.35</v>
      </c>
      <c r="K60" s="59">
        <f t="shared" si="13"/>
        <v>4208.75</v>
      </c>
      <c r="L60"/>
      <c r="M60"/>
      <c r="N60"/>
      <c r="O60"/>
      <c r="P60"/>
      <c r="Q60"/>
      <c r="R60"/>
      <c r="S60"/>
      <c r="T60"/>
      <c r="U60"/>
      <c r="V60"/>
      <c r="W60"/>
      <c r="X60"/>
      <c r="Y60"/>
      <c r="Z60"/>
      <c r="AA60"/>
      <c r="AB60"/>
      <c r="AC60"/>
      <c r="AD60"/>
      <c r="AE60"/>
      <c r="AF60"/>
      <c r="AG60"/>
      <c r="AH60"/>
      <c r="AI60"/>
    </row>
    <row r="61" spans="1:35" s="90" customFormat="1" ht="14.4">
      <c r="A61" s="188">
        <v>53</v>
      </c>
      <c r="B61" s="52"/>
      <c r="C61" s="103"/>
      <c r="D61" s="240"/>
      <c r="E61" s="106"/>
      <c r="F61" s="87"/>
      <c r="G61" s="48" t="s">
        <v>317</v>
      </c>
      <c r="H61" s="91" t="s">
        <v>79</v>
      </c>
      <c r="I61" s="50">
        <v>50</v>
      </c>
      <c r="J61" s="91">
        <v>6.67</v>
      </c>
      <c r="K61" s="59">
        <f>J61*I61</f>
        <v>333.5</v>
      </c>
      <c r="L61"/>
      <c r="M61"/>
      <c r="N61"/>
      <c r="O61"/>
      <c r="P61"/>
      <c r="Q61"/>
      <c r="R61"/>
      <c r="S61"/>
      <c r="T61"/>
      <c r="U61"/>
      <c r="V61"/>
      <c r="W61"/>
      <c r="X61"/>
      <c r="Y61"/>
      <c r="Z61"/>
      <c r="AA61"/>
      <c r="AB61"/>
      <c r="AC61"/>
      <c r="AD61"/>
      <c r="AE61"/>
      <c r="AF61"/>
      <c r="AG61"/>
      <c r="AH61"/>
      <c r="AI61"/>
    </row>
    <row r="62" spans="1:35" s="90" customFormat="1" ht="14.4">
      <c r="A62" s="188">
        <v>54</v>
      </c>
      <c r="B62" s="52"/>
      <c r="C62" s="103"/>
      <c r="D62" s="240"/>
      <c r="E62" s="106"/>
      <c r="F62" s="87"/>
      <c r="G62" s="48" t="s">
        <v>213</v>
      </c>
      <c r="H62" s="91" t="s">
        <v>79</v>
      </c>
      <c r="I62" s="50">
        <v>5</v>
      </c>
      <c r="J62" s="91">
        <v>29.67</v>
      </c>
      <c r="K62" s="59">
        <f t="shared" si="13"/>
        <v>148.35000000000002</v>
      </c>
      <c r="L62"/>
      <c r="M62"/>
      <c r="N62"/>
      <c r="O62"/>
      <c r="P62"/>
      <c r="Q62"/>
      <c r="R62"/>
      <c r="S62"/>
      <c r="T62"/>
      <c r="U62"/>
      <c r="V62"/>
      <c r="W62"/>
      <c r="X62"/>
      <c r="Y62"/>
      <c r="Z62"/>
      <c r="AA62"/>
      <c r="AB62"/>
      <c r="AC62"/>
      <c r="AD62"/>
      <c r="AE62"/>
      <c r="AF62"/>
      <c r="AG62"/>
      <c r="AH62"/>
      <c r="AI62"/>
    </row>
    <row r="63" spans="1:35" s="90" customFormat="1" ht="14.4">
      <c r="A63" s="188">
        <v>55</v>
      </c>
      <c r="B63" s="52"/>
      <c r="C63" s="103"/>
      <c r="D63" s="240"/>
      <c r="E63" s="106"/>
      <c r="F63" s="87"/>
      <c r="G63" s="48" t="s">
        <v>212</v>
      </c>
      <c r="H63" s="91" t="s">
        <v>79</v>
      </c>
      <c r="I63" s="50">
        <v>5</v>
      </c>
      <c r="J63" s="91">
        <v>10</v>
      </c>
      <c r="K63" s="59">
        <f t="shared" si="13"/>
        <v>50</v>
      </c>
      <c r="L63"/>
      <c r="M63"/>
      <c r="N63"/>
      <c r="O63"/>
      <c r="P63"/>
      <c r="Q63"/>
      <c r="R63"/>
      <c r="S63"/>
      <c r="T63"/>
      <c r="U63"/>
      <c r="V63"/>
      <c r="W63"/>
      <c r="X63"/>
      <c r="Y63"/>
      <c r="Z63"/>
      <c r="AA63"/>
      <c r="AB63"/>
      <c r="AC63"/>
      <c r="AD63"/>
      <c r="AE63"/>
      <c r="AF63"/>
      <c r="AG63"/>
      <c r="AH63"/>
      <c r="AI63"/>
    </row>
    <row r="64" spans="1:35" s="90" customFormat="1" ht="27.6">
      <c r="A64" s="188">
        <v>56</v>
      </c>
      <c r="B64" s="52"/>
      <c r="C64" s="103"/>
      <c r="D64" s="240"/>
      <c r="E64" s="106"/>
      <c r="F64" s="87"/>
      <c r="G64" s="49" t="s">
        <v>211</v>
      </c>
      <c r="H64" s="91" t="s">
        <v>79</v>
      </c>
      <c r="I64" s="50">
        <v>3</v>
      </c>
      <c r="J64" s="50">
        <v>34</v>
      </c>
      <c r="K64" s="105">
        <f t="shared" si="13"/>
        <v>102</v>
      </c>
      <c r="L64"/>
      <c r="M64"/>
      <c r="N64"/>
      <c r="O64"/>
      <c r="P64"/>
      <c r="Q64"/>
      <c r="R64"/>
      <c r="S64"/>
      <c r="T64"/>
      <c r="U64"/>
      <c r="V64"/>
      <c r="W64"/>
      <c r="X64"/>
      <c r="Y64"/>
      <c r="Z64"/>
      <c r="AA64"/>
      <c r="AB64"/>
      <c r="AC64"/>
      <c r="AD64"/>
      <c r="AE64"/>
      <c r="AF64"/>
      <c r="AG64"/>
      <c r="AH64"/>
      <c r="AI64"/>
    </row>
    <row r="65" spans="1:35" s="90" customFormat="1" ht="14.4">
      <c r="A65" s="188">
        <v>57</v>
      </c>
      <c r="B65" s="52"/>
      <c r="C65" s="103"/>
      <c r="D65" s="240"/>
      <c r="E65" s="106"/>
      <c r="F65" s="87"/>
      <c r="G65" s="48" t="s">
        <v>131</v>
      </c>
      <c r="H65" s="91" t="s">
        <v>79</v>
      </c>
      <c r="I65" s="50">
        <v>4</v>
      </c>
      <c r="J65" s="50">
        <v>20.84</v>
      </c>
      <c r="K65" s="105">
        <f t="shared" ref="K65:K66" si="14">J65*I65</f>
        <v>83.36</v>
      </c>
      <c r="L65"/>
      <c r="M65"/>
      <c r="N65"/>
      <c r="O65"/>
      <c r="P65"/>
      <c r="Q65"/>
      <c r="R65"/>
      <c r="S65"/>
      <c r="T65"/>
      <c r="U65"/>
      <c r="V65"/>
      <c r="W65"/>
      <c r="X65"/>
      <c r="Y65"/>
      <c r="Z65"/>
      <c r="AA65"/>
      <c r="AB65"/>
      <c r="AC65"/>
      <c r="AD65"/>
      <c r="AE65"/>
      <c r="AF65"/>
      <c r="AG65"/>
      <c r="AH65"/>
      <c r="AI65"/>
    </row>
    <row r="66" spans="1:35" s="90" customFormat="1" ht="14.4">
      <c r="A66" s="188">
        <v>58</v>
      </c>
      <c r="B66" s="52" t="s">
        <v>325</v>
      </c>
      <c r="C66" s="103" t="s">
        <v>79</v>
      </c>
      <c r="D66" s="240">
        <v>25</v>
      </c>
      <c r="E66" s="106">
        <v>56</v>
      </c>
      <c r="F66" s="87">
        <f>D66*E66</f>
        <v>1400</v>
      </c>
      <c r="G66" s="49" t="s">
        <v>209</v>
      </c>
      <c r="H66" s="91" t="s">
        <v>79</v>
      </c>
      <c r="I66" s="50">
        <v>1</v>
      </c>
      <c r="J66" s="50">
        <v>368.34</v>
      </c>
      <c r="K66" s="105">
        <f t="shared" si="14"/>
        <v>368.34</v>
      </c>
      <c r="L66"/>
      <c r="M66"/>
      <c r="N66"/>
      <c r="O66"/>
      <c r="P66"/>
      <c r="Q66"/>
      <c r="R66"/>
      <c r="S66"/>
      <c r="T66"/>
      <c r="U66"/>
      <c r="V66"/>
      <c r="W66"/>
      <c r="X66"/>
      <c r="Y66"/>
      <c r="Z66"/>
      <c r="AA66"/>
      <c r="AB66"/>
      <c r="AC66"/>
      <c r="AD66"/>
      <c r="AE66"/>
      <c r="AF66"/>
      <c r="AG66"/>
      <c r="AH66"/>
      <c r="AI66"/>
    </row>
    <row r="67" spans="1:35" s="90" customFormat="1" ht="14.4">
      <c r="A67" s="188">
        <v>59</v>
      </c>
      <c r="B67" s="52" t="s">
        <v>257</v>
      </c>
      <c r="C67" s="103" t="s">
        <v>87</v>
      </c>
      <c r="D67" s="240">
        <v>10.5</v>
      </c>
      <c r="E67" s="106">
        <v>18</v>
      </c>
      <c r="F67" s="87">
        <f t="shared" ref="F67" si="15">D67*E67</f>
        <v>189</v>
      </c>
      <c r="G67" s="49" t="s">
        <v>258</v>
      </c>
      <c r="H67" s="91" t="s">
        <v>79</v>
      </c>
      <c r="I67" s="50">
        <v>5</v>
      </c>
      <c r="J67" s="50">
        <v>39.159999999999997</v>
      </c>
      <c r="K67" s="105">
        <f t="shared" ref="K67" si="16">J67*I67</f>
        <v>195.79999999999998</v>
      </c>
      <c r="L67"/>
      <c r="M67"/>
      <c r="N67"/>
      <c r="O67"/>
      <c r="P67"/>
      <c r="Q67"/>
      <c r="R67"/>
      <c r="S67"/>
      <c r="T67"/>
      <c r="U67"/>
      <c r="V67"/>
      <c r="W67"/>
      <c r="X67"/>
      <c r="Y67"/>
      <c r="Z67"/>
      <c r="AA67"/>
      <c r="AB67"/>
      <c r="AC67"/>
      <c r="AD67"/>
      <c r="AE67"/>
      <c r="AF67"/>
      <c r="AG67"/>
      <c r="AH67"/>
      <c r="AI67"/>
    </row>
    <row r="68" spans="1:35" s="41" customFormat="1" ht="27.6">
      <c r="A68" s="188">
        <v>60</v>
      </c>
      <c r="B68" s="33" t="s">
        <v>147</v>
      </c>
      <c r="C68" s="34" t="s">
        <v>79</v>
      </c>
      <c r="D68" s="86">
        <v>2</v>
      </c>
      <c r="E68" s="87">
        <v>589</v>
      </c>
      <c r="F68" s="87">
        <f t="shared" si="10"/>
        <v>1178</v>
      </c>
      <c r="G68" s="88" t="s">
        <v>354</v>
      </c>
      <c r="H68" s="96" t="s">
        <v>79</v>
      </c>
      <c r="I68" s="158">
        <v>2</v>
      </c>
      <c r="J68" s="86">
        <v>1764</v>
      </c>
      <c r="K68" s="20">
        <f t="shared" si="6"/>
        <v>3528</v>
      </c>
      <c r="L68"/>
      <c r="M68"/>
      <c r="N68"/>
      <c r="O68"/>
      <c r="P68"/>
      <c r="Q68"/>
      <c r="R68"/>
      <c r="S68"/>
      <c r="T68"/>
      <c r="U68"/>
      <c r="V68"/>
      <c r="W68"/>
      <c r="X68"/>
      <c r="Y68"/>
      <c r="Z68"/>
      <c r="AA68"/>
      <c r="AB68"/>
      <c r="AC68"/>
      <c r="AD68"/>
      <c r="AE68"/>
      <c r="AF68"/>
      <c r="AG68"/>
      <c r="AH68"/>
      <c r="AI68"/>
    </row>
    <row r="69" spans="1:35" s="41" customFormat="1" ht="14.4">
      <c r="A69" s="188">
        <v>61</v>
      </c>
      <c r="B69" s="33"/>
      <c r="C69" s="34"/>
      <c r="D69" s="86"/>
      <c r="E69" s="87"/>
      <c r="F69" s="87"/>
      <c r="G69" s="88" t="s">
        <v>148</v>
      </c>
      <c r="H69" s="96" t="s">
        <v>149</v>
      </c>
      <c r="I69" s="158">
        <v>2</v>
      </c>
      <c r="J69" s="86">
        <v>1470.84</v>
      </c>
      <c r="K69" s="20">
        <f t="shared" si="6"/>
        <v>2941.68</v>
      </c>
      <c r="L69"/>
      <c r="M69"/>
      <c r="N69"/>
      <c r="O69"/>
      <c r="P69"/>
      <c r="Q69"/>
      <c r="R69"/>
      <c r="S69"/>
      <c r="T69"/>
      <c r="U69"/>
      <c r="V69"/>
      <c r="W69"/>
      <c r="X69"/>
      <c r="Y69"/>
      <c r="Z69"/>
      <c r="AA69"/>
      <c r="AB69"/>
      <c r="AC69"/>
      <c r="AD69"/>
      <c r="AE69"/>
      <c r="AF69"/>
      <c r="AG69"/>
      <c r="AH69"/>
      <c r="AI69"/>
    </row>
    <row r="70" spans="1:35" s="41" customFormat="1" ht="27.6">
      <c r="A70" s="188">
        <v>62</v>
      </c>
      <c r="B70" s="33"/>
      <c r="C70" s="34"/>
      <c r="D70" s="86"/>
      <c r="E70" s="87"/>
      <c r="F70" s="87"/>
      <c r="G70" s="88" t="s">
        <v>150</v>
      </c>
      <c r="H70" s="96" t="s">
        <v>151</v>
      </c>
      <c r="I70" s="158">
        <v>4</v>
      </c>
      <c r="J70" s="86">
        <v>616.66999999999996</v>
      </c>
      <c r="K70" s="20">
        <f t="shared" si="6"/>
        <v>2466.6799999999998</v>
      </c>
      <c r="L70"/>
      <c r="M70"/>
      <c r="N70"/>
      <c r="O70"/>
      <c r="P70"/>
      <c r="Q70"/>
      <c r="R70"/>
      <c r="S70"/>
      <c r="T70"/>
      <c r="U70"/>
      <c r="V70"/>
      <c r="W70"/>
      <c r="X70"/>
      <c r="Y70"/>
      <c r="Z70"/>
      <c r="AA70"/>
      <c r="AB70"/>
      <c r="AC70"/>
      <c r="AD70"/>
      <c r="AE70"/>
      <c r="AF70"/>
      <c r="AG70"/>
      <c r="AH70"/>
      <c r="AI70"/>
    </row>
    <row r="71" spans="1:35" s="41" customFormat="1" ht="27.6">
      <c r="A71" s="188">
        <v>63</v>
      </c>
      <c r="B71" s="33"/>
      <c r="C71" s="34"/>
      <c r="D71" s="86"/>
      <c r="E71" s="87"/>
      <c r="F71" s="87"/>
      <c r="G71" s="88" t="s">
        <v>152</v>
      </c>
      <c r="H71" s="96" t="s">
        <v>79</v>
      </c>
      <c r="I71" s="158">
        <v>2</v>
      </c>
      <c r="J71" s="86">
        <v>932.5</v>
      </c>
      <c r="K71" s="20">
        <f t="shared" si="6"/>
        <v>1865</v>
      </c>
      <c r="L71"/>
      <c r="M71"/>
      <c r="N71"/>
      <c r="O71"/>
      <c r="P71"/>
      <c r="Q71"/>
      <c r="R71"/>
      <c r="S71"/>
      <c r="T71"/>
      <c r="U71"/>
      <c r="V71"/>
      <c r="W71"/>
      <c r="X71"/>
      <c r="Y71"/>
      <c r="Z71"/>
      <c r="AA71"/>
      <c r="AB71"/>
      <c r="AC71"/>
      <c r="AD71"/>
      <c r="AE71"/>
      <c r="AF71"/>
      <c r="AG71"/>
      <c r="AH71"/>
      <c r="AI71"/>
    </row>
    <row r="72" spans="1:35" s="41" customFormat="1" ht="14.4">
      <c r="A72" s="188">
        <v>64</v>
      </c>
      <c r="B72" s="33"/>
      <c r="C72" s="34"/>
      <c r="D72" s="86"/>
      <c r="E72" s="87"/>
      <c r="F72" s="87"/>
      <c r="G72" s="88" t="s">
        <v>153</v>
      </c>
      <c r="H72" s="96" t="s">
        <v>79</v>
      </c>
      <c r="I72" s="158">
        <v>4</v>
      </c>
      <c r="J72" s="86">
        <v>107.5</v>
      </c>
      <c r="K72" s="20">
        <f t="shared" si="6"/>
        <v>430</v>
      </c>
      <c r="L72"/>
      <c r="M72"/>
      <c r="N72"/>
      <c r="O72"/>
      <c r="P72"/>
      <c r="Q72"/>
      <c r="R72"/>
      <c r="S72"/>
      <c r="T72"/>
      <c r="U72"/>
      <c r="V72"/>
      <c r="W72"/>
      <c r="X72"/>
      <c r="Y72"/>
      <c r="Z72"/>
      <c r="AA72"/>
      <c r="AB72"/>
      <c r="AC72"/>
      <c r="AD72"/>
      <c r="AE72"/>
      <c r="AF72"/>
      <c r="AG72"/>
      <c r="AH72"/>
      <c r="AI72"/>
    </row>
    <row r="73" spans="1:35" s="90" customFormat="1" ht="14.4">
      <c r="A73" s="188">
        <v>65</v>
      </c>
      <c r="B73" s="33"/>
      <c r="C73" s="34"/>
      <c r="D73" s="86"/>
      <c r="E73" s="87"/>
      <c r="F73" s="87"/>
      <c r="G73" s="88" t="s">
        <v>180</v>
      </c>
      <c r="H73" s="96" t="s">
        <v>79</v>
      </c>
      <c r="I73" s="159">
        <v>2</v>
      </c>
      <c r="J73" s="86">
        <v>195.84</v>
      </c>
      <c r="K73" s="20">
        <f t="shared" si="6"/>
        <v>391.68</v>
      </c>
      <c r="L73"/>
      <c r="M73"/>
      <c r="N73"/>
      <c r="O73"/>
      <c r="P73"/>
      <c r="Q73"/>
      <c r="R73"/>
      <c r="S73"/>
      <c r="T73"/>
      <c r="U73"/>
      <c r="V73"/>
      <c r="W73"/>
      <c r="X73"/>
      <c r="Y73"/>
      <c r="Z73"/>
      <c r="AA73"/>
      <c r="AB73"/>
      <c r="AC73"/>
      <c r="AD73"/>
      <c r="AE73"/>
      <c r="AF73"/>
      <c r="AG73"/>
      <c r="AH73"/>
      <c r="AI73"/>
    </row>
    <row r="74" spans="1:35" s="90" customFormat="1" ht="14.4">
      <c r="A74" s="188">
        <v>66</v>
      </c>
      <c r="B74" s="33" t="s">
        <v>255</v>
      </c>
      <c r="C74" s="34" t="s">
        <v>171</v>
      </c>
      <c r="D74" s="86">
        <v>10</v>
      </c>
      <c r="E74" s="87">
        <v>55</v>
      </c>
      <c r="F74" s="87">
        <f t="shared" si="10"/>
        <v>550</v>
      </c>
      <c r="G74" s="88" t="s">
        <v>256</v>
      </c>
      <c r="H74" s="96" t="s">
        <v>79</v>
      </c>
      <c r="I74" s="159">
        <v>5</v>
      </c>
      <c r="J74" s="86">
        <v>146.66999999999999</v>
      </c>
      <c r="K74" s="20">
        <f t="shared" si="6"/>
        <v>733.34999999999991</v>
      </c>
      <c r="L74"/>
      <c r="M74"/>
      <c r="N74"/>
      <c r="O74"/>
      <c r="P74"/>
      <c r="Q74"/>
      <c r="R74"/>
      <c r="S74"/>
      <c r="T74"/>
      <c r="U74"/>
      <c r="V74"/>
      <c r="W74"/>
      <c r="X74"/>
      <c r="Y74"/>
      <c r="Z74"/>
      <c r="AA74"/>
      <c r="AB74"/>
      <c r="AC74"/>
      <c r="AD74"/>
      <c r="AE74"/>
      <c r="AF74"/>
      <c r="AG74"/>
      <c r="AH74"/>
      <c r="AI74"/>
    </row>
    <row r="75" spans="1:35" s="90" customFormat="1" ht="14.4">
      <c r="A75" s="188">
        <v>67</v>
      </c>
      <c r="B75" s="33" t="s">
        <v>274</v>
      </c>
      <c r="C75" s="34" t="s">
        <v>79</v>
      </c>
      <c r="D75" s="86">
        <v>2</v>
      </c>
      <c r="E75" s="87">
        <v>42</v>
      </c>
      <c r="F75" s="87">
        <f t="shared" ref="F75" si="17">D75*E75</f>
        <v>84</v>
      </c>
      <c r="G75" s="88" t="s">
        <v>318</v>
      </c>
      <c r="H75" s="96" t="s">
        <v>79</v>
      </c>
      <c r="I75" s="159">
        <v>2</v>
      </c>
      <c r="J75" s="86">
        <v>50.83</v>
      </c>
      <c r="K75" s="20">
        <f t="shared" si="6"/>
        <v>101.66</v>
      </c>
      <c r="L75"/>
      <c r="M75"/>
      <c r="N75"/>
      <c r="O75"/>
      <c r="P75"/>
      <c r="Q75"/>
      <c r="R75"/>
      <c r="S75"/>
      <c r="T75"/>
      <c r="U75"/>
      <c r="V75"/>
      <c r="W75"/>
      <c r="X75"/>
      <c r="Y75"/>
      <c r="Z75"/>
      <c r="AA75"/>
      <c r="AB75"/>
      <c r="AC75"/>
      <c r="AD75"/>
      <c r="AE75"/>
      <c r="AF75"/>
      <c r="AG75"/>
      <c r="AH75"/>
      <c r="AI75"/>
    </row>
    <row r="76" spans="1:35" s="41" customFormat="1" ht="14.4">
      <c r="A76" s="188">
        <v>68</v>
      </c>
      <c r="B76" s="89" t="s">
        <v>160</v>
      </c>
      <c r="C76" s="95" t="s">
        <v>87</v>
      </c>
      <c r="D76" s="87">
        <v>55</v>
      </c>
      <c r="E76" s="105">
        <v>29</v>
      </c>
      <c r="F76" s="87">
        <f t="shared" si="10"/>
        <v>1595</v>
      </c>
      <c r="G76" s="92" t="s">
        <v>214</v>
      </c>
      <c r="H76" s="99" t="s">
        <v>79</v>
      </c>
      <c r="I76" s="45">
        <v>23</v>
      </c>
      <c r="J76" s="45">
        <v>53.34</v>
      </c>
      <c r="K76" s="59">
        <f t="shared" ref="K76:K81" si="18">J76*I76</f>
        <v>1226.8200000000002</v>
      </c>
      <c r="L76"/>
      <c r="M76"/>
      <c r="N76"/>
      <c r="O76"/>
      <c r="P76"/>
      <c r="Q76"/>
      <c r="R76"/>
      <c r="S76"/>
      <c r="T76"/>
      <c r="U76"/>
      <c r="V76"/>
      <c r="W76"/>
      <c r="X76"/>
      <c r="Y76"/>
      <c r="Z76"/>
      <c r="AA76"/>
      <c r="AB76"/>
      <c r="AC76"/>
      <c r="AD76"/>
      <c r="AE76"/>
      <c r="AF76"/>
      <c r="AG76"/>
      <c r="AH76"/>
      <c r="AI76"/>
    </row>
    <row r="77" spans="1:35" s="41" customFormat="1" ht="14.4">
      <c r="A77" s="188">
        <v>69</v>
      </c>
      <c r="B77" s="89"/>
      <c r="C77" s="95"/>
      <c r="D77" s="87"/>
      <c r="E77" s="106"/>
      <c r="F77" s="87"/>
      <c r="G77" s="92" t="s">
        <v>161</v>
      </c>
      <c r="H77" s="99" t="s">
        <v>79</v>
      </c>
      <c r="I77" s="45">
        <v>5</v>
      </c>
      <c r="J77" s="45">
        <v>22.5</v>
      </c>
      <c r="K77" s="59">
        <f t="shared" si="18"/>
        <v>112.5</v>
      </c>
      <c r="L77"/>
      <c r="M77"/>
      <c r="N77"/>
      <c r="O77"/>
      <c r="P77"/>
      <c r="Q77"/>
      <c r="R77"/>
      <c r="S77"/>
      <c r="T77"/>
      <c r="U77"/>
      <c r="V77"/>
      <c r="W77"/>
      <c r="X77"/>
      <c r="Y77"/>
      <c r="Z77"/>
      <c r="AA77"/>
      <c r="AB77"/>
      <c r="AC77"/>
      <c r="AD77"/>
      <c r="AE77"/>
      <c r="AF77"/>
      <c r="AG77"/>
      <c r="AH77"/>
      <c r="AI77"/>
    </row>
    <row r="78" spans="1:35" s="41" customFormat="1" ht="14.4">
      <c r="A78" s="188">
        <v>70</v>
      </c>
      <c r="B78" s="89"/>
      <c r="C78" s="95"/>
      <c r="D78" s="87"/>
      <c r="E78" s="106"/>
      <c r="F78" s="87"/>
      <c r="G78" s="92" t="s">
        <v>162</v>
      </c>
      <c r="H78" s="99" t="s">
        <v>79</v>
      </c>
      <c r="I78" s="45">
        <v>7</v>
      </c>
      <c r="J78" s="45">
        <v>22.5</v>
      </c>
      <c r="K78" s="59">
        <f t="shared" si="18"/>
        <v>157.5</v>
      </c>
      <c r="L78"/>
      <c r="M78"/>
      <c r="N78"/>
      <c r="O78"/>
      <c r="P78"/>
      <c r="Q78"/>
      <c r="R78"/>
      <c r="S78"/>
      <c r="T78"/>
      <c r="U78"/>
      <c r="V78"/>
      <c r="W78"/>
      <c r="X78"/>
      <c r="Y78"/>
      <c r="Z78"/>
      <c r="AA78"/>
      <c r="AB78"/>
      <c r="AC78"/>
      <c r="AD78"/>
      <c r="AE78"/>
      <c r="AF78"/>
      <c r="AG78"/>
      <c r="AH78"/>
      <c r="AI78"/>
    </row>
    <row r="79" spans="1:35" s="41" customFormat="1" ht="14.4">
      <c r="A79" s="188">
        <v>71</v>
      </c>
      <c r="B79" s="89"/>
      <c r="C79" s="95"/>
      <c r="D79" s="87"/>
      <c r="E79" s="106"/>
      <c r="F79" s="87"/>
      <c r="G79" s="92" t="s">
        <v>163</v>
      </c>
      <c r="H79" s="99" t="s">
        <v>79</v>
      </c>
      <c r="I79" s="45">
        <v>4</v>
      </c>
      <c r="J79" s="45">
        <v>22.5</v>
      </c>
      <c r="K79" s="59">
        <f t="shared" si="18"/>
        <v>90</v>
      </c>
      <c r="L79"/>
      <c r="M79"/>
      <c r="N79"/>
      <c r="O79"/>
      <c r="P79"/>
      <c r="Q79"/>
      <c r="R79"/>
      <c r="S79"/>
      <c r="T79"/>
      <c r="U79"/>
      <c r="V79"/>
      <c r="W79"/>
      <c r="X79"/>
      <c r="Y79"/>
      <c r="Z79"/>
      <c r="AA79"/>
      <c r="AB79"/>
      <c r="AC79"/>
      <c r="AD79"/>
      <c r="AE79"/>
      <c r="AF79"/>
      <c r="AG79"/>
      <c r="AH79"/>
      <c r="AI79"/>
    </row>
    <row r="80" spans="1:35" s="41" customFormat="1" ht="14.4">
      <c r="A80" s="188">
        <v>72</v>
      </c>
      <c r="B80" s="89"/>
      <c r="C80" s="95"/>
      <c r="D80" s="87"/>
      <c r="E80" s="106"/>
      <c r="F80" s="87"/>
      <c r="G80" s="92" t="s">
        <v>164</v>
      </c>
      <c r="H80" s="99" t="s">
        <v>79</v>
      </c>
      <c r="I80" s="45">
        <v>3</v>
      </c>
      <c r="J80" s="45">
        <v>22.5</v>
      </c>
      <c r="K80" s="59">
        <f t="shared" si="18"/>
        <v>67.5</v>
      </c>
      <c r="L80"/>
      <c r="M80"/>
      <c r="N80"/>
      <c r="O80"/>
      <c r="P80"/>
      <c r="Q80"/>
      <c r="R80"/>
      <c r="S80"/>
      <c r="T80"/>
      <c r="U80"/>
      <c r="V80"/>
      <c r="W80"/>
      <c r="X80"/>
      <c r="Y80"/>
      <c r="Z80"/>
      <c r="AA80"/>
      <c r="AB80"/>
      <c r="AC80"/>
      <c r="AD80"/>
      <c r="AE80"/>
      <c r="AF80"/>
      <c r="AG80"/>
      <c r="AH80"/>
      <c r="AI80"/>
    </row>
    <row r="81" spans="1:35" s="37" customFormat="1" ht="14.4">
      <c r="A81" s="188">
        <v>73</v>
      </c>
      <c r="B81" s="51"/>
      <c r="C81" s="91"/>
      <c r="D81" s="45"/>
      <c r="E81" s="106"/>
      <c r="F81" s="45"/>
      <c r="G81" s="92" t="s">
        <v>165</v>
      </c>
      <c r="H81" s="99" t="s">
        <v>166</v>
      </c>
      <c r="I81" s="45">
        <v>1.5</v>
      </c>
      <c r="J81" s="45">
        <v>29.67</v>
      </c>
      <c r="K81" s="59">
        <f t="shared" si="18"/>
        <v>44.505000000000003</v>
      </c>
      <c r="L81"/>
      <c r="M81"/>
      <c r="N81"/>
      <c r="O81"/>
      <c r="P81"/>
      <c r="Q81"/>
      <c r="R81"/>
      <c r="S81"/>
      <c r="T81"/>
      <c r="U81"/>
      <c r="V81"/>
      <c r="W81"/>
      <c r="X81"/>
      <c r="Y81"/>
      <c r="Z81"/>
      <c r="AA81"/>
      <c r="AB81"/>
      <c r="AC81"/>
      <c r="AD81"/>
      <c r="AE81"/>
      <c r="AF81"/>
      <c r="AG81"/>
      <c r="AH81"/>
      <c r="AI81"/>
    </row>
    <row r="82" spans="1:35" s="69" customFormat="1" ht="27.6">
      <c r="A82" s="188">
        <v>74</v>
      </c>
      <c r="B82" s="33" t="s">
        <v>207</v>
      </c>
      <c r="C82" s="34" t="s">
        <v>86</v>
      </c>
      <c r="D82" s="86">
        <v>72.8</v>
      </c>
      <c r="E82" s="87">
        <v>102</v>
      </c>
      <c r="F82" s="87">
        <f t="shared" si="10"/>
        <v>7425.5999999999995</v>
      </c>
      <c r="G82" s="35" t="s">
        <v>126</v>
      </c>
      <c r="H82" s="86" t="s">
        <v>81</v>
      </c>
      <c r="I82" s="86">
        <f>D82*0.1</f>
        <v>7.28</v>
      </c>
      <c r="J82" s="86">
        <v>43.08</v>
      </c>
      <c r="K82" s="109">
        <f t="shared" ref="K82:K92" si="19">J82*I82</f>
        <v>313.62239999999997</v>
      </c>
      <c r="L82"/>
      <c r="M82"/>
      <c r="N82"/>
      <c r="O82"/>
      <c r="P82"/>
      <c r="Q82"/>
      <c r="R82"/>
      <c r="S82"/>
      <c r="T82"/>
      <c r="U82"/>
      <c r="V82"/>
      <c r="W82"/>
      <c r="X82"/>
      <c r="Y82"/>
      <c r="Z82"/>
      <c r="AA82"/>
      <c r="AB82"/>
      <c r="AC82"/>
      <c r="AD82"/>
      <c r="AE82"/>
      <c r="AF82"/>
      <c r="AG82"/>
      <c r="AH82"/>
      <c r="AI82"/>
    </row>
    <row r="83" spans="1:35" s="69" customFormat="1" ht="14.4">
      <c r="A83" s="188">
        <v>75</v>
      </c>
      <c r="B83" s="33"/>
      <c r="C83" s="34"/>
      <c r="D83" s="86"/>
      <c r="E83" s="87"/>
      <c r="F83" s="87"/>
      <c r="G83" s="88" t="s">
        <v>141</v>
      </c>
      <c r="H83" s="96" t="s">
        <v>80</v>
      </c>
      <c r="I83" s="87">
        <f>D82*2</f>
        <v>145.6</v>
      </c>
      <c r="J83" s="86">
        <v>10.34</v>
      </c>
      <c r="K83" s="109">
        <f t="shared" si="19"/>
        <v>1505.5039999999999</v>
      </c>
      <c r="L83"/>
      <c r="M83"/>
      <c r="N83"/>
      <c r="O83"/>
      <c r="P83"/>
      <c r="Q83"/>
      <c r="R83"/>
      <c r="S83"/>
      <c r="T83"/>
      <c r="U83"/>
      <c r="V83"/>
      <c r="W83"/>
      <c r="X83"/>
      <c r="Y83"/>
      <c r="Z83"/>
      <c r="AA83"/>
      <c r="AB83"/>
      <c r="AC83"/>
      <c r="AD83"/>
      <c r="AE83"/>
      <c r="AF83"/>
      <c r="AG83"/>
      <c r="AH83"/>
      <c r="AI83"/>
    </row>
    <row r="84" spans="1:35" s="69" customFormat="1" ht="27.6">
      <c r="A84" s="188">
        <v>76</v>
      </c>
      <c r="B84" s="33" t="s">
        <v>319</v>
      </c>
      <c r="C84" s="34" t="s">
        <v>86</v>
      </c>
      <c r="D84" s="86">
        <v>87</v>
      </c>
      <c r="E84" s="87">
        <v>65</v>
      </c>
      <c r="F84" s="87">
        <f t="shared" ref="F84" si="20">D84*E84</f>
        <v>5655</v>
      </c>
      <c r="G84" s="35" t="s">
        <v>126</v>
      </c>
      <c r="H84" s="86" t="s">
        <v>81</v>
      </c>
      <c r="I84" s="86">
        <f>(D84+D85)*0.1</f>
        <v>8.7000000000000011</v>
      </c>
      <c r="J84" s="86">
        <v>43.08</v>
      </c>
      <c r="K84" s="109">
        <f t="shared" ref="K84:K85" si="21">J84*I84</f>
        <v>374.79600000000005</v>
      </c>
      <c r="L84"/>
      <c r="M84"/>
      <c r="N84"/>
      <c r="O84"/>
      <c r="P84"/>
      <c r="Q84"/>
      <c r="R84"/>
      <c r="S84"/>
      <c r="T84"/>
      <c r="U84"/>
      <c r="V84"/>
      <c r="W84"/>
      <c r="X84"/>
      <c r="Y84"/>
      <c r="Z84"/>
      <c r="AA84"/>
      <c r="AB84"/>
      <c r="AC84"/>
      <c r="AD84"/>
      <c r="AE84"/>
      <c r="AF84"/>
      <c r="AG84"/>
      <c r="AH84"/>
      <c r="AI84"/>
    </row>
    <row r="85" spans="1:35" s="69" customFormat="1" ht="14.4">
      <c r="A85" s="188">
        <v>77</v>
      </c>
      <c r="B85" s="33"/>
      <c r="C85" s="34"/>
      <c r="D85" s="86"/>
      <c r="E85" s="87"/>
      <c r="F85" s="87"/>
      <c r="G85" s="88" t="s">
        <v>326</v>
      </c>
      <c r="H85" s="96" t="s">
        <v>80</v>
      </c>
      <c r="I85" s="87">
        <f>D84*1</f>
        <v>87</v>
      </c>
      <c r="J85" s="86">
        <v>25</v>
      </c>
      <c r="K85" s="109">
        <f t="shared" si="21"/>
        <v>2175</v>
      </c>
      <c r="L85"/>
      <c r="M85"/>
      <c r="N85"/>
      <c r="O85"/>
      <c r="P85"/>
      <c r="Q85"/>
      <c r="R85"/>
      <c r="S85"/>
      <c r="T85"/>
      <c r="U85"/>
      <c r="V85"/>
      <c r="W85"/>
      <c r="X85"/>
      <c r="Y85"/>
      <c r="Z85"/>
      <c r="AA85"/>
      <c r="AB85"/>
      <c r="AC85"/>
      <c r="AD85"/>
      <c r="AE85"/>
      <c r="AF85"/>
      <c r="AG85"/>
      <c r="AH85"/>
      <c r="AI85"/>
    </row>
    <row r="86" spans="1:35" s="69" customFormat="1" ht="14.4">
      <c r="A86" s="188">
        <v>78</v>
      </c>
      <c r="B86" s="33"/>
      <c r="C86" s="34"/>
      <c r="D86" s="86"/>
      <c r="E86" s="87"/>
      <c r="F86" s="87"/>
      <c r="G86" s="88"/>
      <c r="H86" s="96"/>
      <c r="I86" s="87"/>
      <c r="J86" s="86"/>
      <c r="K86" s="109"/>
      <c r="L86"/>
      <c r="M86"/>
      <c r="N86"/>
      <c r="O86"/>
      <c r="P86"/>
      <c r="Q86"/>
      <c r="R86"/>
      <c r="S86"/>
      <c r="T86"/>
      <c r="U86"/>
      <c r="V86"/>
      <c r="W86"/>
      <c r="X86"/>
      <c r="Y86"/>
      <c r="Z86"/>
      <c r="AA86"/>
      <c r="AB86"/>
      <c r="AC86"/>
      <c r="AD86"/>
      <c r="AE86"/>
      <c r="AF86"/>
      <c r="AG86"/>
      <c r="AH86"/>
      <c r="AI86"/>
    </row>
    <row r="87" spans="1:35" s="69" customFormat="1" ht="27.6">
      <c r="A87" s="188">
        <v>79</v>
      </c>
      <c r="B87" s="33" t="s">
        <v>260</v>
      </c>
      <c r="C87" s="34" t="s">
        <v>87</v>
      </c>
      <c r="D87" s="86">
        <v>17.5</v>
      </c>
      <c r="E87" s="87">
        <v>65</v>
      </c>
      <c r="F87" s="87">
        <f t="shared" ref="F87" si="22">D87*E87</f>
        <v>1137.5</v>
      </c>
      <c r="G87" s="35" t="s">
        <v>126</v>
      </c>
      <c r="H87" s="86" t="s">
        <v>81</v>
      </c>
      <c r="I87" s="86">
        <f>(D87*0.3)*0.1</f>
        <v>0.52500000000000002</v>
      </c>
      <c r="J87" s="86">
        <v>43.08</v>
      </c>
      <c r="K87" s="109">
        <f t="shared" si="19"/>
        <v>22.617000000000001</v>
      </c>
      <c r="L87"/>
      <c r="M87"/>
      <c r="N87"/>
      <c r="O87"/>
      <c r="P87"/>
      <c r="Q87"/>
      <c r="R87"/>
      <c r="S87"/>
      <c r="T87"/>
      <c r="U87"/>
      <c r="V87"/>
      <c r="W87"/>
      <c r="X87"/>
      <c r="Y87"/>
      <c r="Z87"/>
      <c r="AA87"/>
      <c r="AB87"/>
      <c r="AC87"/>
      <c r="AD87"/>
      <c r="AE87"/>
      <c r="AF87"/>
      <c r="AG87"/>
      <c r="AH87"/>
      <c r="AI87"/>
    </row>
    <row r="88" spans="1:35" s="69" customFormat="1" ht="14.4">
      <c r="A88" s="188">
        <v>80</v>
      </c>
      <c r="B88" s="33"/>
      <c r="C88" s="34"/>
      <c r="D88" s="86"/>
      <c r="E88" s="87"/>
      <c r="F88" s="87"/>
      <c r="G88" s="88" t="s">
        <v>141</v>
      </c>
      <c r="H88" s="96" t="s">
        <v>80</v>
      </c>
      <c r="I88" s="87">
        <f>D87*2*0.3</f>
        <v>10.5</v>
      </c>
      <c r="J88" s="86">
        <v>10.34</v>
      </c>
      <c r="K88" s="109">
        <f t="shared" si="19"/>
        <v>108.57</v>
      </c>
      <c r="L88"/>
      <c r="M88"/>
      <c r="N88"/>
      <c r="O88"/>
      <c r="P88"/>
      <c r="Q88"/>
      <c r="R88"/>
      <c r="S88"/>
      <c r="T88"/>
      <c r="U88"/>
      <c r="V88"/>
      <c r="W88"/>
      <c r="X88"/>
      <c r="Y88"/>
      <c r="Z88"/>
      <c r="AA88"/>
      <c r="AB88"/>
      <c r="AC88"/>
      <c r="AD88"/>
      <c r="AE88"/>
      <c r="AF88"/>
      <c r="AG88"/>
      <c r="AH88"/>
      <c r="AI88"/>
    </row>
    <row r="89" spans="1:35" s="69" customFormat="1" ht="14.4">
      <c r="A89" s="188">
        <v>81</v>
      </c>
      <c r="B89" s="36" t="s">
        <v>355</v>
      </c>
      <c r="C89" s="34" t="s">
        <v>86</v>
      </c>
      <c r="D89" s="86">
        <v>125</v>
      </c>
      <c r="E89" s="87">
        <v>51</v>
      </c>
      <c r="F89" s="87">
        <f t="shared" ref="F89" si="23">D89*E89</f>
        <v>6375</v>
      </c>
      <c r="G89" s="35" t="s">
        <v>126</v>
      </c>
      <c r="H89" s="86" t="s">
        <v>81</v>
      </c>
      <c r="I89" s="86">
        <f>(D89+D91+D92*0.3)*0.1</f>
        <v>20.525000000000002</v>
      </c>
      <c r="J89" s="86">
        <v>43.08</v>
      </c>
      <c r="K89" s="109">
        <f t="shared" ref="K89" si="24">J89*I89</f>
        <v>884.2170000000001</v>
      </c>
      <c r="L89"/>
      <c r="M89"/>
      <c r="N89"/>
      <c r="O89"/>
      <c r="P89"/>
      <c r="Q89"/>
      <c r="R89"/>
      <c r="S89"/>
      <c r="T89"/>
      <c r="U89"/>
      <c r="V89"/>
      <c r="W89"/>
      <c r="X89"/>
      <c r="Y89"/>
      <c r="Z89"/>
      <c r="AA89"/>
      <c r="AB89"/>
      <c r="AC89"/>
      <c r="AD89"/>
      <c r="AE89"/>
      <c r="AF89"/>
      <c r="AG89"/>
      <c r="AH89"/>
      <c r="AI89"/>
    </row>
    <row r="90" spans="1:35" s="69" customFormat="1" ht="14.4">
      <c r="A90" s="188">
        <v>82</v>
      </c>
      <c r="B90" s="36"/>
      <c r="C90" s="34"/>
      <c r="D90" s="86"/>
      <c r="E90" s="87"/>
      <c r="F90" s="87"/>
      <c r="G90" s="32" t="s">
        <v>232</v>
      </c>
      <c r="H90" s="86" t="s">
        <v>81</v>
      </c>
      <c r="I90" s="86">
        <f>D89*0.28</f>
        <v>35</v>
      </c>
      <c r="J90" s="86">
        <v>550</v>
      </c>
      <c r="K90" s="109">
        <f t="shared" si="19"/>
        <v>19250</v>
      </c>
      <c r="L90"/>
      <c r="M90"/>
      <c r="N90"/>
      <c r="O90"/>
      <c r="P90"/>
      <c r="Q90"/>
      <c r="R90"/>
      <c r="S90"/>
      <c r="T90"/>
      <c r="U90"/>
      <c r="V90"/>
      <c r="W90"/>
      <c r="X90"/>
      <c r="Y90"/>
      <c r="Z90"/>
      <c r="AA90"/>
      <c r="AB90"/>
      <c r="AC90"/>
      <c r="AD90"/>
      <c r="AE90"/>
      <c r="AF90"/>
      <c r="AG90"/>
      <c r="AH90"/>
      <c r="AI90"/>
    </row>
    <row r="91" spans="1:35" s="69" customFormat="1" ht="14.4">
      <c r="A91" s="188">
        <v>83</v>
      </c>
      <c r="B91" s="36" t="s">
        <v>356</v>
      </c>
      <c r="C91" s="34" t="s">
        <v>86</v>
      </c>
      <c r="D91" s="86">
        <v>75</v>
      </c>
      <c r="E91" s="87">
        <v>51</v>
      </c>
      <c r="F91" s="87">
        <f t="shared" ref="F91" si="25">D91*E91</f>
        <v>3825</v>
      </c>
      <c r="G91" s="32" t="s">
        <v>259</v>
      </c>
      <c r="H91" s="86" t="s">
        <v>81</v>
      </c>
      <c r="I91" s="86">
        <f>D91*0.28</f>
        <v>21.000000000000004</v>
      </c>
      <c r="J91" s="86">
        <v>550</v>
      </c>
      <c r="K91" s="109">
        <f t="shared" si="19"/>
        <v>11550.000000000002</v>
      </c>
      <c r="L91"/>
      <c r="M91"/>
      <c r="N91"/>
      <c r="O91"/>
      <c r="P91"/>
      <c r="Q91"/>
      <c r="R91"/>
      <c r="S91"/>
      <c r="T91"/>
      <c r="U91"/>
      <c r="V91"/>
      <c r="W91"/>
      <c r="X91"/>
      <c r="Y91"/>
      <c r="Z91"/>
      <c r="AA91"/>
      <c r="AB91"/>
      <c r="AC91"/>
      <c r="AD91"/>
      <c r="AE91"/>
      <c r="AF91"/>
      <c r="AG91"/>
      <c r="AH91"/>
      <c r="AI91"/>
    </row>
    <row r="92" spans="1:35" s="69" customFormat="1" ht="14.4">
      <c r="A92" s="188">
        <v>84</v>
      </c>
      <c r="B92" s="36" t="s">
        <v>261</v>
      </c>
      <c r="C92" s="34" t="s">
        <v>87</v>
      </c>
      <c r="D92" s="86">
        <v>17.5</v>
      </c>
      <c r="E92" s="87">
        <v>58</v>
      </c>
      <c r="F92" s="87">
        <f t="shared" ref="F92" si="26">D92*E92</f>
        <v>1015</v>
      </c>
      <c r="G92" s="32" t="s">
        <v>232</v>
      </c>
      <c r="H92" s="86" t="s">
        <v>81</v>
      </c>
      <c r="I92" s="86">
        <f>D92*0.3*0.28</f>
        <v>1.4700000000000002</v>
      </c>
      <c r="J92" s="86">
        <v>550</v>
      </c>
      <c r="K92" s="109">
        <f t="shared" si="19"/>
        <v>808.50000000000011</v>
      </c>
      <c r="L92"/>
      <c r="M92"/>
      <c r="N92"/>
      <c r="O92"/>
      <c r="P92"/>
      <c r="Q92"/>
      <c r="R92"/>
      <c r="S92"/>
      <c r="T92"/>
      <c r="U92"/>
      <c r="V92"/>
      <c r="W92"/>
      <c r="X92"/>
      <c r="Y92"/>
      <c r="Z92"/>
      <c r="AA92"/>
      <c r="AB92"/>
      <c r="AC92"/>
      <c r="AD92"/>
      <c r="AE92"/>
      <c r="AF92"/>
      <c r="AG92"/>
      <c r="AH92"/>
      <c r="AI92"/>
    </row>
    <row r="93" spans="1:35" s="69" customFormat="1" ht="27.6">
      <c r="A93" s="188">
        <v>85</v>
      </c>
      <c r="B93" s="36" t="s">
        <v>188</v>
      </c>
      <c r="C93" s="135" t="s">
        <v>86</v>
      </c>
      <c r="D93" s="86">
        <v>6.72</v>
      </c>
      <c r="E93" s="87">
        <v>56</v>
      </c>
      <c r="F93" s="87">
        <f>D93*E93</f>
        <v>376.32</v>
      </c>
      <c r="G93" s="32" t="s">
        <v>262</v>
      </c>
      <c r="H93" s="161" t="s">
        <v>79</v>
      </c>
      <c r="I93" s="86">
        <v>1</v>
      </c>
      <c r="J93" s="86">
        <v>550</v>
      </c>
      <c r="K93" s="109">
        <f t="shared" ref="K93:K110" si="27">J93*I93</f>
        <v>550</v>
      </c>
      <c r="L93"/>
      <c r="M93"/>
      <c r="N93"/>
      <c r="O93"/>
      <c r="P93"/>
      <c r="Q93"/>
      <c r="R93"/>
      <c r="S93"/>
      <c r="T93"/>
      <c r="U93"/>
      <c r="V93"/>
      <c r="W93"/>
      <c r="X93"/>
      <c r="Y93"/>
      <c r="Z93"/>
      <c r="AA93"/>
      <c r="AB93"/>
      <c r="AC93"/>
      <c r="AD93"/>
      <c r="AE93"/>
      <c r="AF93"/>
      <c r="AG93"/>
      <c r="AH93"/>
      <c r="AI93"/>
    </row>
    <row r="94" spans="1:35" s="69" customFormat="1" ht="27.6">
      <c r="A94" s="188">
        <v>86</v>
      </c>
      <c r="B94" s="36"/>
      <c r="C94" s="34"/>
      <c r="D94" s="86"/>
      <c r="E94" s="87"/>
      <c r="F94" s="87"/>
      <c r="G94" s="32" t="s">
        <v>320</v>
      </c>
      <c r="H94" s="175" t="s">
        <v>79</v>
      </c>
      <c r="I94" s="86">
        <v>1</v>
      </c>
      <c r="J94" s="175">
        <v>550</v>
      </c>
      <c r="K94" s="109">
        <f t="shared" si="27"/>
        <v>550</v>
      </c>
      <c r="L94"/>
      <c r="M94"/>
      <c r="N94"/>
      <c r="O94"/>
      <c r="P94"/>
      <c r="Q94"/>
      <c r="R94"/>
      <c r="S94"/>
      <c r="T94"/>
      <c r="U94"/>
      <c r="V94"/>
      <c r="W94"/>
      <c r="X94"/>
      <c r="Y94"/>
      <c r="Z94"/>
      <c r="AA94"/>
      <c r="AB94"/>
      <c r="AC94"/>
      <c r="AD94"/>
      <c r="AE94"/>
      <c r="AF94"/>
      <c r="AG94"/>
      <c r="AH94"/>
      <c r="AI94"/>
    </row>
    <row r="95" spans="1:35" s="232" customFormat="1" ht="14.4">
      <c r="A95" s="188">
        <v>87</v>
      </c>
      <c r="B95" s="226" t="s">
        <v>331</v>
      </c>
      <c r="C95" s="227" t="s">
        <v>87</v>
      </c>
      <c r="D95" s="236">
        <v>150</v>
      </c>
      <c r="E95" s="166">
        <v>62</v>
      </c>
      <c r="F95" s="164">
        <f>E95*D95</f>
        <v>9300</v>
      </c>
      <c r="G95" s="229" t="s">
        <v>332</v>
      </c>
      <c r="H95" s="163" t="s">
        <v>87</v>
      </c>
      <c r="I95" s="164">
        <f>D95</f>
        <v>150</v>
      </c>
      <c r="J95" s="230">
        <v>148.28</v>
      </c>
      <c r="K95" s="231">
        <f t="shared" si="27"/>
        <v>22242</v>
      </c>
    </row>
    <row r="96" spans="1:35" s="69" customFormat="1" ht="14.4">
      <c r="A96" s="188">
        <v>88</v>
      </c>
      <c r="B96" s="36"/>
      <c r="C96" s="34"/>
      <c r="D96" s="86"/>
      <c r="E96" s="87"/>
      <c r="F96" s="87"/>
      <c r="G96" s="229" t="s">
        <v>333</v>
      </c>
      <c r="H96" s="163" t="s">
        <v>334</v>
      </c>
      <c r="I96" s="164">
        <v>1.5</v>
      </c>
      <c r="J96" s="230">
        <v>25.861000000000001</v>
      </c>
      <c r="K96" s="231">
        <f t="shared" si="27"/>
        <v>38.791499999999999</v>
      </c>
      <c r="L96"/>
      <c r="M96"/>
      <c r="N96"/>
      <c r="O96"/>
      <c r="P96"/>
      <c r="Q96"/>
      <c r="R96"/>
      <c r="S96"/>
      <c r="T96"/>
      <c r="U96"/>
      <c r="V96"/>
      <c r="W96"/>
      <c r="X96"/>
      <c r="Y96"/>
      <c r="Z96"/>
      <c r="AA96"/>
      <c r="AB96"/>
      <c r="AC96"/>
      <c r="AD96"/>
      <c r="AE96"/>
      <c r="AF96"/>
      <c r="AG96"/>
      <c r="AH96"/>
      <c r="AI96"/>
    </row>
    <row r="97" spans="1:35" s="69" customFormat="1" ht="14.4">
      <c r="A97" s="188">
        <v>89</v>
      </c>
      <c r="B97" s="225"/>
      <c r="C97" s="34"/>
      <c r="D97" s="86"/>
      <c r="E97" s="87"/>
      <c r="F97" s="87"/>
      <c r="G97" s="229" t="s">
        <v>335</v>
      </c>
      <c r="H97" s="163" t="s">
        <v>336</v>
      </c>
      <c r="I97" s="164">
        <v>4</v>
      </c>
      <c r="J97" s="230">
        <v>59.652999999999999</v>
      </c>
      <c r="K97" s="231">
        <f t="shared" si="27"/>
        <v>238.61199999999999</v>
      </c>
      <c r="L97"/>
      <c r="M97"/>
      <c r="N97"/>
      <c r="O97"/>
      <c r="P97"/>
      <c r="Q97"/>
      <c r="R97"/>
      <c r="S97"/>
      <c r="T97"/>
      <c r="U97"/>
      <c r="V97"/>
      <c r="W97"/>
      <c r="X97"/>
      <c r="Y97"/>
      <c r="Z97"/>
      <c r="AA97"/>
      <c r="AB97"/>
      <c r="AC97"/>
      <c r="AD97"/>
      <c r="AE97"/>
      <c r="AF97"/>
      <c r="AG97"/>
      <c r="AH97"/>
      <c r="AI97"/>
    </row>
    <row r="98" spans="1:35" s="69" customFormat="1" ht="14.4">
      <c r="A98" s="188">
        <v>90</v>
      </c>
      <c r="B98" s="36"/>
      <c r="C98" s="34"/>
      <c r="D98" s="86"/>
      <c r="E98" s="87"/>
      <c r="F98" s="87"/>
      <c r="G98" s="229" t="s">
        <v>337</v>
      </c>
      <c r="H98" s="163" t="s">
        <v>79</v>
      </c>
      <c r="I98" s="164">
        <v>1.5</v>
      </c>
      <c r="J98" s="230">
        <v>81.091999999999999</v>
      </c>
      <c r="K98" s="231">
        <f t="shared" si="27"/>
        <v>121.63800000000001</v>
      </c>
      <c r="L98"/>
      <c r="M98"/>
      <c r="N98"/>
      <c r="O98"/>
      <c r="P98"/>
      <c r="Q98"/>
      <c r="R98"/>
      <c r="S98"/>
      <c r="T98"/>
      <c r="U98"/>
      <c r="V98"/>
      <c r="W98"/>
      <c r="X98"/>
      <c r="Y98"/>
      <c r="Z98"/>
      <c r="AA98"/>
      <c r="AB98"/>
      <c r="AC98"/>
      <c r="AD98"/>
      <c r="AE98"/>
      <c r="AF98"/>
      <c r="AG98"/>
      <c r="AH98"/>
      <c r="AI98"/>
    </row>
    <row r="99" spans="1:35" s="69" customFormat="1" ht="14.4">
      <c r="A99" s="188">
        <v>91</v>
      </c>
      <c r="B99" s="36"/>
      <c r="C99" s="34"/>
      <c r="D99" s="86"/>
      <c r="E99" s="87"/>
      <c r="F99" s="87"/>
      <c r="G99" s="229" t="s">
        <v>338</v>
      </c>
      <c r="H99" s="163" t="s">
        <v>79</v>
      </c>
      <c r="I99" s="164">
        <v>1</v>
      </c>
      <c r="J99" s="230">
        <v>128.898</v>
      </c>
      <c r="K99" s="231">
        <f t="shared" si="27"/>
        <v>128.898</v>
      </c>
      <c r="L99"/>
      <c r="M99"/>
      <c r="N99"/>
      <c r="O99"/>
      <c r="P99"/>
      <c r="Q99"/>
      <c r="R99"/>
      <c r="S99"/>
      <c r="T99"/>
      <c r="U99"/>
      <c r="V99"/>
      <c r="W99"/>
      <c r="X99"/>
      <c r="Y99"/>
      <c r="Z99"/>
      <c r="AA99"/>
      <c r="AB99"/>
      <c r="AC99"/>
      <c r="AD99"/>
      <c r="AE99"/>
      <c r="AF99"/>
      <c r="AG99"/>
      <c r="AH99"/>
      <c r="AI99"/>
    </row>
    <row r="100" spans="1:35" s="69" customFormat="1" ht="14.4">
      <c r="A100" s="188">
        <v>92</v>
      </c>
      <c r="B100" s="36"/>
      <c r="C100" s="34"/>
      <c r="D100" s="86"/>
      <c r="E100" s="87"/>
      <c r="F100" s="87"/>
      <c r="G100" s="229" t="s">
        <v>339</v>
      </c>
      <c r="H100" s="163" t="s">
        <v>79</v>
      </c>
      <c r="I100" s="164">
        <v>3</v>
      </c>
      <c r="J100" s="230">
        <v>78.518000000000001</v>
      </c>
      <c r="K100" s="231">
        <f t="shared" si="27"/>
        <v>235.554</v>
      </c>
      <c r="L100"/>
      <c r="M100"/>
      <c r="N100"/>
      <c r="O100"/>
      <c r="P100"/>
      <c r="Q100"/>
      <c r="R100"/>
      <c r="S100"/>
      <c r="T100"/>
      <c r="U100"/>
      <c r="V100"/>
      <c r="W100"/>
      <c r="X100"/>
      <c r="Y100"/>
      <c r="Z100"/>
      <c r="AA100"/>
      <c r="AB100"/>
      <c r="AC100"/>
      <c r="AD100"/>
      <c r="AE100"/>
      <c r="AF100"/>
      <c r="AG100"/>
      <c r="AH100"/>
      <c r="AI100"/>
    </row>
    <row r="101" spans="1:35" s="69" customFormat="1" ht="14.4">
      <c r="A101" s="188">
        <v>93</v>
      </c>
      <c r="B101" s="36"/>
      <c r="C101" s="34"/>
      <c r="D101" s="86"/>
      <c r="E101" s="87"/>
      <c r="F101" s="87"/>
      <c r="G101" s="229" t="s">
        <v>340</v>
      </c>
      <c r="H101" s="163" t="s">
        <v>79</v>
      </c>
      <c r="I101" s="164">
        <v>50</v>
      </c>
      <c r="J101" s="230">
        <v>47.585999999999999</v>
      </c>
      <c r="K101" s="231">
        <f t="shared" si="27"/>
        <v>2379.2999999999997</v>
      </c>
      <c r="L101"/>
      <c r="M101"/>
      <c r="N101"/>
      <c r="O101"/>
      <c r="P101"/>
      <c r="Q101"/>
      <c r="R101"/>
      <c r="S101"/>
      <c r="T101"/>
      <c r="U101"/>
      <c r="V101"/>
      <c r="W101"/>
      <c r="X101"/>
      <c r="Y101"/>
      <c r="Z101"/>
      <c r="AA101"/>
      <c r="AB101"/>
      <c r="AC101"/>
      <c r="AD101"/>
      <c r="AE101"/>
      <c r="AF101"/>
      <c r="AG101"/>
      <c r="AH101"/>
      <c r="AI101"/>
    </row>
    <row r="102" spans="1:35" s="69" customFormat="1" ht="14.4">
      <c r="A102" s="188">
        <v>94</v>
      </c>
      <c r="B102" s="36"/>
      <c r="C102" s="34"/>
      <c r="D102" s="86"/>
      <c r="E102" s="87"/>
      <c r="F102" s="87"/>
      <c r="G102" s="229" t="s">
        <v>341</v>
      </c>
      <c r="H102" s="163" t="s">
        <v>79</v>
      </c>
      <c r="I102" s="164">
        <v>1.5</v>
      </c>
      <c r="J102" s="230">
        <v>27.027000000000001</v>
      </c>
      <c r="K102" s="231">
        <f t="shared" si="27"/>
        <v>40.540500000000002</v>
      </c>
      <c r="L102"/>
      <c r="M102"/>
      <c r="N102"/>
      <c r="O102"/>
      <c r="P102"/>
      <c r="Q102"/>
      <c r="R102"/>
      <c r="S102"/>
      <c r="T102"/>
      <c r="U102"/>
      <c r="V102"/>
      <c r="W102"/>
      <c r="X102"/>
      <c r="Y102"/>
      <c r="Z102"/>
      <c r="AA102"/>
      <c r="AB102"/>
      <c r="AC102"/>
      <c r="AD102"/>
      <c r="AE102"/>
      <c r="AF102"/>
      <c r="AG102"/>
      <c r="AH102"/>
      <c r="AI102"/>
    </row>
    <row r="103" spans="1:35" s="232" customFormat="1" ht="14.4">
      <c r="A103" s="188">
        <v>95</v>
      </c>
      <c r="B103" s="52" t="s">
        <v>345</v>
      </c>
      <c r="C103" s="227" t="s">
        <v>87</v>
      </c>
      <c r="D103" s="228">
        <v>42</v>
      </c>
      <c r="E103" s="166">
        <v>15</v>
      </c>
      <c r="F103" s="164">
        <f>E103*D103</f>
        <v>630</v>
      </c>
      <c r="G103" s="229" t="s">
        <v>342</v>
      </c>
      <c r="H103" s="163" t="s">
        <v>79</v>
      </c>
      <c r="I103" s="164">
        <v>14</v>
      </c>
      <c r="J103" s="230">
        <v>51.08</v>
      </c>
      <c r="K103" s="231">
        <f t="shared" si="27"/>
        <v>715.12</v>
      </c>
    </row>
    <row r="104" spans="1:35" s="239" customFormat="1" ht="14.4">
      <c r="A104" s="188">
        <v>96</v>
      </c>
      <c r="B104" s="52" t="s">
        <v>344</v>
      </c>
      <c r="C104" s="235" t="s">
        <v>87</v>
      </c>
      <c r="D104" s="236">
        <v>150</v>
      </c>
      <c r="E104" s="166">
        <v>15</v>
      </c>
      <c r="F104" s="164">
        <f t="shared" ref="F104:F108" si="28">E104*D104</f>
        <v>2250</v>
      </c>
      <c r="G104" s="48" t="s">
        <v>343</v>
      </c>
      <c r="H104" s="237" t="s">
        <v>81</v>
      </c>
      <c r="I104" s="166">
        <v>6</v>
      </c>
      <c r="J104" s="238">
        <v>158.12</v>
      </c>
      <c r="K104" s="231">
        <f t="shared" si="27"/>
        <v>948.72</v>
      </c>
    </row>
    <row r="105" spans="1:35" s="239" customFormat="1" ht="14.4">
      <c r="A105" s="188">
        <v>97</v>
      </c>
      <c r="B105" s="52" t="s">
        <v>346</v>
      </c>
      <c r="C105" s="235" t="s">
        <v>87</v>
      </c>
      <c r="D105" s="236">
        <v>42</v>
      </c>
      <c r="E105" s="166">
        <v>15</v>
      </c>
      <c r="F105" s="164">
        <f t="shared" si="28"/>
        <v>630</v>
      </c>
      <c r="G105" s="48" t="s">
        <v>343</v>
      </c>
      <c r="H105" s="237" t="s">
        <v>81</v>
      </c>
      <c r="I105" s="166">
        <v>1</v>
      </c>
      <c r="J105" s="238">
        <v>158.12</v>
      </c>
      <c r="K105" s="231">
        <f t="shared" si="27"/>
        <v>158.12</v>
      </c>
    </row>
    <row r="106" spans="1:35" s="239" customFormat="1" ht="14.4">
      <c r="A106" s="188">
        <v>98</v>
      </c>
      <c r="B106" s="52" t="s">
        <v>347</v>
      </c>
      <c r="C106" s="235" t="s">
        <v>87</v>
      </c>
      <c r="D106" s="236">
        <v>150</v>
      </c>
      <c r="E106" s="166">
        <v>15</v>
      </c>
      <c r="F106" s="164">
        <f t="shared" si="28"/>
        <v>2250</v>
      </c>
      <c r="G106" s="48" t="s">
        <v>343</v>
      </c>
      <c r="H106" s="237" t="s">
        <v>81</v>
      </c>
      <c r="I106" s="166">
        <v>6</v>
      </c>
      <c r="J106" s="238">
        <v>158.12</v>
      </c>
      <c r="K106" s="231">
        <f t="shared" si="27"/>
        <v>948.72</v>
      </c>
    </row>
    <row r="107" spans="1:35" s="239" customFormat="1" ht="14.4">
      <c r="A107" s="188">
        <v>99</v>
      </c>
      <c r="B107" s="52"/>
      <c r="C107" s="235"/>
      <c r="D107" s="236"/>
      <c r="E107" s="166"/>
      <c r="F107" s="164"/>
      <c r="G107" s="48"/>
      <c r="H107" s="237"/>
      <c r="I107" s="166"/>
      <c r="J107" s="238"/>
      <c r="K107" s="231">
        <f t="shared" si="27"/>
        <v>0</v>
      </c>
    </row>
    <row r="108" spans="1:35" s="232" customFormat="1" ht="41.4">
      <c r="A108" s="188">
        <v>100</v>
      </c>
      <c r="B108" s="52" t="s">
        <v>348</v>
      </c>
      <c r="C108" s="227" t="s">
        <v>79</v>
      </c>
      <c r="D108" s="228">
        <v>10</v>
      </c>
      <c r="E108" s="166">
        <v>250</v>
      </c>
      <c r="F108" s="164">
        <f t="shared" si="28"/>
        <v>2500</v>
      </c>
      <c r="G108" s="229" t="s">
        <v>349</v>
      </c>
      <c r="H108" s="233" t="s">
        <v>87</v>
      </c>
      <c r="I108" s="164">
        <v>100</v>
      </c>
      <c r="J108" s="234">
        <v>17.5</v>
      </c>
      <c r="K108" s="231">
        <f t="shared" si="27"/>
        <v>1750</v>
      </c>
    </row>
    <row r="109" spans="1:35" s="69" customFormat="1" ht="14.4">
      <c r="A109" s="188">
        <v>101</v>
      </c>
      <c r="B109" s="184" t="s">
        <v>275</v>
      </c>
      <c r="C109" s="34"/>
      <c r="D109" s="86"/>
      <c r="E109" s="87"/>
      <c r="F109" s="87"/>
      <c r="G109" s="32"/>
      <c r="H109" s="175"/>
      <c r="I109" s="86"/>
      <c r="J109" s="175"/>
      <c r="K109" s="231"/>
      <c r="L109"/>
      <c r="M109"/>
      <c r="N109"/>
      <c r="O109"/>
      <c r="P109"/>
      <c r="Q109"/>
      <c r="R109"/>
      <c r="S109"/>
      <c r="T109"/>
      <c r="U109"/>
      <c r="V109"/>
      <c r="W109"/>
      <c r="X109"/>
      <c r="Y109"/>
      <c r="Z109"/>
      <c r="AA109"/>
      <c r="AB109"/>
      <c r="AC109"/>
      <c r="AD109"/>
      <c r="AE109"/>
      <c r="AF109"/>
      <c r="AG109"/>
      <c r="AH109"/>
      <c r="AI109"/>
    </row>
    <row r="110" spans="1:35" s="69" customFormat="1" ht="14.4">
      <c r="A110" s="188">
        <v>102</v>
      </c>
      <c r="B110" s="36" t="s">
        <v>321</v>
      </c>
      <c r="C110" s="34" t="s">
        <v>87</v>
      </c>
      <c r="D110" s="86">
        <v>18</v>
      </c>
      <c r="E110" s="87">
        <v>65</v>
      </c>
      <c r="F110" s="87">
        <f t="shared" ref="F110" si="29">D110*E110</f>
        <v>1170</v>
      </c>
      <c r="G110" s="160" t="s">
        <v>322</v>
      </c>
      <c r="H110" s="175" t="s">
        <v>79</v>
      </c>
      <c r="I110" s="86">
        <v>9</v>
      </c>
      <c r="J110" s="175">
        <v>123.75</v>
      </c>
      <c r="K110" s="109">
        <f t="shared" si="27"/>
        <v>1113.75</v>
      </c>
      <c r="L110"/>
      <c r="M110"/>
      <c r="N110"/>
      <c r="O110"/>
      <c r="P110"/>
      <c r="Q110"/>
      <c r="R110"/>
      <c r="S110"/>
      <c r="T110"/>
      <c r="U110"/>
      <c r="V110"/>
      <c r="W110"/>
      <c r="X110"/>
      <c r="Y110"/>
      <c r="Z110"/>
      <c r="AA110"/>
      <c r="AB110"/>
      <c r="AC110"/>
      <c r="AD110"/>
      <c r="AE110"/>
      <c r="AF110"/>
      <c r="AG110"/>
      <c r="AH110"/>
      <c r="AI110"/>
    </row>
    <row r="111" spans="1:35" ht="14.4">
      <c r="A111" s="188">
        <v>103</v>
      </c>
      <c r="B111" s="183" t="s">
        <v>265</v>
      </c>
      <c r="E111" s="187"/>
    </row>
    <row r="112" spans="1:35" s="70" customFormat="1" ht="27.6">
      <c r="A112" s="188">
        <v>104</v>
      </c>
      <c r="B112" s="54" t="s">
        <v>167</v>
      </c>
      <c r="C112" s="107" t="s">
        <v>79</v>
      </c>
      <c r="D112" s="108">
        <v>2</v>
      </c>
      <c r="E112" s="108">
        <v>169</v>
      </c>
      <c r="F112" s="109">
        <f t="shared" si="10"/>
        <v>338</v>
      </c>
      <c r="G112" s="54" t="s">
        <v>168</v>
      </c>
      <c r="H112" s="107" t="s">
        <v>79</v>
      </c>
      <c r="I112" s="107">
        <f>D112</f>
        <v>2</v>
      </c>
      <c r="J112" s="55" t="s">
        <v>101</v>
      </c>
      <c r="K112" s="108">
        <v>0</v>
      </c>
      <c r="L112"/>
      <c r="M112"/>
      <c r="N112"/>
      <c r="O112"/>
      <c r="P112"/>
      <c r="Q112"/>
      <c r="R112"/>
      <c r="S112"/>
      <c r="T112"/>
      <c r="U112"/>
      <c r="V112"/>
      <c r="W112"/>
      <c r="X112"/>
      <c r="Y112"/>
      <c r="Z112"/>
      <c r="AA112"/>
      <c r="AB112"/>
      <c r="AC112"/>
      <c r="AD112"/>
      <c r="AE112"/>
      <c r="AF112"/>
      <c r="AG112"/>
      <c r="AH112"/>
      <c r="AI112"/>
    </row>
    <row r="113" spans="1:35" s="70" customFormat="1" ht="14.4">
      <c r="A113" s="188">
        <v>105</v>
      </c>
      <c r="B113" s="54"/>
      <c r="C113" s="107"/>
      <c r="D113" s="108"/>
      <c r="E113" s="108"/>
      <c r="F113" s="109"/>
      <c r="G113" s="54" t="s">
        <v>169</v>
      </c>
      <c r="H113" s="107" t="s">
        <v>79</v>
      </c>
      <c r="I113" s="107">
        <v>8</v>
      </c>
      <c r="J113" s="107">
        <v>17.75</v>
      </c>
      <c r="K113" s="108">
        <f t="shared" ref="K113" si="30">I113*J113</f>
        <v>142</v>
      </c>
      <c r="L113"/>
      <c r="M113"/>
      <c r="N113"/>
      <c r="O113"/>
      <c r="P113"/>
      <c r="Q113"/>
      <c r="R113"/>
      <c r="S113"/>
      <c r="T113"/>
      <c r="U113"/>
      <c r="V113"/>
      <c r="W113"/>
      <c r="X113"/>
      <c r="Y113"/>
      <c r="Z113"/>
      <c r="AA113"/>
      <c r="AB113"/>
      <c r="AC113"/>
      <c r="AD113"/>
      <c r="AE113"/>
      <c r="AF113"/>
      <c r="AG113"/>
      <c r="AH113"/>
      <c r="AI113"/>
    </row>
    <row r="114" spans="1:35" s="70" customFormat="1" ht="14.4">
      <c r="A114" s="188">
        <v>106</v>
      </c>
      <c r="B114" s="54" t="s">
        <v>181</v>
      </c>
      <c r="C114" s="107" t="s">
        <v>79</v>
      </c>
      <c r="D114" s="108">
        <v>1</v>
      </c>
      <c r="E114" s="108">
        <v>144</v>
      </c>
      <c r="F114" s="109">
        <f t="shared" si="10"/>
        <v>144</v>
      </c>
      <c r="G114" s="54"/>
      <c r="H114" s="107"/>
      <c r="I114" s="107"/>
      <c r="J114" s="107"/>
      <c r="K114" s="108"/>
      <c r="L114"/>
      <c r="M114"/>
      <c r="N114"/>
      <c r="O114"/>
      <c r="P114"/>
      <c r="Q114"/>
      <c r="R114"/>
      <c r="S114"/>
      <c r="T114"/>
      <c r="U114"/>
      <c r="V114"/>
      <c r="W114"/>
      <c r="X114"/>
      <c r="Y114"/>
      <c r="Z114"/>
      <c r="AA114"/>
      <c r="AB114"/>
      <c r="AC114"/>
      <c r="AD114"/>
      <c r="AE114"/>
      <c r="AF114"/>
      <c r="AG114"/>
      <c r="AH114"/>
      <c r="AI114"/>
    </row>
    <row r="115" spans="1:35" s="69" customFormat="1" ht="27.6">
      <c r="A115" s="188">
        <v>107</v>
      </c>
      <c r="B115" s="54" t="s">
        <v>143</v>
      </c>
      <c r="C115" s="110" t="s">
        <v>79</v>
      </c>
      <c r="D115" s="45">
        <v>4</v>
      </c>
      <c r="E115" s="45">
        <v>50</v>
      </c>
      <c r="F115" s="87">
        <f t="shared" si="10"/>
        <v>200</v>
      </c>
      <c r="G115" s="88" t="s">
        <v>144</v>
      </c>
      <c r="H115" s="96" t="s">
        <v>79</v>
      </c>
      <c r="I115" s="162">
        <f>D115</f>
        <v>4</v>
      </c>
      <c r="J115" s="56" t="s">
        <v>101</v>
      </c>
      <c r="K115" s="105">
        <v>0</v>
      </c>
      <c r="L115"/>
      <c r="M115"/>
      <c r="N115"/>
      <c r="O115"/>
      <c r="P115"/>
      <c r="Q115"/>
      <c r="R115"/>
      <c r="S115"/>
      <c r="T115"/>
      <c r="U115"/>
      <c r="V115"/>
      <c r="W115"/>
      <c r="X115"/>
      <c r="Y115"/>
      <c r="Z115"/>
      <c r="AA115"/>
      <c r="AB115"/>
      <c r="AC115"/>
      <c r="AD115"/>
      <c r="AE115"/>
      <c r="AF115"/>
      <c r="AG115"/>
      <c r="AH115"/>
      <c r="AI115"/>
    </row>
    <row r="116" spans="1:35" s="69" customFormat="1" ht="14.4">
      <c r="A116" s="188">
        <v>108</v>
      </c>
      <c r="B116" s="57"/>
      <c r="C116" s="58"/>
      <c r="D116" s="45"/>
      <c r="E116" s="45"/>
      <c r="F116" s="87"/>
      <c r="G116" s="32" t="s">
        <v>145</v>
      </c>
      <c r="H116" s="86" t="s">
        <v>79</v>
      </c>
      <c r="I116" s="86">
        <v>3</v>
      </c>
      <c r="J116" s="128">
        <v>10.25</v>
      </c>
      <c r="K116" s="105">
        <f>J116*I116</f>
        <v>30.75</v>
      </c>
      <c r="L116"/>
      <c r="M116"/>
      <c r="N116"/>
      <c r="O116"/>
      <c r="P116"/>
      <c r="Q116"/>
      <c r="R116"/>
      <c r="S116"/>
      <c r="T116"/>
      <c r="U116"/>
      <c r="V116"/>
      <c r="W116"/>
      <c r="X116"/>
      <c r="Y116"/>
      <c r="Z116"/>
      <c r="AA116"/>
      <c r="AB116"/>
      <c r="AC116"/>
      <c r="AD116"/>
      <c r="AE116"/>
      <c r="AF116"/>
      <c r="AG116"/>
      <c r="AH116"/>
      <c r="AI116"/>
    </row>
    <row r="117" spans="1:35" s="69" customFormat="1" ht="27.6">
      <c r="A117" s="188">
        <v>109</v>
      </c>
      <c r="B117" s="57" t="s">
        <v>263</v>
      </c>
      <c r="C117" s="58" t="s">
        <v>79</v>
      </c>
      <c r="D117" s="45">
        <v>2</v>
      </c>
      <c r="E117" s="45">
        <v>278</v>
      </c>
      <c r="F117" s="87">
        <f t="shared" si="10"/>
        <v>556</v>
      </c>
      <c r="G117" s="88" t="s">
        <v>248</v>
      </c>
      <c r="H117" s="96" t="s">
        <v>79</v>
      </c>
      <c r="I117" s="87">
        <v>2</v>
      </c>
      <c r="J117" s="87">
        <v>1475</v>
      </c>
      <c r="K117" s="87">
        <f>I117*J117</f>
        <v>2950</v>
      </c>
      <c r="L117"/>
      <c r="M117"/>
      <c r="N117"/>
      <c r="O117"/>
      <c r="P117"/>
      <c r="Q117"/>
      <c r="R117"/>
      <c r="S117"/>
      <c r="T117"/>
      <c r="U117"/>
      <c r="V117"/>
      <c r="W117"/>
      <c r="X117"/>
      <c r="Y117"/>
      <c r="Z117"/>
      <c r="AA117"/>
      <c r="AB117"/>
      <c r="AC117"/>
      <c r="AD117"/>
      <c r="AE117"/>
      <c r="AF117"/>
      <c r="AG117"/>
      <c r="AH117"/>
      <c r="AI117"/>
    </row>
    <row r="118" spans="1:35" s="69" customFormat="1" ht="27.6">
      <c r="A118" s="188">
        <v>110</v>
      </c>
      <c r="B118" s="54" t="s">
        <v>323</v>
      </c>
      <c r="C118" s="58" t="s">
        <v>264</v>
      </c>
      <c r="D118" s="45">
        <v>1</v>
      </c>
      <c r="E118" s="45">
        <v>200</v>
      </c>
      <c r="F118" s="87">
        <f t="shared" si="10"/>
        <v>200</v>
      </c>
      <c r="G118" s="182"/>
      <c r="H118" s="179"/>
      <c r="I118" s="180"/>
      <c r="J118" s="180"/>
      <c r="K118" s="181"/>
      <c r="L118"/>
      <c r="M118"/>
      <c r="N118"/>
      <c r="O118"/>
      <c r="P118"/>
      <c r="Q118"/>
      <c r="R118"/>
      <c r="S118"/>
      <c r="T118"/>
      <c r="U118"/>
      <c r="V118"/>
      <c r="W118"/>
      <c r="X118"/>
      <c r="Y118"/>
      <c r="Z118"/>
      <c r="AA118"/>
      <c r="AB118"/>
      <c r="AC118"/>
      <c r="AD118"/>
      <c r="AE118"/>
      <c r="AF118"/>
      <c r="AG118"/>
      <c r="AH118"/>
      <c r="AI118"/>
    </row>
    <row r="119" spans="1:35" s="69" customFormat="1" ht="14.4">
      <c r="A119" s="188">
        <v>111</v>
      </c>
      <c r="B119" s="57"/>
      <c r="C119" s="58"/>
      <c r="D119" s="45"/>
      <c r="E119" s="45"/>
      <c r="F119" s="87"/>
      <c r="G119" s="182"/>
      <c r="H119" s="179"/>
      <c r="I119" s="180"/>
      <c r="J119" s="180"/>
      <c r="K119" s="181"/>
      <c r="L119"/>
      <c r="M119"/>
      <c r="N119"/>
      <c r="O119"/>
      <c r="P119"/>
      <c r="Q119"/>
      <c r="R119"/>
      <c r="S119"/>
      <c r="T119"/>
      <c r="U119"/>
      <c r="V119"/>
      <c r="W119"/>
      <c r="X119"/>
      <c r="Y119"/>
      <c r="Z119"/>
      <c r="AA119"/>
      <c r="AB119"/>
      <c r="AC119"/>
      <c r="AD119"/>
      <c r="AE119"/>
      <c r="AF119"/>
      <c r="AG119"/>
      <c r="AH119"/>
      <c r="AI119"/>
    </row>
    <row r="120" spans="1:35" s="69" customFormat="1" ht="14.4">
      <c r="A120" s="188">
        <v>112</v>
      </c>
      <c r="B120" s="185" t="s">
        <v>266</v>
      </c>
      <c r="C120" s="58"/>
      <c r="D120" s="45"/>
      <c r="E120" s="45"/>
      <c r="F120" s="87"/>
      <c r="G120" s="32"/>
      <c r="H120" s="86"/>
      <c r="I120" s="86"/>
      <c r="J120" s="128"/>
      <c r="K120" s="105"/>
      <c r="L120"/>
      <c r="M120"/>
      <c r="N120"/>
      <c r="O120"/>
      <c r="P120"/>
      <c r="Q120"/>
      <c r="R120"/>
      <c r="S120"/>
      <c r="T120"/>
      <c r="U120"/>
      <c r="V120"/>
      <c r="W120"/>
      <c r="X120"/>
      <c r="Y120"/>
      <c r="Z120"/>
      <c r="AA120"/>
      <c r="AB120"/>
      <c r="AC120"/>
      <c r="AD120"/>
      <c r="AE120"/>
      <c r="AF120"/>
      <c r="AG120"/>
      <c r="AH120"/>
      <c r="AI120"/>
    </row>
    <row r="121" spans="1:35" s="69" customFormat="1" ht="14.4">
      <c r="A121" s="188">
        <v>113</v>
      </c>
      <c r="B121" s="57" t="s">
        <v>324</v>
      </c>
      <c r="C121" s="58" t="s">
        <v>79</v>
      </c>
      <c r="D121" s="45">
        <v>1</v>
      </c>
      <c r="E121" s="45">
        <v>400</v>
      </c>
      <c r="F121" s="87">
        <f t="shared" si="10"/>
        <v>400</v>
      </c>
      <c r="G121" s="32"/>
      <c r="H121" s="86"/>
      <c r="I121" s="86"/>
      <c r="J121" s="128"/>
      <c r="K121" s="105"/>
      <c r="L121"/>
      <c r="M121"/>
      <c r="N121"/>
      <c r="O121"/>
      <c r="P121"/>
      <c r="Q121"/>
      <c r="R121"/>
      <c r="S121"/>
      <c r="T121"/>
      <c r="U121"/>
      <c r="V121"/>
      <c r="W121"/>
      <c r="X121"/>
      <c r="Y121"/>
      <c r="Z121"/>
      <c r="AA121"/>
      <c r="AB121"/>
      <c r="AC121"/>
      <c r="AD121"/>
      <c r="AE121"/>
      <c r="AF121"/>
      <c r="AG121"/>
      <c r="AH121"/>
      <c r="AI121"/>
    </row>
    <row r="122" spans="1:35" s="69" customFormat="1" ht="14.4">
      <c r="A122" s="188">
        <v>114</v>
      </c>
      <c r="B122" s="57"/>
      <c r="C122" s="58"/>
      <c r="D122" s="45"/>
      <c r="E122" s="45"/>
      <c r="F122" s="87"/>
      <c r="G122" s="32"/>
      <c r="H122" s="86"/>
      <c r="I122" s="86"/>
      <c r="J122" s="128"/>
      <c r="K122" s="105"/>
      <c r="L122"/>
      <c r="M122"/>
      <c r="N122"/>
      <c r="O122"/>
      <c r="P122"/>
      <c r="Q122"/>
      <c r="R122"/>
      <c r="S122"/>
      <c r="T122"/>
      <c r="U122"/>
      <c r="V122"/>
      <c r="W122"/>
      <c r="X122"/>
      <c r="Y122"/>
      <c r="Z122"/>
      <c r="AA122"/>
      <c r="AB122"/>
      <c r="AC122"/>
      <c r="AD122"/>
      <c r="AE122"/>
      <c r="AF122"/>
      <c r="AG122"/>
      <c r="AH122"/>
      <c r="AI122"/>
    </row>
    <row r="123" spans="1:35" ht="41.4">
      <c r="A123" s="188">
        <v>115</v>
      </c>
      <c r="B123" s="21" t="s">
        <v>89</v>
      </c>
      <c r="C123" s="100"/>
      <c r="D123" s="22"/>
      <c r="E123" s="40"/>
      <c r="F123" s="22">
        <f>SUM(F41:F122)</f>
        <v>81549.119999999995</v>
      </c>
      <c r="G123" s="21" t="s">
        <v>90</v>
      </c>
      <c r="H123" s="125"/>
      <c r="I123" s="22"/>
      <c r="J123" s="126"/>
      <c r="K123" s="127">
        <f>SUM(K41:K122)</f>
        <v>177836.23859999998</v>
      </c>
      <c r="L123"/>
      <c r="M123"/>
      <c r="N123"/>
      <c r="O123"/>
      <c r="P123"/>
      <c r="Q123"/>
      <c r="R123"/>
      <c r="S123"/>
      <c r="T123"/>
      <c r="U123"/>
      <c r="V123"/>
      <c r="W123"/>
      <c r="X123"/>
      <c r="Y123"/>
      <c r="Z123"/>
      <c r="AA123"/>
      <c r="AB123"/>
      <c r="AC123"/>
      <c r="AD123"/>
      <c r="AE123"/>
      <c r="AF123"/>
      <c r="AG123"/>
      <c r="AH123"/>
      <c r="AI123"/>
    </row>
    <row r="124" spans="1:35" ht="14.4">
      <c r="A124" s="188">
        <v>116</v>
      </c>
      <c r="B124" s="66" t="s">
        <v>82</v>
      </c>
      <c r="C124" s="95"/>
      <c r="D124" s="20"/>
      <c r="E124" s="20"/>
      <c r="F124" s="20"/>
      <c r="G124" s="89"/>
      <c r="H124" s="95"/>
      <c r="I124" s="20"/>
      <c r="J124" s="20"/>
      <c r="K124" s="20"/>
      <c r="L124"/>
      <c r="M124"/>
      <c r="N124"/>
      <c r="O124"/>
      <c r="P124"/>
      <c r="Q124"/>
      <c r="R124"/>
      <c r="S124"/>
      <c r="T124"/>
      <c r="U124"/>
      <c r="V124"/>
      <c r="W124"/>
      <c r="X124"/>
      <c r="Y124"/>
      <c r="Z124"/>
      <c r="AA124"/>
      <c r="AB124"/>
      <c r="AC124"/>
      <c r="AD124"/>
      <c r="AE124"/>
      <c r="AF124"/>
      <c r="AG124"/>
      <c r="AH124"/>
      <c r="AI124"/>
    </row>
    <row r="125" spans="1:35" ht="14.4">
      <c r="A125" s="188">
        <v>117</v>
      </c>
      <c r="B125" s="89" t="s">
        <v>189</v>
      </c>
      <c r="C125" s="95" t="s">
        <v>87</v>
      </c>
      <c r="D125" s="87">
        <v>735</v>
      </c>
      <c r="E125" s="45">
        <v>18</v>
      </c>
      <c r="F125" s="45">
        <f>D125*E125</f>
        <v>13230</v>
      </c>
      <c r="G125" s="89" t="s">
        <v>190</v>
      </c>
      <c r="H125" s="58" t="s">
        <v>172</v>
      </c>
      <c r="I125" s="50">
        <v>250</v>
      </c>
      <c r="J125" s="45">
        <v>33.340000000000003</v>
      </c>
      <c r="K125" s="87">
        <f t="shared" ref="K125:K135" si="31">J125*I125</f>
        <v>8335</v>
      </c>
      <c r="L125"/>
      <c r="M125"/>
      <c r="N125"/>
      <c r="O125"/>
      <c r="P125"/>
      <c r="Q125"/>
      <c r="R125"/>
      <c r="S125"/>
      <c r="T125"/>
      <c r="U125"/>
      <c r="V125"/>
      <c r="W125"/>
      <c r="X125"/>
      <c r="Y125"/>
      <c r="Z125"/>
      <c r="AA125"/>
      <c r="AB125"/>
      <c r="AC125"/>
      <c r="AD125"/>
      <c r="AE125"/>
      <c r="AF125"/>
      <c r="AG125"/>
      <c r="AH125"/>
      <c r="AI125"/>
    </row>
    <row r="126" spans="1:35" ht="14.4">
      <c r="A126" s="188">
        <v>118</v>
      </c>
      <c r="B126" s="49"/>
      <c r="C126" s="58"/>
      <c r="D126" s="45"/>
      <c r="E126" s="45"/>
      <c r="F126" s="45"/>
      <c r="G126" s="89" t="s">
        <v>199</v>
      </c>
      <c r="H126" s="58" t="s">
        <v>172</v>
      </c>
      <c r="I126" s="50">
        <v>385</v>
      </c>
      <c r="J126" s="45">
        <v>52.5</v>
      </c>
      <c r="K126" s="87">
        <f t="shared" si="31"/>
        <v>20212.5</v>
      </c>
      <c r="L126"/>
      <c r="M126"/>
      <c r="N126"/>
      <c r="O126"/>
      <c r="P126"/>
      <c r="Q126"/>
      <c r="R126"/>
      <c r="S126"/>
      <c r="T126"/>
      <c r="U126"/>
      <c r="V126"/>
      <c r="W126"/>
      <c r="X126"/>
      <c r="Y126"/>
      <c r="Z126"/>
      <c r="AA126"/>
      <c r="AB126"/>
      <c r="AC126"/>
      <c r="AD126"/>
      <c r="AE126"/>
      <c r="AF126"/>
      <c r="AG126"/>
      <c r="AH126"/>
      <c r="AI126"/>
    </row>
    <row r="127" spans="1:35" ht="14.4">
      <c r="A127" s="188">
        <v>119</v>
      </c>
      <c r="B127" s="49"/>
      <c r="C127" s="58"/>
      <c r="D127" s="45"/>
      <c r="E127" s="45"/>
      <c r="F127" s="45"/>
      <c r="G127" s="140" t="s">
        <v>350</v>
      </c>
      <c r="H127" s="147" t="s">
        <v>172</v>
      </c>
      <c r="I127" s="151">
        <v>30</v>
      </c>
      <c r="J127" s="152">
        <v>84.16</v>
      </c>
      <c r="K127" s="87">
        <f t="shared" si="31"/>
        <v>2524.7999999999997</v>
      </c>
      <c r="L127"/>
      <c r="M127"/>
      <c r="N127"/>
      <c r="O127"/>
      <c r="P127"/>
      <c r="Q127"/>
      <c r="R127"/>
      <c r="S127"/>
      <c r="T127"/>
      <c r="U127"/>
      <c r="V127"/>
      <c r="W127"/>
      <c r="X127"/>
      <c r="Y127"/>
      <c r="Z127"/>
      <c r="AA127"/>
      <c r="AB127"/>
      <c r="AC127"/>
      <c r="AD127"/>
      <c r="AE127"/>
      <c r="AF127"/>
      <c r="AG127"/>
      <c r="AH127"/>
      <c r="AI127"/>
    </row>
    <row r="128" spans="1:35" ht="14.4">
      <c r="A128" s="188">
        <v>120</v>
      </c>
      <c r="B128" s="49"/>
      <c r="C128" s="58"/>
      <c r="D128" s="45"/>
      <c r="E128" s="45"/>
      <c r="F128" s="45"/>
      <c r="G128" s="140" t="s">
        <v>327</v>
      </c>
      <c r="H128" s="147" t="s">
        <v>172</v>
      </c>
      <c r="I128" s="151">
        <v>25</v>
      </c>
      <c r="J128" s="152">
        <v>145</v>
      </c>
      <c r="K128" s="87">
        <f t="shared" ref="K128" si="32">J128*I128</f>
        <v>3625</v>
      </c>
      <c r="L128"/>
      <c r="M128"/>
      <c r="N128"/>
      <c r="O128"/>
      <c r="P128"/>
      <c r="Q128"/>
      <c r="R128"/>
      <c r="S128"/>
      <c r="T128"/>
      <c r="U128"/>
      <c r="V128"/>
      <c r="W128"/>
      <c r="X128"/>
      <c r="Y128"/>
      <c r="Z128"/>
      <c r="AA128"/>
      <c r="AB128"/>
      <c r="AC128"/>
      <c r="AD128"/>
      <c r="AE128"/>
      <c r="AF128"/>
      <c r="AG128"/>
      <c r="AH128"/>
      <c r="AI128"/>
    </row>
    <row r="129" spans="1:35" ht="14.4">
      <c r="A129" s="188">
        <v>121</v>
      </c>
      <c r="B129" s="49"/>
      <c r="C129" s="58"/>
      <c r="D129" s="45"/>
      <c r="E129" s="45"/>
      <c r="F129" s="45"/>
      <c r="G129" s="143" t="s">
        <v>198</v>
      </c>
      <c r="H129" s="153" t="s">
        <v>172</v>
      </c>
      <c r="I129" s="148">
        <v>45</v>
      </c>
      <c r="J129" s="154">
        <v>15.84</v>
      </c>
      <c r="K129" s="87">
        <f t="shared" si="31"/>
        <v>712.8</v>
      </c>
      <c r="L129"/>
      <c r="M129"/>
      <c r="N129"/>
      <c r="O129"/>
      <c r="P129"/>
      <c r="Q129"/>
      <c r="R129"/>
      <c r="S129"/>
      <c r="T129"/>
      <c r="U129"/>
      <c r="V129"/>
      <c r="W129"/>
      <c r="X129"/>
      <c r="Y129"/>
      <c r="Z129"/>
      <c r="AA129"/>
      <c r="AB129"/>
      <c r="AC129"/>
      <c r="AD129"/>
      <c r="AE129"/>
      <c r="AF129"/>
      <c r="AG129"/>
      <c r="AH129"/>
      <c r="AI129"/>
    </row>
    <row r="130" spans="1:35" ht="14.4">
      <c r="A130" s="188">
        <v>122</v>
      </c>
      <c r="B130" s="49"/>
      <c r="C130" s="58"/>
      <c r="D130" s="45"/>
      <c r="E130" s="45"/>
      <c r="F130" s="45"/>
      <c r="G130" s="155" t="s">
        <v>132</v>
      </c>
      <c r="H130" s="156" t="s">
        <v>79</v>
      </c>
      <c r="I130" s="151">
        <v>3</v>
      </c>
      <c r="J130" s="152">
        <v>20</v>
      </c>
      <c r="K130" s="87">
        <f t="shared" si="31"/>
        <v>60</v>
      </c>
      <c r="L130"/>
      <c r="M130"/>
      <c r="N130"/>
      <c r="O130"/>
      <c r="P130"/>
      <c r="Q130"/>
      <c r="R130"/>
      <c r="S130"/>
      <c r="T130"/>
      <c r="U130"/>
      <c r="V130"/>
      <c r="W130"/>
      <c r="X130"/>
      <c r="Y130"/>
      <c r="Z130"/>
      <c r="AA130"/>
      <c r="AB130"/>
      <c r="AC130"/>
      <c r="AD130"/>
      <c r="AE130"/>
      <c r="AF130"/>
      <c r="AG130"/>
      <c r="AH130"/>
      <c r="AI130"/>
    </row>
    <row r="131" spans="1:35" ht="14.4">
      <c r="A131" s="188">
        <v>123</v>
      </c>
      <c r="B131" s="49"/>
      <c r="C131" s="58"/>
      <c r="D131" s="45"/>
      <c r="E131" s="45"/>
      <c r="F131" s="45"/>
      <c r="G131" s="149" t="s">
        <v>182</v>
      </c>
      <c r="H131" s="139" t="s">
        <v>88</v>
      </c>
      <c r="I131" s="148">
        <v>5</v>
      </c>
      <c r="J131" s="154">
        <v>70.67</v>
      </c>
      <c r="K131" s="87">
        <f t="shared" si="31"/>
        <v>353.35</v>
      </c>
      <c r="L131"/>
      <c r="M131"/>
      <c r="N131"/>
      <c r="O131"/>
      <c r="P131"/>
      <c r="Q131"/>
      <c r="R131"/>
      <c r="S131"/>
      <c r="T131"/>
      <c r="U131"/>
      <c r="V131"/>
      <c r="W131"/>
      <c r="X131"/>
      <c r="Y131"/>
      <c r="Z131"/>
      <c r="AA131"/>
      <c r="AB131"/>
      <c r="AC131"/>
      <c r="AD131"/>
      <c r="AE131"/>
      <c r="AF131"/>
      <c r="AG131"/>
      <c r="AH131"/>
      <c r="AI131"/>
    </row>
    <row r="132" spans="1:35" ht="14.4">
      <c r="A132" s="188">
        <v>124</v>
      </c>
      <c r="B132" s="49"/>
      <c r="C132" s="58"/>
      <c r="D132" s="45"/>
      <c r="E132" s="45"/>
      <c r="F132" s="45"/>
      <c r="G132" s="176" t="s">
        <v>239</v>
      </c>
      <c r="H132" s="165" t="s">
        <v>79</v>
      </c>
      <c r="I132" s="85">
        <v>140</v>
      </c>
      <c r="J132" s="171">
        <v>31</v>
      </c>
      <c r="K132" s="87">
        <f t="shared" ref="K132:K134" si="33">I132*J132</f>
        <v>4340</v>
      </c>
      <c r="L132"/>
      <c r="M132"/>
      <c r="N132"/>
      <c r="O132"/>
      <c r="P132"/>
      <c r="Q132"/>
      <c r="R132"/>
      <c r="S132"/>
      <c r="T132"/>
      <c r="U132"/>
      <c r="V132"/>
      <c r="W132"/>
      <c r="X132"/>
      <c r="Y132"/>
      <c r="Z132"/>
      <c r="AA132"/>
      <c r="AB132"/>
      <c r="AC132"/>
      <c r="AD132"/>
      <c r="AE132"/>
      <c r="AF132"/>
      <c r="AG132"/>
      <c r="AH132"/>
      <c r="AI132"/>
    </row>
    <row r="133" spans="1:35" ht="14.4">
      <c r="A133" s="188">
        <v>125</v>
      </c>
      <c r="B133" s="49"/>
      <c r="C133" s="58"/>
      <c r="D133" s="45"/>
      <c r="E133" s="45"/>
      <c r="F133" s="45"/>
      <c r="G133" s="176" t="s">
        <v>240</v>
      </c>
      <c r="H133" s="165" t="s">
        <v>79</v>
      </c>
      <c r="I133" s="85">
        <v>10</v>
      </c>
      <c r="J133" s="171">
        <v>24.3</v>
      </c>
      <c r="K133" s="87">
        <f t="shared" si="33"/>
        <v>243</v>
      </c>
      <c r="L133"/>
      <c r="M133"/>
      <c r="N133"/>
      <c r="O133"/>
      <c r="P133"/>
      <c r="Q133"/>
      <c r="R133"/>
      <c r="S133"/>
      <c r="T133"/>
      <c r="U133"/>
      <c r="V133"/>
      <c r="W133"/>
      <c r="X133"/>
      <c r="Y133"/>
      <c r="Z133"/>
      <c r="AA133"/>
      <c r="AB133"/>
      <c r="AC133"/>
      <c r="AD133"/>
      <c r="AE133"/>
      <c r="AF133"/>
      <c r="AG133"/>
      <c r="AH133"/>
      <c r="AI133"/>
    </row>
    <row r="134" spans="1:35" ht="14.4">
      <c r="A134" s="188">
        <v>126</v>
      </c>
      <c r="B134" s="49"/>
      <c r="C134" s="58"/>
      <c r="D134" s="45"/>
      <c r="E134" s="45"/>
      <c r="F134" s="45"/>
      <c r="G134" s="176" t="s">
        <v>241</v>
      </c>
      <c r="H134" s="165" t="s">
        <v>79</v>
      </c>
      <c r="I134" s="85">
        <v>70</v>
      </c>
      <c r="J134" s="171">
        <v>30</v>
      </c>
      <c r="K134" s="87">
        <f t="shared" si="33"/>
        <v>2100</v>
      </c>
      <c r="L134"/>
      <c r="M134"/>
      <c r="N134"/>
      <c r="O134"/>
      <c r="P134"/>
      <c r="Q134"/>
      <c r="R134"/>
      <c r="S134"/>
      <c r="T134"/>
      <c r="U134"/>
      <c r="V134"/>
      <c r="W134"/>
      <c r="X134"/>
      <c r="Y134"/>
      <c r="Z134"/>
      <c r="AA134"/>
      <c r="AB134"/>
      <c r="AC134"/>
      <c r="AD134"/>
      <c r="AE134"/>
      <c r="AF134"/>
      <c r="AG134"/>
      <c r="AH134"/>
      <c r="AI134"/>
    </row>
    <row r="135" spans="1:35" s="69" customFormat="1" ht="14.4">
      <c r="A135" s="188">
        <v>127</v>
      </c>
      <c r="B135" s="89" t="s">
        <v>95</v>
      </c>
      <c r="C135" s="58" t="s">
        <v>87</v>
      </c>
      <c r="D135" s="87">
        <v>700</v>
      </c>
      <c r="E135" s="45">
        <v>11</v>
      </c>
      <c r="F135" s="45">
        <f t="shared" ref="F135:F139" si="34">D135*E135</f>
        <v>7700</v>
      </c>
      <c r="G135" s="88" t="s">
        <v>194</v>
      </c>
      <c r="H135" s="139" t="s">
        <v>79</v>
      </c>
      <c r="I135" s="45">
        <v>14</v>
      </c>
      <c r="J135" s="45">
        <v>347.5</v>
      </c>
      <c r="K135" s="87">
        <f t="shared" si="31"/>
        <v>4865</v>
      </c>
      <c r="L135"/>
      <c r="M135"/>
      <c r="N135"/>
      <c r="O135"/>
      <c r="P135"/>
      <c r="Q135"/>
      <c r="R135"/>
      <c r="S135"/>
      <c r="T135"/>
      <c r="U135"/>
      <c r="V135"/>
      <c r="W135"/>
      <c r="X135"/>
      <c r="Y135"/>
      <c r="Z135"/>
      <c r="AA135"/>
      <c r="AB135"/>
      <c r="AC135"/>
      <c r="AD135"/>
      <c r="AE135"/>
      <c r="AF135"/>
      <c r="AG135"/>
      <c r="AH135"/>
      <c r="AI135"/>
    </row>
    <row r="136" spans="1:35" s="69" customFormat="1" ht="14.4">
      <c r="A136" s="188">
        <v>128</v>
      </c>
      <c r="B136" s="89"/>
      <c r="C136" s="57"/>
      <c r="D136" s="111"/>
      <c r="E136" s="45"/>
      <c r="F136" s="45"/>
      <c r="G136" s="88" t="s">
        <v>182</v>
      </c>
      <c r="H136" s="96" t="s">
        <v>88</v>
      </c>
      <c r="I136" s="50">
        <v>5</v>
      </c>
      <c r="J136" s="45">
        <v>70.67</v>
      </c>
      <c r="K136" s="87">
        <f t="shared" ref="K136" si="35">J136*I136</f>
        <v>353.35</v>
      </c>
      <c r="L136"/>
      <c r="M136"/>
      <c r="N136"/>
      <c r="O136"/>
      <c r="P136"/>
      <c r="Q136"/>
      <c r="R136"/>
      <c r="S136"/>
      <c r="T136"/>
      <c r="U136"/>
      <c r="V136"/>
      <c r="W136"/>
      <c r="X136"/>
      <c r="Y136"/>
      <c r="Z136"/>
      <c r="AA136"/>
      <c r="AB136"/>
      <c r="AC136"/>
      <c r="AD136"/>
      <c r="AE136"/>
      <c r="AF136"/>
      <c r="AG136"/>
      <c r="AH136"/>
      <c r="AI136"/>
    </row>
    <row r="137" spans="1:35" s="69" customFormat="1" ht="27.6">
      <c r="A137" s="188">
        <v>129</v>
      </c>
      <c r="B137" s="89" t="s">
        <v>128</v>
      </c>
      <c r="C137" s="95" t="s">
        <v>87</v>
      </c>
      <c r="D137" s="87">
        <v>25</v>
      </c>
      <c r="E137" s="87">
        <v>14</v>
      </c>
      <c r="F137" s="45">
        <f>D137*E137</f>
        <v>350</v>
      </c>
      <c r="G137" s="89" t="s">
        <v>134</v>
      </c>
      <c r="H137" s="95" t="s">
        <v>87</v>
      </c>
      <c r="I137" s="87">
        <f>D137</f>
        <v>25</v>
      </c>
      <c r="J137" s="87">
        <v>31.16</v>
      </c>
      <c r="K137" s="87">
        <f>J137*I137</f>
        <v>779</v>
      </c>
      <c r="L137"/>
      <c r="M137"/>
      <c r="N137"/>
      <c r="O137"/>
      <c r="P137"/>
      <c r="Q137"/>
      <c r="R137"/>
      <c r="S137"/>
      <c r="T137"/>
      <c r="U137"/>
      <c r="V137"/>
      <c r="W137"/>
      <c r="X137"/>
      <c r="Y137"/>
      <c r="Z137"/>
      <c r="AA137"/>
      <c r="AB137"/>
      <c r="AC137"/>
      <c r="AD137"/>
      <c r="AE137"/>
      <c r="AF137"/>
      <c r="AG137"/>
      <c r="AH137"/>
      <c r="AI137"/>
    </row>
    <row r="138" spans="1:35" s="69" customFormat="1" ht="27.6">
      <c r="A138" s="188">
        <v>130</v>
      </c>
      <c r="B138" s="133" t="s">
        <v>129</v>
      </c>
      <c r="C138" s="98" t="s">
        <v>79</v>
      </c>
      <c r="D138" s="134">
        <v>2</v>
      </c>
      <c r="E138" s="87">
        <v>85</v>
      </c>
      <c r="F138" s="45">
        <f t="shared" si="34"/>
        <v>170</v>
      </c>
      <c r="G138" s="89" t="s">
        <v>192</v>
      </c>
      <c r="H138" s="95" t="s">
        <v>79</v>
      </c>
      <c r="I138" s="87">
        <v>2</v>
      </c>
      <c r="J138" s="85" t="s">
        <v>99</v>
      </c>
      <c r="K138" s="87">
        <v>0</v>
      </c>
      <c r="L138"/>
      <c r="M138"/>
      <c r="N138"/>
      <c r="O138"/>
      <c r="P138"/>
      <c r="Q138"/>
      <c r="R138"/>
      <c r="S138"/>
      <c r="T138"/>
      <c r="U138"/>
      <c r="V138"/>
      <c r="W138"/>
      <c r="X138"/>
      <c r="Y138"/>
      <c r="Z138"/>
      <c r="AA138"/>
      <c r="AB138"/>
      <c r="AC138"/>
      <c r="AD138"/>
      <c r="AE138"/>
      <c r="AF138"/>
      <c r="AG138"/>
      <c r="AH138"/>
      <c r="AI138"/>
    </row>
    <row r="139" spans="1:35" s="69" customFormat="1" ht="27.6">
      <c r="A139" s="188">
        <v>131</v>
      </c>
      <c r="B139" s="133" t="s">
        <v>193</v>
      </c>
      <c r="C139" s="98" t="s">
        <v>79</v>
      </c>
      <c r="D139" s="134">
        <v>1</v>
      </c>
      <c r="E139" s="87">
        <v>85</v>
      </c>
      <c r="F139" s="45">
        <f t="shared" si="34"/>
        <v>85</v>
      </c>
      <c r="G139" s="89" t="s">
        <v>191</v>
      </c>
      <c r="H139" s="95" t="s">
        <v>79</v>
      </c>
      <c r="I139" s="87">
        <v>1</v>
      </c>
      <c r="J139" s="85" t="s">
        <v>99</v>
      </c>
      <c r="K139" s="87">
        <v>0</v>
      </c>
      <c r="L139"/>
      <c r="M139"/>
      <c r="N139"/>
      <c r="O139"/>
      <c r="P139"/>
      <c r="Q139"/>
      <c r="R139"/>
      <c r="S139"/>
      <c r="T139"/>
      <c r="U139"/>
      <c r="V139"/>
      <c r="W139"/>
      <c r="X139"/>
      <c r="Y139"/>
      <c r="Z139"/>
      <c r="AA139"/>
      <c r="AB139"/>
      <c r="AC139"/>
      <c r="AD139"/>
      <c r="AE139"/>
      <c r="AF139"/>
      <c r="AG139"/>
      <c r="AH139"/>
      <c r="AI139"/>
    </row>
    <row r="140" spans="1:35" s="69" customFormat="1" ht="14.4">
      <c r="A140" s="188">
        <v>132</v>
      </c>
      <c r="B140" s="89" t="s">
        <v>271</v>
      </c>
      <c r="C140" s="95" t="s">
        <v>79</v>
      </c>
      <c r="D140" s="87">
        <v>1</v>
      </c>
      <c r="E140" s="87">
        <v>1200</v>
      </c>
      <c r="F140" s="45">
        <f t="shared" ref="F140" si="36">D140*E140</f>
        <v>1200</v>
      </c>
      <c r="G140" s="89" t="s">
        <v>328</v>
      </c>
      <c r="H140" s="95" t="s">
        <v>79</v>
      </c>
      <c r="I140" s="87">
        <v>1</v>
      </c>
      <c r="J140" s="87">
        <v>1770</v>
      </c>
      <c r="K140" s="87">
        <f>I140*J140</f>
        <v>1770</v>
      </c>
      <c r="L140"/>
      <c r="M140"/>
      <c r="N140"/>
      <c r="O140"/>
      <c r="P140"/>
      <c r="Q140"/>
      <c r="R140"/>
      <c r="S140"/>
      <c r="T140"/>
      <c r="U140"/>
      <c r="V140"/>
      <c r="W140"/>
      <c r="X140"/>
      <c r="Y140"/>
      <c r="Z140"/>
      <c r="AA140"/>
      <c r="AB140"/>
      <c r="AC140"/>
      <c r="AD140"/>
      <c r="AE140"/>
      <c r="AF140"/>
      <c r="AG140"/>
      <c r="AH140"/>
      <c r="AI140"/>
    </row>
    <row r="141" spans="1:35" s="69" customFormat="1" ht="27.6">
      <c r="A141" s="188">
        <v>133</v>
      </c>
      <c r="B141" s="89"/>
      <c r="C141" s="95"/>
      <c r="D141" s="87"/>
      <c r="E141" s="87"/>
      <c r="F141" s="45"/>
      <c r="G141" s="150" t="s">
        <v>242</v>
      </c>
      <c r="H141" s="172" t="s">
        <v>79</v>
      </c>
      <c r="I141" s="172">
        <v>2</v>
      </c>
      <c r="J141" s="173">
        <v>76</v>
      </c>
      <c r="K141" s="172">
        <f t="shared" ref="K141:K150" si="37">I141*J141</f>
        <v>152</v>
      </c>
      <c r="L141"/>
      <c r="M141"/>
      <c r="N141"/>
      <c r="O141"/>
      <c r="P141"/>
      <c r="Q141"/>
      <c r="R141"/>
      <c r="S141"/>
      <c r="T141"/>
      <c r="U141"/>
      <c r="V141"/>
      <c r="W141"/>
      <c r="X141"/>
      <c r="Y141"/>
      <c r="Z141"/>
      <c r="AA141"/>
      <c r="AB141"/>
      <c r="AC141"/>
      <c r="AD141"/>
      <c r="AE141"/>
      <c r="AF141"/>
      <c r="AG141"/>
      <c r="AH141"/>
      <c r="AI141"/>
    </row>
    <row r="142" spans="1:35" s="69" customFormat="1" ht="14.4">
      <c r="A142" s="188">
        <v>134</v>
      </c>
      <c r="B142" s="89"/>
      <c r="C142" s="95"/>
      <c r="D142" s="87"/>
      <c r="E142" s="87"/>
      <c r="F142" s="45"/>
      <c r="G142" s="177" t="s">
        <v>329</v>
      </c>
      <c r="H142" s="172" t="s">
        <v>79</v>
      </c>
      <c r="I142" s="172">
        <v>1</v>
      </c>
      <c r="J142" s="173">
        <v>703</v>
      </c>
      <c r="K142" s="172">
        <f t="shared" si="37"/>
        <v>703</v>
      </c>
      <c r="L142"/>
      <c r="M142"/>
      <c r="N142"/>
      <c r="O142"/>
      <c r="P142"/>
      <c r="Q142"/>
      <c r="R142"/>
      <c r="S142"/>
      <c r="T142"/>
      <c r="U142"/>
      <c r="V142"/>
      <c r="W142"/>
      <c r="X142"/>
      <c r="Y142"/>
      <c r="Z142"/>
      <c r="AA142"/>
      <c r="AB142"/>
      <c r="AC142"/>
      <c r="AD142"/>
      <c r="AE142"/>
      <c r="AF142"/>
      <c r="AG142"/>
      <c r="AH142"/>
      <c r="AI142"/>
    </row>
    <row r="143" spans="1:35" s="69" customFormat="1" ht="14.4">
      <c r="A143" s="188">
        <v>135</v>
      </c>
      <c r="B143" s="89"/>
      <c r="C143" s="95"/>
      <c r="D143" s="87"/>
      <c r="E143" s="87"/>
      <c r="F143" s="45"/>
      <c r="G143" s="177" t="s">
        <v>330</v>
      </c>
      <c r="H143" s="172" t="s">
        <v>79</v>
      </c>
      <c r="I143" s="172">
        <v>1</v>
      </c>
      <c r="J143" s="173">
        <v>703</v>
      </c>
      <c r="K143" s="172">
        <f t="shared" ref="K143" si="38">I143*J143</f>
        <v>703</v>
      </c>
      <c r="L143"/>
      <c r="M143"/>
      <c r="N143"/>
      <c r="O143"/>
      <c r="P143"/>
      <c r="Q143"/>
      <c r="R143"/>
      <c r="S143"/>
      <c r="T143"/>
      <c r="U143"/>
      <c r="V143"/>
      <c r="W143"/>
      <c r="X143"/>
      <c r="Y143"/>
      <c r="Z143"/>
      <c r="AA143"/>
      <c r="AB143"/>
      <c r="AC143"/>
      <c r="AD143"/>
      <c r="AE143"/>
      <c r="AF143"/>
      <c r="AG143"/>
      <c r="AH143"/>
      <c r="AI143"/>
    </row>
    <row r="144" spans="1:35" s="69" customFormat="1" ht="14.4">
      <c r="A144" s="188">
        <v>136</v>
      </c>
      <c r="B144" s="89"/>
      <c r="C144" s="95"/>
      <c r="D144" s="87"/>
      <c r="E144" s="87"/>
      <c r="F144" s="45"/>
      <c r="G144" s="177" t="s">
        <v>268</v>
      </c>
      <c r="H144" s="172" t="s">
        <v>79</v>
      </c>
      <c r="I144" s="172">
        <v>2</v>
      </c>
      <c r="J144" s="173">
        <v>155</v>
      </c>
      <c r="K144" s="172">
        <f t="shared" si="37"/>
        <v>310</v>
      </c>
      <c r="L144"/>
      <c r="M144"/>
      <c r="N144"/>
      <c r="O144"/>
      <c r="P144"/>
      <c r="Q144"/>
      <c r="R144"/>
      <c r="S144"/>
      <c r="T144"/>
      <c r="U144"/>
      <c r="V144"/>
      <c r="W144"/>
      <c r="X144"/>
      <c r="Y144"/>
      <c r="Z144"/>
      <c r="AA144"/>
      <c r="AB144"/>
      <c r="AC144"/>
      <c r="AD144"/>
      <c r="AE144"/>
      <c r="AF144"/>
      <c r="AG144"/>
      <c r="AH144"/>
      <c r="AI144"/>
    </row>
    <row r="145" spans="1:35" s="69" customFormat="1" ht="14.4">
      <c r="A145" s="188">
        <v>137</v>
      </c>
      <c r="B145" s="89"/>
      <c r="C145" s="95"/>
      <c r="D145" s="87"/>
      <c r="E145" s="87"/>
      <c r="F145" s="45"/>
      <c r="G145" s="177" t="s">
        <v>243</v>
      </c>
      <c r="H145" s="172" t="s">
        <v>79</v>
      </c>
      <c r="I145" s="172">
        <v>3</v>
      </c>
      <c r="J145" s="173">
        <v>160</v>
      </c>
      <c r="K145" s="172">
        <f t="shared" ref="K145" si="39">I145*J145</f>
        <v>480</v>
      </c>
      <c r="L145"/>
      <c r="M145"/>
      <c r="N145"/>
      <c r="O145"/>
      <c r="P145"/>
      <c r="Q145"/>
      <c r="R145"/>
      <c r="S145"/>
      <c r="T145"/>
      <c r="U145"/>
      <c r="V145"/>
      <c r="W145"/>
      <c r="X145"/>
      <c r="Y145"/>
      <c r="Z145"/>
      <c r="AA145"/>
      <c r="AB145"/>
      <c r="AC145"/>
      <c r="AD145"/>
      <c r="AE145"/>
      <c r="AF145"/>
      <c r="AG145"/>
      <c r="AH145"/>
      <c r="AI145"/>
    </row>
    <row r="146" spans="1:35" s="69" customFormat="1" ht="14.4">
      <c r="A146" s="188">
        <v>138</v>
      </c>
      <c r="B146" s="89"/>
      <c r="C146" s="95"/>
      <c r="D146" s="87"/>
      <c r="E146" s="87"/>
      <c r="F146" s="45"/>
      <c r="G146" s="177" t="s">
        <v>269</v>
      </c>
      <c r="H146" s="172" t="s">
        <v>79</v>
      </c>
      <c r="I146" s="172">
        <v>5</v>
      </c>
      <c r="J146" s="173">
        <v>172</v>
      </c>
      <c r="K146" s="172">
        <f t="shared" ref="K146" si="40">I146*J146</f>
        <v>860</v>
      </c>
      <c r="L146"/>
      <c r="M146"/>
      <c r="N146"/>
      <c r="O146"/>
      <c r="P146"/>
      <c r="Q146"/>
      <c r="R146"/>
      <c r="S146"/>
      <c r="T146"/>
      <c r="U146"/>
      <c r="V146"/>
      <c r="W146"/>
      <c r="X146"/>
      <c r="Y146"/>
      <c r="Z146"/>
      <c r="AA146"/>
      <c r="AB146"/>
      <c r="AC146"/>
      <c r="AD146"/>
      <c r="AE146"/>
      <c r="AF146"/>
      <c r="AG146"/>
      <c r="AH146"/>
      <c r="AI146"/>
    </row>
    <row r="147" spans="1:35" s="69" customFormat="1" ht="14.4">
      <c r="A147" s="188">
        <v>139</v>
      </c>
      <c r="B147" s="89"/>
      <c r="C147" s="95"/>
      <c r="D147" s="87"/>
      <c r="E147" s="87"/>
      <c r="F147" s="45"/>
      <c r="G147" s="177" t="s">
        <v>270</v>
      </c>
      <c r="H147" s="172" t="s">
        <v>79</v>
      </c>
      <c r="I147" s="172">
        <v>2</v>
      </c>
      <c r="J147" s="173">
        <v>196</v>
      </c>
      <c r="K147" s="172">
        <f t="shared" ref="K147" si="41">I147*J147</f>
        <v>392</v>
      </c>
      <c r="L147"/>
      <c r="M147"/>
      <c r="N147"/>
      <c r="O147"/>
      <c r="P147"/>
      <c r="Q147"/>
      <c r="R147"/>
      <c r="S147"/>
      <c r="T147"/>
      <c r="U147"/>
      <c r="V147"/>
      <c r="W147"/>
      <c r="X147"/>
      <c r="Y147"/>
      <c r="Z147"/>
      <c r="AA147"/>
      <c r="AB147"/>
      <c r="AC147"/>
      <c r="AD147"/>
      <c r="AE147"/>
      <c r="AF147"/>
      <c r="AG147"/>
      <c r="AH147"/>
      <c r="AI147"/>
    </row>
    <row r="148" spans="1:35" s="69" customFormat="1" ht="27.6">
      <c r="A148" s="188">
        <v>140</v>
      </c>
      <c r="B148" s="89"/>
      <c r="C148" s="95"/>
      <c r="D148" s="87"/>
      <c r="E148" s="87"/>
      <c r="F148" s="45"/>
      <c r="G148" s="177" t="s">
        <v>244</v>
      </c>
      <c r="H148" s="172" t="s">
        <v>79</v>
      </c>
      <c r="I148" s="172">
        <v>7</v>
      </c>
      <c r="J148" s="173">
        <v>1950</v>
      </c>
      <c r="K148" s="172">
        <f t="shared" si="37"/>
        <v>13650</v>
      </c>
      <c r="L148"/>
      <c r="M148"/>
      <c r="N148"/>
      <c r="O148"/>
      <c r="P148"/>
      <c r="Q148"/>
      <c r="R148"/>
      <c r="S148"/>
      <c r="T148"/>
      <c r="U148"/>
      <c r="V148"/>
      <c r="W148"/>
      <c r="X148"/>
      <c r="Y148"/>
      <c r="Z148"/>
      <c r="AA148"/>
      <c r="AB148"/>
      <c r="AC148"/>
      <c r="AD148"/>
      <c r="AE148"/>
      <c r="AF148"/>
      <c r="AG148"/>
      <c r="AH148"/>
      <c r="AI148"/>
    </row>
    <row r="149" spans="1:35" s="69" customFormat="1" ht="27.6">
      <c r="A149" s="188">
        <v>141</v>
      </c>
      <c r="B149" s="93"/>
      <c r="C149" s="93"/>
      <c r="D149" s="93"/>
      <c r="E149" s="93"/>
      <c r="F149" s="45"/>
      <c r="G149" s="177" t="s">
        <v>245</v>
      </c>
      <c r="H149" s="172" t="s">
        <v>79</v>
      </c>
      <c r="I149" s="172">
        <v>4</v>
      </c>
      <c r="J149" s="173">
        <v>2017.2</v>
      </c>
      <c r="K149" s="172">
        <f t="shared" si="37"/>
        <v>8068.8</v>
      </c>
      <c r="L149"/>
      <c r="M149"/>
      <c r="N149"/>
      <c r="O149"/>
      <c r="P149"/>
      <c r="Q149"/>
      <c r="R149"/>
      <c r="S149"/>
      <c r="T149"/>
      <c r="U149"/>
      <c r="V149"/>
      <c r="W149"/>
      <c r="X149"/>
      <c r="Y149"/>
      <c r="Z149"/>
      <c r="AA149"/>
      <c r="AB149"/>
      <c r="AC149"/>
      <c r="AD149"/>
      <c r="AE149"/>
      <c r="AF149"/>
      <c r="AG149"/>
      <c r="AH149"/>
      <c r="AI149"/>
    </row>
    <row r="150" spans="1:35" s="69" customFormat="1" ht="14.4">
      <c r="A150" s="188">
        <v>142</v>
      </c>
      <c r="B150" s="89"/>
      <c r="C150" s="95"/>
      <c r="D150" s="87"/>
      <c r="E150" s="87"/>
      <c r="F150" s="45"/>
      <c r="G150" s="177" t="s">
        <v>246</v>
      </c>
      <c r="H150" s="172" t="s">
        <v>79</v>
      </c>
      <c r="I150" s="172">
        <v>1</v>
      </c>
      <c r="J150" s="173">
        <v>61.5</v>
      </c>
      <c r="K150" s="172">
        <f t="shared" si="37"/>
        <v>61.5</v>
      </c>
      <c r="L150"/>
      <c r="M150"/>
      <c r="N150"/>
      <c r="O150"/>
      <c r="P150"/>
      <c r="Q150"/>
      <c r="R150"/>
      <c r="S150"/>
      <c r="T150"/>
      <c r="U150"/>
      <c r="V150"/>
      <c r="W150"/>
      <c r="X150"/>
      <c r="Y150"/>
      <c r="Z150"/>
      <c r="AA150"/>
      <c r="AB150"/>
      <c r="AC150"/>
      <c r="AD150"/>
      <c r="AE150"/>
      <c r="AF150"/>
      <c r="AG150"/>
      <c r="AH150"/>
      <c r="AI150"/>
    </row>
    <row r="151" spans="1:35" s="69" customFormat="1" ht="14.4">
      <c r="A151" s="188">
        <v>143</v>
      </c>
      <c r="B151" s="89"/>
      <c r="C151" s="95"/>
      <c r="D151" s="87"/>
      <c r="E151" s="87"/>
      <c r="F151" s="45"/>
      <c r="G151" s="88" t="s">
        <v>267</v>
      </c>
      <c r="H151" s="138" t="s">
        <v>79</v>
      </c>
      <c r="I151" s="87">
        <v>3</v>
      </c>
      <c r="J151" s="87">
        <v>1125</v>
      </c>
      <c r="K151" s="87">
        <f>I151*J151</f>
        <v>3375</v>
      </c>
      <c r="L151"/>
      <c r="M151"/>
      <c r="N151"/>
      <c r="O151"/>
      <c r="P151"/>
      <c r="Q151"/>
      <c r="R151"/>
      <c r="S151"/>
      <c r="T151"/>
      <c r="U151"/>
      <c r="V151"/>
      <c r="W151"/>
      <c r="X151"/>
      <c r="Y151"/>
      <c r="Z151"/>
      <c r="AA151"/>
      <c r="AB151"/>
      <c r="AC151"/>
      <c r="AD151"/>
      <c r="AE151"/>
      <c r="AF151"/>
      <c r="AG151"/>
      <c r="AH151"/>
      <c r="AI151"/>
    </row>
    <row r="152" spans="1:35" s="69" customFormat="1" ht="14.4">
      <c r="A152" s="188">
        <v>144</v>
      </c>
      <c r="B152" s="89"/>
      <c r="C152" s="95"/>
      <c r="D152" s="87"/>
      <c r="E152" s="87"/>
      <c r="F152" s="45"/>
      <c r="G152" s="89" t="s">
        <v>272</v>
      </c>
      <c r="H152" s="165" t="s">
        <v>79</v>
      </c>
      <c r="I152" s="166">
        <v>4</v>
      </c>
      <c r="J152" s="166">
        <v>905.84</v>
      </c>
      <c r="K152" s="186">
        <f t="shared" ref="K152" si="42">J152*I152</f>
        <v>3623.36</v>
      </c>
      <c r="L152"/>
      <c r="M152"/>
      <c r="N152"/>
      <c r="O152"/>
      <c r="P152"/>
      <c r="Q152"/>
      <c r="R152"/>
      <c r="S152"/>
      <c r="T152"/>
      <c r="U152"/>
      <c r="V152"/>
      <c r="W152"/>
      <c r="X152"/>
      <c r="Y152"/>
      <c r="Z152"/>
      <c r="AA152"/>
      <c r="AB152"/>
      <c r="AC152"/>
      <c r="AD152"/>
      <c r="AE152"/>
      <c r="AF152"/>
      <c r="AG152"/>
      <c r="AH152"/>
      <c r="AI152"/>
    </row>
    <row r="153" spans="1:35" s="69" customFormat="1" ht="27.6">
      <c r="A153" s="188">
        <v>145</v>
      </c>
      <c r="B153" s="89" t="s">
        <v>233</v>
      </c>
      <c r="C153" s="95" t="s">
        <v>79</v>
      </c>
      <c r="D153" s="87">
        <v>9</v>
      </c>
      <c r="E153" s="87">
        <v>106</v>
      </c>
      <c r="F153" s="45">
        <f>D153*E153</f>
        <v>954</v>
      </c>
      <c r="G153" s="88" t="s">
        <v>204</v>
      </c>
      <c r="H153" s="96" t="s">
        <v>79</v>
      </c>
      <c r="I153" s="87">
        <f>D153</f>
        <v>9</v>
      </c>
      <c r="J153" s="87">
        <v>2428.17</v>
      </c>
      <c r="K153" s="87">
        <f>J153*I153</f>
        <v>21853.53</v>
      </c>
      <c r="L153"/>
      <c r="M153"/>
      <c r="N153"/>
      <c r="O153"/>
      <c r="P153"/>
      <c r="Q153"/>
      <c r="R153"/>
      <c r="S153"/>
      <c r="T153"/>
      <c r="U153"/>
      <c r="V153"/>
      <c r="W153"/>
      <c r="X153"/>
      <c r="Y153"/>
      <c r="Z153"/>
      <c r="AA153"/>
      <c r="AB153"/>
      <c r="AC153"/>
      <c r="AD153"/>
      <c r="AE153"/>
      <c r="AF153"/>
      <c r="AG153"/>
      <c r="AH153"/>
      <c r="AI153"/>
    </row>
    <row r="154" spans="1:35" s="69" customFormat="1" ht="14.4">
      <c r="A154" s="188">
        <v>146</v>
      </c>
      <c r="B154" s="89"/>
      <c r="C154" s="95"/>
      <c r="D154" s="87"/>
      <c r="E154" s="87"/>
      <c r="F154" s="45"/>
      <c r="G154" s="88" t="s">
        <v>159</v>
      </c>
      <c r="H154" s="96" t="s">
        <v>79</v>
      </c>
      <c r="I154" s="87">
        <f>D153</f>
        <v>9</v>
      </c>
      <c r="J154" s="87">
        <v>315.83</v>
      </c>
      <c r="K154" s="87">
        <f>J154*I154</f>
        <v>2842.47</v>
      </c>
      <c r="L154"/>
      <c r="M154"/>
      <c r="N154"/>
      <c r="O154"/>
      <c r="P154"/>
      <c r="Q154"/>
      <c r="R154"/>
      <c r="S154"/>
      <c r="T154"/>
      <c r="U154"/>
      <c r="V154"/>
      <c r="W154"/>
      <c r="X154"/>
      <c r="Y154"/>
      <c r="Z154"/>
      <c r="AA154"/>
      <c r="AB154"/>
      <c r="AC154"/>
      <c r="AD154"/>
      <c r="AE154"/>
      <c r="AF154"/>
      <c r="AG154"/>
      <c r="AH154"/>
      <c r="AI154"/>
    </row>
    <row r="155" spans="1:35" ht="27.6">
      <c r="A155" s="188">
        <v>147</v>
      </c>
      <c r="B155" s="89" t="s">
        <v>96</v>
      </c>
      <c r="C155" s="95" t="s">
        <v>79</v>
      </c>
      <c r="D155" s="87">
        <v>60</v>
      </c>
      <c r="E155" s="87">
        <v>85</v>
      </c>
      <c r="F155" s="45">
        <f>D155*E155</f>
        <v>5100</v>
      </c>
      <c r="G155" s="169" t="s">
        <v>351</v>
      </c>
      <c r="H155" s="25" t="s">
        <v>79</v>
      </c>
      <c r="I155" s="170">
        <f>D155</f>
        <v>60</v>
      </c>
      <c r="J155" s="171">
        <v>50</v>
      </c>
      <c r="K155" s="87">
        <f t="shared" ref="K155" si="43">J155*I155</f>
        <v>3000</v>
      </c>
      <c r="L155"/>
      <c r="M155"/>
      <c r="N155"/>
      <c r="O155"/>
      <c r="P155"/>
      <c r="Q155"/>
      <c r="R155"/>
      <c r="S155"/>
      <c r="T155"/>
      <c r="U155"/>
      <c r="V155"/>
      <c r="W155"/>
      <c r="X155"/>
      <c r="Y155"/>
      <c r="Z155"/>
      <c r="AA155"/>
      <c r="AB155"/>
      <c r="AC155"/>
      <c r="AD155"/>
      <c r="AE155"/>
      <c r="AF155"/>
      <c r="AG155"/>
      <c r="AH155"/>
      <c r="AI155"/>
    </row>
    <row r="156" spans="1:35" ht="28.95" customHeight="1">
      <c r="A156" s="188">
        <v>148</v>
      </c>
      <c r="B156" s="89" t="s">
        <v>97</v>
      </c>
      <c r="C156" s="95" t="s">
        <v>79</v>
      </c>
      <c r="D156" s="87">
        <v>40</v>
      </c>
      <c r="E156" s="87">
        <v>68</v>
      </c>
      <c r="F156" s="45">
        <f>D156*E156</f>
        <v>2720</v>
      </c>
      <c r="G156" s="33" t="s">
        <v>234</v>
      </c>
      <c r="H156" s="95" t="s">
        <v>79</v>
      </c>
      <c r="I156" s="87">
        <f>D156</f>
        <v>40</v>
      </c>
      <c r="J156" s="87">
        <v>96.67</v>
      </c>
      <c r="K156" s="87">
        <f t="shared" ref="K156:K160" si="44">J156*I156</f>
        <v>3866.8</v>
      </c>
      <c r="L156"/>
      <c r="M156"/>
      <c r="N156"/>
      <c r="O156"/>
      <c r="P156"/>
      <c r="Q156"/>
      <c r="R156"/>
      <c r="S156"/>
      <c r="T156"/>
      <c r="U156"/>
      <c r="V156"/>
      <c r="W156"/>
      <c r="X156"/>
      <c r="Y156"/>
      <c r="Z156"/>
      <c r="AA156"/>
      <c r="AB156"/>
      <c r="AC156"/>
      <c r="AD156"/>
      <c r="AE156"/>
      <c r="AF156"/>
      <c r="AG156"/>
      <c r="AH156"/>
      <c r="AI156"/>
    </row>
    <row r="157" spans="1:35" ht="15.75" customHeight="1">
      <c r="A157" s="188">
        <v>149</v>
      </c>
      <c r="B157" s="93"/>
      <c r="C157" s="93"/>
      <c r="D157" s="93"/>
      <c r="E157" s="93"/>
      <c r="F157" s="34"/>
      <c r="G157" s="69" t="s">
        <v>127</v>
      </c>
      <c r="H157" s="95" t="s">
        <v>79</v>
      </c>
      <c r="I157" s="87">
        <f>D156</f>
        <v>40</v>
      </c>
      <c r="J157" s="87">
        <v>4.17</v>
      </c>
      <c r="K157" s="87">
        <f t="shared" si="44"/>
        <v>166.8</v>
      </c>
      <c r="L157"/>
      <c r="M157"/>
      <c r="N157"/>
      <c r="O157"/>
      <c r="P157"/>
      <c r="Q157"/>
      <c r="R157"/>
      <c r="S157"/>
      <c r="T157"/>
      <c r="U157"/>
      <c r="V157"/>
      <c r="W157"/>
      <c r="X157"/>
      <c r="Y157"/>
      <c r="Z157"/>
      <c r="AA157"/>
      <c r="AB157"/>
      <c r="AC157"/>
      <c r="AD157"/>
      <c r="AE157"/>
      <c r="AF157"/>
      <c r="AG157"/>
      <c r="AH157"/>
      <c r="AI157"/>
    </row>
    <row r="158" spans="1:35" ht="27.6" customHeight="1">
      <c r="A158" s="188">
        <v>150</v>
      </c>
      <c r="B158" s="89" t="s">
        <v>100</v>
      </c>
      <c r="C158" s="95" t="s">
        <v>79</v>
      </c>
      <c r="D158" s="87">
        <v>9</v>
      </c>
      <c r="E158" s="87">
        <v>68</v>
      </c>
      <c r="F158" s="45">
        <f>D158*E158</f>
        <v>612</v>
      </c>
      <c r="G158" s="89" t="s">
        <v>133</v>
      </c>
      <c r="H158" s="95" t="s">
        <v>79</v>
      </c>
      <c r="I158" s="87">
        <v>9</v>
      </c>
      <c r="J158" s="87">
        <v>91.09</v>
      </c>
      <c r="K158" s="87">
        <f t="shared" si="44"/>
        <v>819.81000000000006</v>
      </c>
      <c r="L158"/>
      <c r="M158"/>
      <c r="N158"/>
      <c r="O158"/>
      <c r="P158"/>
      <c r="Q158"/>
      <c r="R158"/>
      <c r="S158"/>
      <c r="T158"/>
      <c r="U158"/>
      <c r="V158"/>
      <c r="W158"/>
      <c r="X158"/>
      <c r="Y158"/>
      <c r="Z158"/>
      <c r="AA158"/>
      <c r="AB158"/>
      <c r="AC158"/>
      <c r="AD158"/>
      <c r="AE158"/>
      <c r="AF158"/>
      <c r="AG158"/>
      <c r="AH158"/>
      <c r="AI158"/>
    </row>
    <row r="159" spans="1:35" ht="14.4">
      <c r="A159" s="188">
        <v>151</v>
      </c>
      <c r="B159" s="89"/>
      <c r="C159" s="95"/>
      <c r="D159" s="87"/>
      <c r="E159" s="87"/>
      <c r="F159" s="45"/>
      <c r="G159" s="33" t="s">
        <v>127</v>
      </c>
      <c r="H159" s="95" t="s">
        <v>79</v>
      </c>
      <c r="I159" s="87">
        <f>D158</f>
        <v>9</v>
      </c>
      <c r="J159" s="87">
        <v>4.17</v>
      </c>
      <c r="K159" s="87">
        <f t="shared" si="44"/>
        <v>37.53</v>
      </c>
      <c r="L159"/>
      <c r="M159"/>
      <c r="N159"/>
      <c r="O159"/>
      <c r="P159"/>
      <c r="Q159"/>
      <c r="R159"/>
      <c r="S159"/>
      <c r="T159"/>
      <c r="U159"/>
      <c r="V159"/>
      <c r="W159"/>
      <c r="X159"/>
      <c r="Y159"/>
      <c r="Z159"/>
      <c r="AA159"/>
      <c r="AB159"/>
      <c r="AC159"/>
      <c r="AD159"/>
      <c r="AE159"/>
      <c r="AF159"/>
      <c r="AG159"/>
      <c r="AH159"/>
      <c r="AI159"/>
    </row>
    <row r="160" spans="1:35" ht="14.4">
      <c r="A160" s="188">
        <v>152</v>
      </c>
      <c r="B160" s="71"/>
      <c r="C160" s="112"/>
      <c r="D160" s="87"/>
      <c r="E160" s="87"/>
      <c r="F160" s="45"/>
      <c r="G160" s="36" t="s">
        <v>217</v>
      </c>
      <c r="H160" s="95" t="s">
        <v>79</v>
      </c>
      <c r="I160" s="87">
        <v>2</v>
      </c>
      <c r="J160" s="129">
        <v>70.400000000000006</v>
      </c>
      <c r="K160" s="87">
        <f t="shared" si="44"/>
        <v>140.80000000000001</v>
      </c>
      <c r="L160"/>
      <c r="M160"/>
      <c r="N160"/>
      <c r="O160"/>
      <c r="P160"/>
      <c r="Q160"/>
      <c r="R160"/>
      <c r="S160"/>
      <c r="T160"/>
      <c r="U160"/>
      <c r="V160"/>
      <c r="W160"/>
      <c r="X160"/>
      <c r="Y160"/>
      <c r="Z160"/>
      <c r="AA160"/>
      <c r="AB160"/>
      <c r="AC160"/>
      <c r="AD160"/>
      <c r="AE160"/>
      <c r="AF160"/>
      <c r="AG160"/>
      <c r="AH160"/>
      <c r="AI160"/>
    </row>
    <row r="161" spans="1:35" ht="14.4">
      <c r="A161" s="188">
        <v>153</v>
      </c>
      <c r="B161" s="71" t="s">
        <v>177</v>
      </c>
      <c r="C161" s="113" t="s">
        <v>79</v>
      </c>
      <c r="D161" s="87">
        <v>6</v>
      </c>
      <c r="E161" s="87">
        <v>170</v>
      </c>
      <c r="F161" s="45">
        <f>D161*E161</f>
        <v>1020</v>
      </c>
      <c r="G161" s="70" t="s">
        <v>178</v>
      </c>
      <c r="H161" s="95" t="s">
        <v>79</v>
      </c>
      <c r="I161" s="87">
        <f>D161</f>
        <v>6</v>
      </c>
      <c r="J161" s="87">
        <v>4600</v>
      </c>
      <c r="K161" s="87">
        <f t="shared" ref="K161:K175" si="45">J161*I161</f>
        <v>27600</v>
      </c>
      <c r="L161"/>
      <c r="M161"/>
      <c r="N161"/>
      <c r="O161"/>
      <c r="P161"/>
      <c r="Q161"/>
      <c r="R161"/>
      <c r="S161"/>
      <c r="T161"/>
      <c r="U161"/>
      <c r="V161"/>
      <c r="W161"/>
      <c r="X161"/>
      <c r="Y161"/>
      <c r="Z161"/>
      <c r="AA161"/>
      <c r="AB161"/>
      <c r="AC161"/>
      <c r="AD161"/>
      <c r="AE161"/>
      <c r="AF161"/>
      <c r="AG161"/>
      <c r="AH161"/>
      <c r="AI161"/>
    </row>
    <row r="162" spans="1:35" ht="14.4">
      <c r="A162" s="188">
        <v>154</v>
      </c>
      <c r="B162" s="71"/>
      <c r="C162" s="113"/>
      <c r="D162" s="87"/>
      <c r="E162" s="87"/>
      <c r="F162" s="45"/>
      <c r="G162" s="88" t="s">
        <v>216</v>
      </c>
      <c r="H162" s="91" t="s">
        <v>87</v>
      </c>
      <c r="I162" s="87">
        <v>45</v>
      </c>
      <c r="J162" s="45">
        <v>5.09</v>
      </c>
      <c r="K162" s="130">
        <f t="shared" si="45"/>
        <v>229.04999999999998</v>
      </c>
      <c r="L162"/>
      <c r="M162"/>
      <c r="N162"/>
      <c r="O162"/>
      <c r="P162"/>
      <c r="Q162"/>
      <c r="R162"/>
      <c r="S162"/>
      <c r="T162"/>
      <c r="U162"/>
      <c r="V162"/>
      <c r="W162"/>
      <c r="X162"/>
      <c r="Y162"/>
      <c r="Z162"/>
      <c r="AA162"/>
      <c r="AB162"/>
      <c r="AC162"/>
      <c r="AD162"/>
      <c r="AE162"/>
      <c r="AF162"/>
      <c r="AG162"/>
      <c r="AH162"/>
      <c r="AI162"/>
    </row>
    <row r="163" spans="1:35" ht="14.4">
      <c r="A163" s="188">
        <v>155</v>
      </c>
      <c r="B163" s="71"/>
      <c r="C163" s="113"/>
      <c r="D163" s="87"/>
      <c r="E163" s="87"/>
      <c r="F163" s="45"/>
      <c r="G163" s="88" t="s">
        <v>183</v>
      </c>
      <c r="H163" s="91" t="s">
        <v>79</v>
      </c>
      <c r="I163" s="87">
        <f>D161*6</f>
        <v>36</v>
      </c>
      <c r="J163" s="45">
        <v>6.09</v>
      </c>
      <c r="K163" s="130">
        <f t="shared" si="45"/>
        <v>219.24</v>
      </c>
      <c r="L163"/>
      <c r="M163"/>
      <c r="N163"/>
      <c r="O163"/>
      <c r="P163"/>
      <c r="Q163"/>
      <c r="R163"/>
      <c r="S163"/>
      <c r="T163"/>
      <c r="U163"/>
      <c r="V163"/>
      <c r="W163"/>
      <c r="X163"/>
      <c r="Y163"/>
      <c r="Z163"/>
      <c r="AA163"/>
      <c r="AB163"/>
      <c r="AC163"/>
      <c r="AD163"/>
      <c r="AE163"/>
      <c r="AF163"/>
      <c r="AG163"/>
      <c r="AH163"/>
      <c r="AI163"/>
    </row>
    <row r="164" spans="1:35" ht="27.6">
      <c r="A164" s="188">
        <v>156</v>
      </c>
      <c r="B164" s="71" t="s">
        <v>202</v>
      </c>
      <c r="C164" s="113" t="s">
        <v>79</v>
      </c>
      <c r="D164" s="87">
        <v>72</v>
      </c>
      <c r="E164" s="87">
        <v>150</v>
      </c>
      <c r="F164" s="45">
        <f>D164*E164</f>
        <v>10800</v>
      </c>
      <c r="G164" s="140" t="s">
        <v>200</v>
      </c>
      <c r="H164" s="113" t="s">
        <v>79</v>
      </c>
      <c r="I164" s="141">
        <v>3</v>
      </c>
      <c r="J164" s="142">
        <v>315</v>
      </c>
      <c r="K164" s="130">
        <f t="shared" si="45"/>
        <v>945</v>
      </c>
      <c r="L164"/>
      <c r="M164"/>
      <c r="N164"/>
      <c r="O164"/>
      <c r="P164"/>
      <c r="Q164"/>
      <c r="R164"/>
      <c r="S164"/>
      <c r="T164"/>
      <c r="U164"/>
      <c r="V164"/>
      <c r="W164"/>
      <c r="X164"/>
      <c r="Y164"/>
      <c r="Z164"/>
      <c r="AA164"/>
      <c r="AB164"/>
      <c r="AC164"/>
      <c r="AD164"/>
      <c r="AE164"/>
      <c r="AF164"/>
      <c r="AG164"/>
      <c r="AH164"/>
      <c r="AI164"/>
    </row>
    <row r="165" spans="1:35" ht="27.6" customHeight="1">
      <c r="A165" s="188">
        <v>157</v>
      </c>
      <c r="B165" s="71"/>
      <c r="C165" s="113"/>
      <c r="D165" s="87"/>
      <c r="E165" s="87"/>
      <c r="F165" s="45"/>
      <c r="G165" s="143" t="s">
        <v>201</v>
      </c>
      <c r="H165" s="113" t="s">
        <v>79</v>
      </c>
      <c r="I165" s="144">
        <v>69</v>
      </c>
      <c r="J165" s="145">
        <v>427.5</v>
      </c>
      <c r="K165" s="130">
        <f t="shared" si="45"/>
        <v>29497.5</v>
      </c>
      <c r="L165"/>
      <c r="M165"/>
      <c r="N165"/>
      <c r="O165"/>
      <c r="P165"/>
      <c r="Q165"/>
      <c r="R165"/>
      <c r="S165"/>
      <c r="T165"/>
      <c r="U165"/>
      <c r="V165"/>
      <c r="W165"/>
      <c r="X165"/>
      <c r="Y165"/>
      <c r="Z165"/>
      <c r="AA165"/>
      <c r="AB165"/>
      <c r="AC165"/>
      <c r="AD165"/>
      <c r="AE165"/>
      <c r="AF165"/>
      <c r="AG165"/>
      <c r="AH165"/>
      <c r="AI165"/>
    </row>
    <row r="166" spans="1:35" ht="27.6">
      <c r="A166" s="188">
        <v>158</v>
      </c>
      <c r="B166" s="89" t="s">
        <v>138</v>
      </c>
      <c r="C166" s="95" t="s">
        <v>79</v>
      </c>
      <c r="D166" s="87">
        <v>38</v>
      </c>
      <c r="E166" s="45">
        <v>64</v>
      </c>
      <c r="F166" s="45">
        <f>D166*E166</f>
        <v>2432</v>
      </c>
      <c r="G166" s="36" t="s">
        <v>175</v>
      </c>
      <c r="H166" s="96" t="s">
        <v>79</v>
      </c>
      <c r="I166" s="87">
        <f>D166</f>
        <v>38</v>
      </c>
      <c r="J166" s="45">
        <v>763.33</v>
      </c>
      <c r="K166" s="87">
        <f t="shared" si="45"/>
        <v>29006.54</v>
      </c>
      <c r="L166"/>
      <c r="M166"/>
      <c r="N166"/>
      <c r="O166"/>
      <c r="P166"/>
      <c r="Q166"/>
      <c r="R166"/>
      <c r="S166"/>
      <c r="T166"/>
      <c r="U166"/>
      <c r="V166"/>
      <c r="W166"/>
      <c r="X166"/>
      <c r="Y166"/>
      <c r="Z166"/>
      <c r="AA166"/>
      <c r="AB166"/>
      <c r="AC166"/>
      <c r="AD166"/>
      <c r="AE166"/>
      <c r="AF166"/>
      <c r="AG166"/>
      <c r="AH166"/>
      <c r="AI166"/>
    </row>
    <row r="167" spans="1:35" s="41" customFormat="1" ht="14.4">
      <c r="A167" s="188">
        <v>159</v>
      </c>
      <c r="B167" s="89" t="s">
        <v>146</v>
      </c>
      <c r="C167" s="95" t="s">
        <v>87</v>
      </c>
      <c r="D167" s="87">
        <v>28</v>
      </c>
      <c r="E167" s="45">
        <v>67</v>
      </c>
      <c r="F167" s="45">
        <f>D167*E167</f>
        <v>1876</v>
      </c>
      <c r="G167" s="88" t="s">
        <v>173</v>
      </c>
      <c r="H167" s="96" t="s">
        <v>79</v>
      </c>
      <c r="I167" s="87">
        <v>6</v>
      </c>
      <c r="J167" s="45">
        <v>166.67</v>
      </c>
      <c r="K167" s="130">
        <f t="shared" si="45"/>
        <v>1000.02</v>
      </c>
      <c r="L167"/>
      <c r="M167"/>
      <c r="N167"/>
      <c r="O167"/>
      <c r="P167"/>
      <c r="Q167"/>
      <c r="R167"/>
      <c r="S167"/>
      <c r="T167"/>
      <c r="U167"/>
      <c r="V167"/>
      <c r="W167"/>
      <c r="X167"/>
      <c r="Y167"/>
      <c r="Z167"/>
      <c r="AA167"/>
      <c r="AB167"/>
      <c r="AC167"/>
      <c r="AD167"/>
      <c r="AE167"/>
      <c r="AF167"/>
      <c r="AG167"/>
      <c r="AH167"/>
      <c r="AI167"/>
    </row>
    <row r="168" spans="1:35" s="41" customFormat="1" ht="14.4">
      <c r="A168" s="188">
        <v>160</v>
      </c>
      <c r="B168" s="89"/>
      <c r="C168" s="95"/>
      <c r="D168" s="87"/>
      <c r="E168" s="45"/>
      <c r="F168" s="45"/>
      <c r="G168" s="88" t="s">
        <v>174</v>
      </c>
      <c r="H168" s="96" t="s">
        <v>79</v>
      </c>
      <c r="I168" s="45">
        <v>11</v>
      </c>
      <c r="J168" s="45">
        <v>324.17</v>
      </c>
      <c r="K168" s="130">
        <f t="shared" si="45"/>
        <v>3565.8700000000003</v>
      </c>
      <c r="L168"/>
      <c r="M168"/>
      <c r="N168"/>
      <c r="O168"/>
      <c r="P168"/>
      <c r="Q168"/>
      <c r="R168"/>
      <c r="S168"/>
      <c r="T168"/>
      <c r="U168"/>
      <c r="V168"/>
      <c r="W168"/>
      <c r="X168"/>
      <c r="Y168"/>
      <c r="Z168"/>
      <c r="AA168"/>
      <c r="AB168"/>
      <c r="AC168"/>
      <c r="AD168"/>
      <c r="AE168"/>
      <c r="AF168"/>
      <c r="AG168"/>
      <c r="AH168"/>
      <c r="AI168"/>
    </row>
    <row r="169" spans="1:35" s="41" customFormat="1" ht="14.4">
      <c r="A169" s="188">
        <v>161</v>
      </c>
      <c r="B169" s="89"/>
      <c r="C169" s="97"/>
      <c r="D169" s="111"/>
      <c r="E169" s="47"/>
      <c r="F169" s="45"/>
      <c r="G169" s="88" t="s">
        <v>203</v>
      </c>
      <c r="H169" s="91" t="s">
        <v>79</v>
      </c>
      <c r="I169" s="87">
        <v>8</v>
      </c>
      <c r="J169" s="45">
        <v>45.83</v>
      </c>
      <c r="K169" s="87">
        <f t="shared" si="45"/>
        <v>366.64</v>
      </c>
      <c r="L169"/>
      <c r="M169"/>
      <c r="N169"/>
      <c r="O169"/>
      <c r="P169"/>
      <c r="Q169"/>
      <c r="R169"/>
      <c r="S169"/>
      <c r="T169"/>
      <c r="U169"/>
      <c r="V169"/>
      <c r="W169"/>
      <c r="X169"/>
      <c r="Y169"/>
      <c r="Z169"/>
      <c r="AA169"/>
      <c r="AB169"/>
      <c r="AC169"/>
      <c r="AD169"/>
      <c r="AE169"/>
      <c r="AF169"/>
      <c r="AG169"/>
      <c r="AH169"/>
      <c r="AI169"/>
    </row>
    <row r="170" spans="1:35" s="90" customFormat="1" ht="14.4">
      <c r="A170" s="188">
        <v>162</v>
      </c>
      <c r="B170" s="89"/>
      <c r="C170" s="97"/>
      <c r="D170" s="111"/>
      <c r="E170" s="47"/>
      <c r="F170" s="45"/>
      <c r="G170" s="88" t="s">
        <v>216</v>
      </c>
      <c r="H170" s="91" t="s">
        <v>87</v>
      </c>
      <c r="I170" s="87">
        <v>90</v>
      </c>
      <c r="J170" s="45">
        <v>5.09</v>
      </c>
      <c r="K170" s="130">
        <f t="shared" ref="K170:K171" si="46">J170*I170</f>
        <v>458.09999999999997</v>
      </c>
      <c r="L170"/>
      <c r="M170"/>
      <c r="N170"/>
      <c r="O170"/>
      <c r="P170"/>
      <c r="Q170"/>
      <c r="R170"/>
      <c r="S170"/>
      <c r="T170"/>
      <c r="U170"/>
      <c r="V170"/>
      <c r="W170"/>
      <c r="X170"/>
      <c r="Y170"/>
      <c r="Z170"/>
      <c r="AA170"/>
      <c r="AB170"/>
      <c r="AC170"/>
      <c r="AD170"/>
      <c r="AE170"/>
      <c r="AF170"/>
      <c r="AG170"/>
      <c r="AH170"/>
      <c r="AI170"/>
    </row>
    <row r="171" spans="1:35" s="90" customFormat="1" ht="14.4">
      <c r="A171" s="188">
        <v>163</v>
      </c>
      <c r="B171" s="89"/>
      <c r="C171" s="97"/>
      <c r="D171" s="111"/>
      <c r="E171" s="47"/>
      <c r="F171" s="45"/>
      <c r="G171" s="88" t="s">
        <v>183</v>
      </c>
      <c r="H171" s="91" t="s">
        <v>79</v>
      </c>
      <c r="I171" s="87">
        <v>104</v>
      </c>
      <c r="J171" s="45">
        <v>6.09</v>
      </c>
      <c r="K171" s="130">
        <f t="shared" si="46"/>
        <v>633.36</v>
      </c>
      <c r="L171"/>
      <c r="M171"/>
      <c r="N171"/>
      <c r="O171"/>
      <c r="P171"/>
      <c r="Q171"/>
      <c r="R171"/>
      <c r="S171"/>
      <c r="T171"/>
      <c r="U171"/>
      <c r="V171"/>
      <c r="W171"/>
      <c r="X171"/>
      <c r="Y171"/>
      <c r="Z171"/>
      <c r="AA171"/>
      <c r="AB171"/>
      <c r="AC171"/>
      <c r="AD171"/>
      <c r="AE171"/>
      <c r="AF171"/>
      <c r="AG171"/>
      <c r="AH171"/>
      <c r="AI171"/>
    </row>
    <row r="172" spans="1:35" ht="27.6">
      <c r="A172" s="188">
        <v>164</v>
      </c>
      <c r="B172" s="89" t="s">
        <v>229</v>
      </c>
      <c r="C172" s="95" t="s">
        <v>172</v>
      </c>
      <c r="D172" s="87">
        <v>4.6500000000000004</v>
      </c>
      <c r="E172" s="87">
        <v>59</v>
      </c>
      <c r="F172" s="87">
        <f>D172*E172</f>
        <v>274.35000000000002</v>
      </c>
      <c r="G172" s="88" t="s">
        <v>219</v>
      </c>
      <c r="H172" s="34" t="s">
        <v>79</v>
      </c>
      <c r="I172" s="87">
        <v>2</v>
      </c>
      <c r="J172" s="87">
        <v>1000</v>
      </c>
      <c r="K172" s="87">
        <f t="shared" si="45"/>
        <v>2000</v>
      </c>
      <c r="L172"/>
      <c r="M172"/>
      <c r="N172"/>
      <c r="O172"/>
      <c r="P172"/>
      <c r="Q172"/>
      <c r="R172"/>
      <c r="S172"/>
      <c r="T172"/>
      <c r="U172"/>
      <c r="V172"/>
      <c r="W172"/>
      <c r="X172"/>
      <c r="Y172"/>
      <c r="Z172"/>
      <c r="AA172"/>
      <c r="AB172"/>
      <c r="AC172"/>
      <c r="AD172"/>
      <c r="AE172"/>
      <c r="AF172"/>
      <c r="AG172"/>
      <c r="AH172"/>
      <c r="AI172"/>
    </row>
    <row r="173" spans="1:35" ht="27.6">
      <c r="A173" s="188">
        <v>165</v>
      </c>
      <c r="B173" s="89" t="s">
        <v>230</v>
      </c>
      <c r="C173" s="95" t="s">
        <v>79</v>
      </c>
      <c r="D173" s="87">
        <v>2</v>
      </c>
      <c r="E173" s="87">
        <v>51</v>
      </c>
      <c r="F173" s="87">
        <f>D173*E173</f>
        <v>102</v>
      </c>
      <c r="G173" s="88" t="s">
        <v>220</v>
      </c>
      <c r="H173" s="34" t="s">
        <v>172</v>
      </c>
      <c r="I173" s="87">
        <v>4</v>
      </c>
      <c r="J173" s="87">
        <v>352.58</v>
      </c>
      <c r="K173" s="87">
        <f t="shared" si="45"/>
        <v>1410.32</v>
      </c>
      <c r="L173"/>
      <c r="M173"/>
      <c r="N173"/>
      <c r="O173"/>
      <c r="P173"/>
      <c r="Q173"/>
      <c r="R173"/>
      <c r="S173"/>
      <c r="T173"/>
      <c r="U173"/>
      <c r="V173"/>
      <c r="W173"/>
      <c r="X173"/>
      <c r="Y173"/>
      <c r="Z173"/>
      <c r="AA173"/>
      <c r="AB173"/>
      <c r="AC173"/>
      <c r="AD173"/>
      <c r="AE173"/>
      <c r="AF173"/>
      <c r="AG173"/>
      <c r="AH173"/>
      <c r="AI173"/>
    </row>
    <row r="174" spans="1:35" ht="27.6">
      <c r="A174" s="188">
        <v>166</v>
      </c>
      <c r="B174" s="89"/>
      <c r="C174" s="95"/>
      <c r="D174" s="87"/>
      <c r="E174" s="87"/>
      <c r="F174" s="87"/>
      <c r="G174" s="88" t="s">
        <v>235</v>
      </c>
      <c r="H174" s="34" t="s">
        <v>172</v>
      </c>
      <c r="I174" s="87">
        <v>1</v>
      </c>
      <c r="J174" s="87">
        <v>203</v>
      </c>
      <c r="K174" s="87">
        <f t="shared" si="45"/>
        <v>203</v>
      </c>
      <c r="L174"/>
      <c r="M174"/>
      <c r="N174"/>
      <c r="O174"/>
      <c r="P174"/>
      <c r="Q174"/>
      <c r="R174"/>
      <c r="S174"/>
      <c r="T174"/>
      <c r="U174"/>
      <c r="V174"/>
      <c r="W174"/>
      <c r="X174"/>
      <c r="Y174"/>
      <c r="Z174"/>
      <c r="AA174"/>
      <c r="AB174"/>
      <c r="AC174"/>
      <c r="AD174"/>
      <c r="AE174"/>
      <c r="AF174"/>
      <c r="AG174"/>
      <c r="AH174"/>
      <c r="AI174"/>
    </row>
    <row r="175" spans="1:35" ht="27.6">
      <c r="A175" s="188">
        <v>167</v>
      </c>
      <c r="B175" s="89"/>
      <c r="C175" s="95"/>
      <c r="D175" s="87"/>
      <c r="E175" s="87"/>
      <c r="F175" s="87"/>
      <c r="G175" s="33" t="s">
        <v>221</v>
      </c>
      <c r="H175" s="34" t="s">
        <v>79</v>
      </c>
      <c r="I175" s="87">
        <v>2</v>
      </c>
      <c r="J175" s="87">
        <v>1300</v>
      </c>
      <c r="K175" s="87">
        <f t="shared" si="45"/>
        <v>2600</v>
      </c>
      <c r="L175"/>
      <c r="M175"/>
      <c r="N175"/>
      <c r="O175"/>
      <c r="P175"/>
      <c r="Q175"/>
      <c r="R175"/>
      <c r="S175"/>
      <c r="T175"/>
      <c r="U175"/>
      <c r="V175"/>
      <c r="W175"/>
      <c r="X175"/>
      <c r="Y175"/>
      <c r="Z175"/>
      <c r="AA175"/>
      <c r="AB175"/>
      <c r="AC175"/>
      <c r="AD175"/>
      <c r="AE175"/>
      <c r="AF175"/>
      <c r="AG175"/>
      <c r="AH175"/>
      <c r="AI175"/>
    </row>
    <row r="176" spans="1:35" ht="14.4">
      <c r="A176" s="188">
        <v>168</v>
      </c>
      <c r="B176" s="89"/>
      <c r="C176" s="95"/>
      <c r="D176" s="87"/>
      <c r="E176" s="87"/>
      <c r="F176" s="87"/>
      <c r="G176" s="93" t="s">
        <v>222</v>
      </c>
      <c r="H176" s="34" t="s">
        <v>79</v>
      </c>
      <c r="I176" s="87">
        <v>6</v>
      </c>
      <c r="J176" s="87">
        <v>35</v>
      </c>
      <c r="K176" s="87">
        <f>J176*I176</f>
        <v>210</v>
      </c>
      <c r="L176"/>
      <c r="M176"/>
      <c r="N176"/>
      <c r="O176"/>
      <c r="P176"/>
      <c r="Q176"/>
      <c r="R176"/>
      <c r="S176"/>
      <c r="T176"/>
      <c r="U176"/>
      <c r="V176"/>
      <c r="W176"/>
      <c r="X176"/>
      <c r="Y176"/>
      <c r="Z176"/>
      <c r="AA176"/>
      <c r="AB176"/>
      <c r="AC176"/>
      <c r="AD176"/>
      <c r="AE176"/>
      <c r="AF176"/>
      <c r="AG176"/>
      <c r="AH176"/>
      <c r="AI176"/>
    </row>
    <row r="177" spans="1:35" ht="14.4">
      <c r="A177" s="188">
        <v>169</v>
      </c>
      <c r="B177" s="89"/>
      <c r="C177" s="95"/>
      <c r="D177" s="87"/>
      <c r="E177" s="87"/>
      <c r="F177" s="87"/>
      <c r="G177" s="93" t="s">
        <v>223</v>
      </c>
      <c r="H177" s="34" t="s">
        <v>79</v>
      </c>
      <c r="I177" s="87">
        <v>8</v>
      </c>
      <c r="J177" s="87">
        <v>35</v>
      </c>
      <c r="K177" s="87">
        <f>J177*I177</f>
        <v>280</v>
      </c>
      <c r="L177"/>
      <c r="M177"/>
      <c r="N177"/>
      <c r="O177"/>
      <c r="P177"/>
      <c r="Q177"/>
      <c r="R177"/>
      <c r="S177"/>
      <c r="T177"/>
      <c r="U177"/>
      <c r="V177"/>
      <c r="W177"/>
      <c r="X177"/>
      <c r="Y177"/>
      <c r="Z177"/>
      <c r="AA177"/>
      <c r="AB177"/>
      <c r="AC177"/>
      <c r="AD177"/>
      <c r="AE177"/>
      <c r="AF177"/>
      <c r="AG177"/>
      <c r="AH177"/>
      <c r="AI177"/>
    </row>
    <row r="178" spans="1:35" ht="14.4">
      <c r="A178" s="188">
        <v>170</v>
      </c>
      <c r="B178" s="89" t="s">
        <v>226</v>
      </c>
      <c r="C178" s="95" t="s">
        <v>79</v>
      </c>
      <c r="D178" s="87">
        <v>1</v>
      </c>
      <c r="E178" s="45">
        <v>250</v>
      </c>
      <c r="F178" s="45">
        <f>D178*E178</f>
        <v>250</v>
      </c>
      <c r="G178" s="143" t="s">
        <v>224</v>
      </c>
      <c r="H178" s="147" t="s">
        <v>172</v>
      </c>
      <c r="I178" s="148">
        <v>2</v>
      </c>
      <c r="J178" s="45">
        <v>53.34</v>
      </c>
      <c r="K178" s="87">
        <f t="shared" ref="K178:K182" si="47">J178*I178</f>
        <v>106.68</v>
      </c>
      <c r="L178"/>
      <c r="M178"/>
      <c r="N178"/>
      <c r="O178"/>
      <c r="P178"/>
      <c r="Q178"/>
      <c r="R178"/>
      <c r="S178"/>
      <c r="T178"/>
      <c r="U178"/>
      <c r="V178"/>
      <c r="W178"/>
      <c r="X178"/>
      <c r="Y178"/>
      <c r="Z178"/>
      <c r="AA178"/>
      <c r="AB178"/>
      <c r="AC178"/>
      <c r="AD178"/>
      <c r="AE178"/>
      <c r="AF178"/>
      <c r="AG178"/>
      <c r="AH178"/>
      <c r="AI178"/>
    </row>
    <row r="179" spans="1:35" ht="27.6">
      <c r="A179" s="188">
        <v>171</v>
      </c>
      <c r="B179" s="89"/>
      <c r="C179" s="95"/>
      <c r="D179" s="87"/>
      <c r="E179" s="45"/>
      <c r="F179" s="45"/>
      <c r="G179" s="177" t="s">
        <v>247</v>
      </c>
      <c r="H179" s="172" t="s">
        <v>79</v>
      </c>
      <c r="I179" s="172">
        <v>1</v>
      </c>
      <c r="J179" s="173">
        <v>580</v>
      </c>
      <c r="K179" s="178">
        <f t="shared" ref="K179" si="48">I179*J179</f>
        <v>580</v>
      </c>
      <c r="L179"/>
      <c r="M179"/>
      <c r="N179"/>
      <c r="O179"/>
      <c r="P179"/>
      <c r="Q179"/>
      <c r="R179"/>
      <c r="S179"/>
      <c r="T179"/>
      <c r="U179"/>
      <c r="V179"/>
      <c r="W179"/>
      <c r="X179"/>
      <c r="Y179"/>
      <c r="Z179"/>
      <c r="AA179"/>
      <c r="AB179"/>
      <c r="AC179"/>
      <c r="AD179"/>
      <c r="AE179"/>
      <c r="AF179"/>
      <c r="AG179"/>
      <c r="AH179"/>
      <c r="AI179"/>
    </row>
    <row r="180" spans="1:35" ht="27.6">
      <c r="A180" s="188">
        <v>172</v>
      </c>
      <c r="B180" s="89"/>
      <c r="C180" s="95"/>
      <c r="D180" s="87"/>
      <c r="E180" s="45"/>
      <c r="F180" s="45"/>
      <c r="G180" s="149" t="s">
        <v>225</v>
      </c>
      <c r="H180" s="139" t="s">
        <v>79</v>
      </c>
      <c r="I180" s="148">
        <v>2</v>
      </c>
      <c r="J180" s="45">
        <v>38.340000000000003</v>
      </c>
      <c r="K180" s="87">
        <f t="shared" si="47"/>
        <v>76.680000000000007</v>
      </c>
      <c r="L180"/>
      <c r="M180"/>
      <c r="N180"/>
      <c r="O180"/>
      <c r="P180"/>
      <c r="Q180"/>
      <c r="R180"/>
      <c r="S180"/>
      <c r="T180"/>
      <c r="U180"/>
      <c r="V180"/>
      <c r="W180"/>
      <c r="X180"/>
      <c r="Y180"/>
      <c r="Z180"/>
      <c r="AA180"/>
      <c r="AB180"/>
      <c r="AC180"/>
      <c r="AD180"/>
      <c r="AE180"/>
      <c r="AF180"/>
      <c r="AG180"/>
      <c r="AH180"/>
      <c r="AI180"/>
    </row>
    <row r="181" spans="1:35" ht="27.6">
      <c r="A181" s="188">
        <v>173</v>
      </c>
      <c r="B181" s="89"/>
      <c r="C181" s="95"/>
      <c r="D181" s="87"/>
      <c r="E181" s="45"/>
      <c r="F181" s="45"/>
      <c r="G181" s="89" t="s">
        <v>133</v>
      </c>
      <c r="H181" s="95" t="s">
        <v>79</v>
      </c>
      <c r="I181" s="45">
        <v>1</v>
      </c>
      <c r="J181" s="45">
        <v>91.09</v>
      </c>
      <c r="K181" s="87">
        <f t="shared" si="47"/>
        <v>91.09</v>
      </c>
      <c r="L181"/>
      <c r="M181"/>
      <c r="N181"/>
      <c r="O181"/>
      <c r="P181"/>
      <c r="Q181"/>
      <c r="R181"/>
      <c r="S181"/>
      <c r="T181"/>
      <c r="U181"/>
      <c r="V181"/>
      <c r="W181"/>
      <c r="X181"/>
      <c r="Y181"/>
      <c r="Z181"/>
      <c r="AA181"/>
      <c r="AB181"/>
      <c r="AC181"/>
      <c r="AD181"/>
      <c r="AE181"/>
      <c r="AF181"/>
      <c r="AG181"/>
      <c r="AH181"/>
      <c r="AI181"/>
    </row>
    <row r="182" spans="1:35" ht="27.6">
      <c r="A182" s="188">
        <v>174</v>
      </c>
      <c r="B182" s="89"/>
      <c r="C182" s="95"/>
      <c r="D182" s="87"/>
      <c r="E182" s="45"/>
      <c r="F182" s="45"/>
      <c r="G182" s="146" t="s">
        <v>227</v>
      </c>
      <c r="H182" s="91" t="s">
        <v>79</v>
      </c>
      <c r="I182" s="45">
        <v>1</v>
      </c>
      <c r="J182" s="45">
        <v>75.34</v>
      </c>
      <c r="K182" s="87">
        <f t="shared" si="47"/>
        <v>75.34</v>
      </c>
      <c r="L182"/>
      <c r="M182"/>
      <c r="N182"/>
      <c r="O182"/>
      <c r="P182"/>
      <c r="Q182"/>
      <c r="R182"/>
      <c r="S182"/>
      <c r="T182"/>
      <c r="U182"/>
      <c r="V182"/>
      <c r="W182"/>
      <c r="X182"/>
      <c r="Y182"/>
      <c r="Z182"/>
      <c r="AA182"/>
      <c r="AB182"/>
      <c r="AC182"/>
      <c r="AD182"/>
      <c r="AE182"/>
      <c r="AF182"/>
      <c r="AG182"/>
      <c r="AH182"/>
      <c r="AI182"/>
    </row>
    <row r="183" spans="1:35" s="72" customFormat="1" ht="27.6">
      <c r="A183" s="188">
        <v>175</v>
      </c>
      <c r="B183" s="89" t="s">
        <v>237</v>
      </c>
      <c r="C183" s="95" t="s">
        <v>79</v>
      </c>
      <c r="D183" s="109">
        <v>1</v>
      </c>
      <c r="E183" s="109">
        <v>475</v>
      </c>
      <c r="F183" s="45">
        <f>D183*E183</f>
        <v>475</v>
      </c>
      <c r="G183" s="150" t="s">
        <v>236</v>
      </c>
      <c r="H183" s="172" t="s">
        <v>79</v>
      </c>
      <c r="I183" s="172">
        <v>1</v>
      </c>
      <c r="J183" s="173">
        <v>504</v>
      </c>
      <c r="K183" s="172">
        <f t="shared" ref="K183" si="49">I183*J183</f>
        <v>504</v>
      </c>
      <c r="L183"/>
      <c r="M183"/>
      <c r="N183"/>
      <c r="O183"/>
      <c r="P183"/>
      <c r="Q183"/>
      <c r="R183"/>
      <c r="S183"/>
      <c r="T183"/>
      <c r="U183"/>
      <c r="V183"/>
      <c r="W183"/>
      <c r="X183"/>
      <c r="Y183"/>
      <c r="Z183"/>
      <c r="AA183"/>
      <c r="AB183"/>
      <c r="AC183"/>
      <c r="AD183"/>
      <c r="AE183"/>
      <c r="AF183"/>
      <c r="AG183"/>
      <c r="AH183"/>
      <c r="AI183"/>
    </row>
    <row r="184" spans="1:35" s="72" customFormat="1" ht="27.6">
      <c r="A184" s="188">
        <v>176</v>
      </c>
      <c r="B184" s="89" t="s">
        <v>157</v>
      </c>
      <c r="C184" s="95" t="s">
        <v>98</v>
      </c>
      <c r="D184" s="87">
        <v>1</v>
      </c>
      <c r="E184" s="85">
        <v>1275</v>
      </c>
      <c r="F184" s="45">
        <f>D184*E184</f>
        <v>1275</v>
      </c>
      <c r="G184" s="33"/>
      <c r="H184" s="95"/>
      <c r="I184" s="87"/>
      <c r="J184" s="129"/>
      <c r="K184" s="87"/>
      <c r="L184"/>
      <c r="M184"/>
      <c r="N184"/>
      <c r="O184"/>
      <c r="P184"/>
      <c r="Q184"/>
      <c r="R184"/>
      <c r="S184"/>
      <c r="T184"/>
      <c r="U184"/>
      <c r="V184"/>
      <c r="W184"/>
      <c r="X184"/>
      <c r="Y184"/>
      <c r="Z184"/>
      <c r="AA184"/>
      <c r="AB184"/>
      <c r="AC184"/>
      <c r="AD184"/>
      <c r="AE184"/>
      <c r="AF184"/>
      <c r="AG184"/>
      <c r="AH184"/>
      <c r="AI184"/>
    </row>
    <row r="185" spans="1:35" s="72" customFormat="1" ht="27.6">
      <c r="A185" s="188">
        <v>177</v>
      </c>
      <c r="B185" s="89" t="s">
        <v>158</v>
      </c>
      <c r="C185" s="95" t="s">
        <v>79</v>
      </c>
      <c r="D185" s="87">
        <v>1</v>
      </c>
      <c r="E185" s="85">
        <v>3500</v>
      </c>
      <c r="F185" s="45">
        <f>D185*E185</f>
        <v>3500</v>
      </c>
      <c r="G185" s="89"/>
      <c r="H185" s="95"/>
      <c r="I185" s="87"/>
      <c r="J185" s="129"/>
      <c r="K185" s="129"/>
      <c r="L185"/>
      <c r="M185"/>
      <c r="N185"/>
      <c r="O185"/>
      <c r="P185"/>
      <c r="Q185"/>
      <c r="R185"/>
      <c r="S185"/>
      <c r="T185"/>
      <c r="U185"/>
      <c r="V185"/>
      <c r="W185"/>
      <c r="X185"/>
      <c r="Y185"/>
      <c r="Z185"/>
      <c r="AA185"/>
      <c r="AB185"/>
      <c r="AC185"/>
      <c r="AD185"/>
      <c r="AE185"/>
      <c r="AF185"/>
      <c r="AG185"/>
      <c r="AH185"/>
      <c r="AI185"/>
    </row>
    <row r="186" spans="1:35" ht="27.6">
      <c r="A186" s="188">
        <v>178</v>
      </c>
      <c r="B186" s="73" t="s">
        <v>91</v>
      </c>
      <c r="C186" s="114"/>
      <c r="D186" s="114"/>
      <c r="E186" s="115"/>
      <c r="F186" s="116">
        <f>SUM(F125:F185)</f>
        <v>54125.35</v>
      </c>
      <c r="G186" s="74" t="s">
        <v>92</v>
      </c>
      <c r="H186" s="114"/>
      <c r="I186" s="114"/>
      <c r="J186" s="114"/>
      <c r="K186" s="116">
        <f>SUM(K125:K185)</f>
        <v>217038.62999999998</v>
      </c>
      <c r="L186"/>
      <c r="M186"/>
      <c r="N186"/>
      <c r="O186"/>
      <c r="P186"/>
      <c r="Q186"/>
      <c r="R186"/>
      <c r="S186"/>
      <c r="T186"/>
      <c r="U186"/>
      <c r="V186"/>
      <c r="W186"/>
      <c r="X186"/>
      <c r="Y186"/>
      <c r="Z186"/>
      <c r="AA186"/>
      <c r="AB186"/>
      <c r="AC186"/>
      <c r="AD186"/>
      <c r="AE186"/>
      <c r="AF186"/>
      <c r="AG186"/>
      <c r="AH186"/>
      <c r="AI186"/>
    </row>
    <row r="187" spans="1:35" ht="14.4">
      <c r="A187" s="188">
        <v>179</v>
      </c>
      <c r="B187" s="75" t="s">
        <v>83</v>
      </c>
      <c r="C187" s="117"/>
      <c r="D187" s="117"/>
      <c r="E187" s="118"/>
      <c r="F187" s="119"/>
      <c r="G187" s="76"/>
      <c r="H187" s="117"/>
      <c r="I187" s="117"/>
      <c r="J187" s="117"/>
      <c r="K187" s="131"/>
      <c r="L187"/>
      <c r="M187"/>
      <c r="N187"/>
      <c r="O187"/>
      <c r="P187"/>
      <c r="Q187"/>
      <c r="R187"/>
      <c r="S187"/>
      <c r="T187"/>
      <c r="U187"/>
      <c r="V187"/>
      <c r="W187"/>
      <c r="X187"/>
      <c r="Y187"/>
      <c r="Z187"/>
      <c r="AA187"/>
      <c r="AB187"/>
      <c r="AC187"/>
      <c r="AD187"/>
      <c r="AE187"/>
      <c r="AF187"/>
      <c r="AG187"/>
      <c r="AH187"/>
      <c r="AI187"/>
    </row>
    <row r="188" spans="1:35" s="69" customFormat="1" ht="27.6">
      <c r="A188" s="188">
        <v>180</v>
      </c>
      <c r="B188" s="136" t="s">
        <v>208</v>
      </c>
      <c r="C188" s="101" t="s">
        <v>79</v>
      </c>
      <c r="D188" s="87">
        <v>1</v>
      </c>
      <c r="E188" s="87">
        <v>204</v>
      </c>
      <c r="F188" s="87">
        <f>D188*E188</f>
        <v>204</v>
      </c>
      <c r="G188" s="88" t="s">
        <v>154</v>
      </c>
      <c r="H188" s="96" t="s">
        <v>87</v>
      </c>
      <c r="I188" s="87">
        <f>D188</f>
        <v>1</v>
      </c>
      <c r="J188" s="85" t="s">
        <v>99</v>
      </c>
      <c r="K188" s="87">
        <v>0</v>
      </c>
      <c r="L188"/>
      <c r="M188"/>
      <c r="N188"/>
      <c r="O188"/>
      <c r="P188"/>
      <c r="Q188"/>
      <c r="R188"/>
      <c r="S188"/>
      <c r="T188"/>
      <c r="U188"/>
      <c r="V188"/>
      <c r="W188"/>
      <c r="X188"/>
      <c r="Y188"/>
      <c r="Z188"/>
      <c r="AA188"/>
      <c r="AB188"/>
      <c r="AC188"/>
      <c r="AD188"/>
      <c r="AE188"/>
      <c r="AF188"/>
      <c r="AG188"/>
      <c r="AH188"/>
      <c r="AI188"/>
    </row>
    <row r="189" spans="1:35" s="69" customFormat="1" ht="27.6">
      <c r="A189" s="188">
        <v>181</v>
      </c>
      <c r="B189" s="136" t="s">
        <v>102</v>
      </c>
      <c r="C189" s="101" t="s">
        <v>87</v>
      </c>
      <c r="D189" s="87">
        <v>210</v>
      </c>
      <c r="E189" s="87">
        <v>15</v>
      </c>
      <c r="F189" s="87">
        <f>D189*E189</f>
        <v>3150</v>
      </c>
      <c r="G189" s="88" t="s">
        <v>107</v>
      </c>
      <c r="H189" s="96" t="s">
        <v>87</v>
      </c>
      <c r="I189" s="87">
        <v>210</v>
      </c>
      <c r="J189" s="87">
        <v>20</v>
      </c>
      <c r="K189" s="87">
        <f>J189*I189</f>
        <v>4200</v>
      </c>
      <c r="L189"/>
      <c r="M189"/>
      <c r="N189"/>
      <c r="O189"/>
      <c r="P189"/>
      <c r="Q189"/>
      <c r="R189"/>
      <c r="S189"/>
      <c r="T189"/>
      <c r="U189"/>
      <c r="V189"/>
      <c r="W189"/>
      <c r="X189"/>
      <c r="Y189"/>
      <c r="Z189"/>
      <c r="AA189"/>
      <c r="AB189"/>
      <c r="AC189"/>
      <c r="AD189"/>
      <c r="AE189"/>
      <c r="AF189"/>
      <c r="AG189"/>
      <c r="AH189"/>
      <c r="AI189"/>
    </row>
    <row r="190" spans="1:35" s="69" customFormat="1" ht="14.4">
      <c r="A190" s="188">
        <v>182</v>
      </c>
      <c r="B190" s="136" t="s">
        <v>176</v>
      </c>
      <c r="C190" s="101" t="s">
        <v>79</v>
      </c>
      <c r="D190" s="87">
        <v>12</v>
      </c>
      <c r="E190" s="87">
        <v>20</v>
      </c>
      <c r="F190" s="87">
        <f>D190*E190</f>
        <v>240</v>
      </c>
      <c r="G190" s="88"/>
      <c r="H190" s="96"/>
      <c r="I190" s="87"/>
      <c r="J190" s="87"/>
      <c r="K190" s="87"/>
      <c r="L190"/>
      <c r="M190"/>
      <c r="N190"/>
      <c r="O190"/>
      <c r="P190"/>
      <c r="Q190"/>
      <c r="R190"/>
      <c r="S190"/>
      <c r="T190"/>
      <c r="U190"/>
      <c r="V190"/>
      <c r="W190"/>
      <c r="X190"/>
      <c r="Y190"/>
      <c r="Z190"/>
      <c r="AA190"/>
      <c r="AB190"/>
      <c r="AC190"/>
      <c r="AD190"/>
      <c r="AE190"/>
      <c r="AF190"/>
      <c r="AG190"/>
      <c r="AH190"/>
      <c r="AI190"/>
    </row>
    <row r="191" spans="1:35" s="69" customFormat="1" ht="27.6">
      <c r="A191" s="188">
        <v>183</v>
      </c>
      <c r="B191" s="39" t="s">
        <v>103</v>
      </c>
      <c r="C191" s="120" t="s">
        <v>79</v>
      </c>
      <c r="D191" s="87">
        <v>6</v>
      </c>
      <c r="E191" s="87">
        <v>52</v>
      </c>
      <c r="F191" s="87">
        <f>D191*E191</f>
        <v>312</v>
      </c>
      <c r="G191" s="88" t="s">
        <v>108</v>
      </c>
      <c r="H191" s="174" t="s">
        <v>79</v>
      </c>
      <c r="I191" s="87">
        <v>6</v>
      </c>
      <c r="J191" s="171">
        <v>430</v>
      </c>
      <c r="K191" s="87">
        <f t="shared" ref="K191:K193" si="50">J191*I191</f>
        <v>2580</v>
      </c>
      <c r="L191"/>
      <c r="M191"/>
      <c r="N191"/>
      <c r="O191"/>
      <c r="P191"/>
      <c r="Q191"/>
      <c r="R191"/>
      <c r="S191"/>
      <c r="T191"/>
      <c r="U191"/>
      <c r="V191"/>
      <c r="W191"/>
      <c r="X191"/>
      <c r="Y191"/>
      <c r="Z191"/>
      <c r="AA191"/>
      <c r="AB191"/>
      <c r="AC191"/>
      <c r="AD191"/>
      <c r="AE191"/>
      <c r="AF191"/>
      <c r="AG191"/>
      <c r="AH191"/>
      <c r="AI191"/>
    </row>
    <row r="192" spans="1:35" s="69" customFormat="1" ht="27.6">
      <c r="A192" s="188">
        <v>184</v>
      </c>
      <c r="B192" s="39"/>
      <c r="C192" s="120"/>
      <c r="D192" s="87"/>
      <c r="E192" s="87"/>
      <c r="F192" s="87"/>
      <c r="G192" s="88" t="s">
        <v>117</v>
      </c>
      <c r="H192" s="174" t="s">
        <v>79</v>
      </c>
      <c r="I192" s="87">
        <v>4</v>
      </c>
      <c r="J192" s="171">
        <v>119</v>
      </c>
      <c r="K192" s="87">
        <f t="shared" si="50"/>
        <v>476</v>
      </c>
      <c r="L192"/>
      <c r="M192"/>
      <c r="N192"/>
      <c r="O192"/>
      <c r="P192"/>
      <c r="Q192"/>
      <c r="R192"/>
      <c r="S192"/>
      <c r="T192"/>
      <c r="U192"/>
      <c r="V192"/>
      <c r="W192"/>
      <c r="X192"/>
      <c r="Y192"/>
      <c r="Z192"/>
      <c r="AA192"/>
      <c r="AB192"/>
      <c r="AC192"/>
      <c r="AD192"/>
      <c r="AE192"/>
      <c r="AF192"/>
      <c r="AG192"/>
      <c r="AH192"/>
      <c r="AI192"/>
    </row>
    <row r="193" spans="1:35" s="69" customFormat="1" ht="14.4">
      <c r="A193" s="188">
        <v>185</v>
      </c>
      <c r="B193" s="39"/>
      <c r="C193" s="137"/>
      <c r="D193" s="87"/>
      <c r="E193" s="87"/>
      <c r="F193" s="87"/>
      <c r="G193" s="69" t="s">
        <v>127</v>
      </c>
      <c r="H193" s="95" t="s">
        <v>79</v>
      </c>
      <c r="I193" s="87">
        <v>2</v>
      </c>
      <c r="J193" s="87">
        <v>4.17</v>
      </c>
      <c r="K193" s="87">
        <f t="shared" si="50"/>
        <v>8.34</v>
      </c>
      <c r="L193"/>
      <c r="M193"/>
      <c r="N193"/>
      <c r="O193"/>
      <c r="P193"/>
      <c r="Q193"/>
      <c r="R193"/>
      <c r="S193"/>
      <c r="T193"/>
      <c r="U193"/>
      <c r="V193"/>
      <c r="W193"/>
      <c r="X193"/>
      <c r="Y193"/>
      <c r="Z193"/>
      <c r="AA193"/>
      <c r="AB193"/>
      <c r="AC193"/>
      <c r="AD193"/>
      <c r="AE193"/>
      <c r="AF193"/>
      <c r="AG193"/>
      <c r="AH193"/>
      <c r="AI193"/>
    </row>
    <row r="194" spans="1:35" s="69" customFormat="1" ht="27.6">
      <c r="A194" s="188">
        <v>186</v>
      </c>
      <c r="B194" s="39" t="s">
        <v>195</v>
      </c>
      <c r="C194" s="138" t="s">
        <v>79</v>
      </c>
      <c r="D194" s="87">
        <v>1</v>
      </c>
      <c r="E194" s="87">
        <v>85</v>
      </c>
      <c r="F194" s="87">
        <f>D194*E194</f>
        <v>85</v>
      </c>
      <c r="G194" s="88" t="s">
        <v>196</v>
      </c>
      <c r="H194" s="96" t="s">
        <v>79</v>
      </c>
      <c r="I194" s="87">
        <v>1</v>
      </c>
      <c r="J194" s="85" t="s">
        <v>99</v>
      </c>
      <c r="K194" s="87">
        <v>0</v>
      </c>
      <c r="L194"/>
      <c r="M194"/>
      <c r="N194"/>
      <c r="O194"/>
      <c r="P194"/>
      <c r="Q194"/>
      <c r="R194"/>
      <c r="S194"/>
      <c r="T194"/>
      <c r="U194"/>
      <c r="V194"/>
      <c r="W194"/>
      <c r="X194"/>
      <c r="Y194"/>
      <c r="Z194"/>
      <c r="AA194"/>
      <c r="AB194"/>
      <c r="AC194"/>
      <c r="AD194"/>
      <c r="AE194"/>
      <c r="AF194"/>
      <c r="AG194"/>
      <c r="AH194"/>
      <c r="AI194"/>
    </row>
    <row r="195" spans="1:35" s="69" customFormat="1" ht="14.4">
      <c r="A195" s="188">
        <v>187</v>
      </c>
      <c r="B195" s="39"/>
      <c r="C195" s="138"/>
      <c r="D195" s="87"/>
      <c r="E195" s="87"/>
      <c r="F195" s="87"/>
      <c r="G195" s="88" t="s">
        <v>197</v>
      </c>
      <c r="H195" s="138" t="s">
        <v>79</v>
      </c>
      <c r="I195" s="87">
        <v>1</v>
      </c>
      <c r="J195" s="85">
        <v>5</v>
      </c>
      <c r="K195" s="87">
        <f t="shared" ref="K195" si="51">J195*I195</f>
        <v>5</v>
      </c>
      <c r="L195"/>
      <c r="M195"/>
      <c r="N195"/>
      <c r="O195"/>
      <c r="P195"/>
      <c r="Q195"/>
      <c r="R195"/>
      <c r="S195"/>
      <c r="T195"/>
      <c r="U195"/>
      <c r="V195"/>
      <c r="W195"/>
      <c r="X195"/>
      <c r="Y195"/>
      <c r="Z195"/>
      <c r="AA195"/>
      <c r="AB195"/>
      <c r="AC195"/>
      <c r="AD195"/>
      <c r="AE195"/>
      <c r="AF195"/>
      <c r="AG195"/>
      <c r="AH195"/>
      <c r="AI195"/>
    </row>
    <row r="196" spans="1:35" s="37" customFormat="1" ht="27.6">
      <c r="A196" s="188">
        <v>188</v>
      </c>
      <c r="B196" s="21" t="s">
        <v>93</v>
      </c>
      <c r="C196" s="100"/>
      <c r="D196" s="22"/>
      <c r="E196" s="40"/>
      <c r="F196" s="116">
        <f>SUM(F188:F195)</f>
        <v>3991</v>
      </c>
      <c r="G196" s="21" t="s">
        <v>94</v>
      </c>
      <c r="H196" s="125"/>
      <c r="I196" s="22"/>
      <c r="J196" s="126"/>
      <c r="K196" s="116">
        <f>SUM(K188:K195)</f>
        <v>7269.34</v>
      </c>
      <c r="L196"/>
      <c r="M196"/>
      <c r="N196"/>
      <c r="O196"/>
      <c r="P196"/>
      <c r="Q196"/>
      <c r="R196"/>
      <c r="S196"/>
      <c r="T196"/>
      <c r="U196"/>
      <c r="V196"/>
      <c r="W196"/>
      <c r="X196"/>
      <c r="Y196"/>
      <c r="Z196"/>
      <c r="AA196"/>
      <c r="AB196"/>
      <c r="AC196"/>
      <c r="AD196"/>
      <c r="AE196"/>
      <c r="AF196"/>
      <c r="AG196"/>
      <c r="AH196"/>
      <c r="AI196"/>
    </row>
    <row r="197" spans="1:35" s="37" customFormat="1" ht="14.4">
      <c r="A197" s="188">
        <v>189</v>
      </c>
      <c r="B197" s="66" t="s">
        <v>84</v>
      </c>
      <c r="C197" s="95"/>
      <c r="D197" s="20"/>
      <c r="E197" s="20"/>
      <c r="F197" s="94"/>
      <c r="G197" s="88"/>
      <c r="H197" s="96"/>
      <c r="I197" s="20"/>
      <c r="J197" s="20"/>
      <c r="K197" s="20"/>
      <c r="L197"/>
      <c r="M197"/>
      <c r="N197"/>
      <c r="O197"/>
      <c r="P197"/>
      <c r="Q197"/>
      <c r="R197"/>
      <c r="S197"/>
      <c r="T197"/>
      <c r="U197"/>
      <c r="V197"/>
      <c r="W197"/>
      <c r="X197"/>
      <c r="Y197"/>
      <c r="Z197"/>
      <c r="AA197"/>
      <c r="AB197"/>
      <c r="AC197"/>
      <c r="AD197"/>
      <c r="AE197"/>
      <c r="AF197"/>
      <c r="AG197"/>
      <c r="AH197"/>
      <c r="AI197"/>
    </row>
    <row r="198" spans="1:35" s="41" customFormat="1" ht="14.4">
      <c r="A198" s="188">
        <v>190</v>
      </c>
      <c r="B198" s="36" t="s">
        <v>156</v>
      </c>
      <c r="C198" s="95" t="s">
        <v>86</v>
      </c>
      <c r="D198" s="121">
        <v>105</v>
      </c>
      <c r="E198" s="87">
        <v>37</v>
      </c>
      <c r="F198" s="87">
        <f>D198*E198</f>
        <v>3885</v>
      </c>
      <c r="G198" s="88"/>
      <c r="H198" s="96"/>
      <c r="I198" s="87"/>
      <c r="J198" s="87"/>
      <c r="K198" s="87"/>
      <c r="L198"/>
      <c r="M198"/>
      <c r="N198"/>
      <c r="O198"/>
      <c r="P198"/>
      <c r="Q198"/>
      <c r="R198"/>
      <c r="S198"/>
      <c r="T198"/>
      <c r="U198"/>
      <c r="V198"/>
      <c r="W198"/>
      <c r="X198"/>
      <c r="Y198"/>
      <c r="Z198"/>
      <c r="AA198"/>
      <c r="AB198"/>
      <c r="AC198"/>
      <c r="AD198"/>
      <c r="AE198"/>
      <c r="AF198"/>
      <c r="AG198"/>
      <c r="AH198"/>
      <c r="AI198"/>
    </row>
    <row r="199" spans="1:35" s="41" customFormat="1" ht="27.6">
      <c r="A199" s="188">
        <v>191</v>
      </c>
      <c r="B199" s="36" t="s">
        <v>155</v>
      </c>
      <c r="C199" s="95" t="s">
        <v>86</v>
      </c>
      <c r="D199" s="121">
        <v>22</v>
      </c>
      <c r="E199" s="45">
        <v>34</v>
      </c>
      <c r="F199" s="87">
        <f>D199*E199</f>
        <v>748</v>
      </c>
      <c r="G199" s="88"/>
      <c r="H199" s="96"/>
      <c r="I199" s="87"/>
      <c r="J199" s="87"/>
      <c r="K199" s="87"/>
      <c r="L199"/>
      <c r="M199"/>
      <c r="N199"/>
      <c r="O199"/>
      <c r="P199"/>
      <c r="Q199"/>
      <c r="R199"/>
      <c r="S199"/>
      <c r="T199"/>
      <c r="U199"/>
      <c r="V199"/>
      <c r="W199"/>
      <c r="X199"/>
      <c r="Y199"/>
      <c r="Z199"/>
      <c r="AA199"/>
      <c r="AB199"/>
      <c r="AC199"/>
      <c r="AD199"/>
      <c r="AE199"/>
      <c r="AF199"/>
      <c r="AG199"/>
      <c r="AH199"/>
      <c r="AI199"/>
    </row>
    <row r="200" spans="1:35" s="41" customFormat="1" ht="14.4">
      <c r="A200" s="188">
        <v>192</v>
      </c>
      <c r="B200" s="36" t="s">
        <v>352</v>
      </c>
      <c r="C200" s="135" t="s">
        <v>86</v>
      </c>
      <c r="D200" s="121">
        <v>225</v>
      </c>
      <c r="E200" s="87">
        <v>22</v>
      </c>
      <c r="F200" s="87">
        <f>D200*E200</f>
        <v>4950</v>
      </c>
      <c r="G200" s="88" t="s">
        <v>179</v>
      </c>
      <c r="H200" s="96" t="s">
        <v>85</v>
      </c>
      <c r="I200" s="87">
        <f>D200</f>
        <v>225</v>
      </c>
      <c r="J200" s="87">
        <v>8.33</v>
      </c>
      <c r="K200" s="87">
        <f>I200*J200</f>
        <v>1874.25</v>
      </c>
      <c r="L200"/>
      <c r="M200"/>
      <c r="N200"/>
      <c r="O200"/>
      <c r="P200"/>
      <c r="Q200"/>
      <c r="R200"/>
      <c r="S200"/>
      <c r="T200"/>
      <c r="U200"/>
      <c r="V200"/>
      <c r="W200"/>
      <c r="X200"/>
      <c r="Y200"/>
      <c r="Z200"/>
      <c r="AA200"/>
      <c r="AB200"/>
      <c r="AC200"/>
      <c r="AD200"/>
      <c r="AE200"/>
      <c r="AF200"/>
      <c r="AG200"/>
      <c r="AH200"/>
      <c r="AI200"/>
    </row>
    <row r="201" spans="1:35" s="41" customFormat="1" ht="14.4">
      <c r="A201" s="188">
        <v>193</v>
      </c>
      <c r="B201" s="36"/>
      <c r="C201" s="95"/>
      <c r="D201" s="121"/>
      <c r="E201" s="87"/>
      <c r="F201" s="87"/>
      <c r="G201" s="51" t="s">
        <v>142</v>
      </c>
      <c r="H201" s="99" t="s">
        <v>79</v>
      </c>
      <c r="I201" s="59">
        <v>1</v>
      </c>
      <c r="J201" s="59">
        <v>89.58</v>
      </c>
      <c r="K201" s="46">
        <f>J201*I201</f>
        <v>89.58</v>
      </c>
      <c r="L201"/>
      <c r="M201"/>
      <c r="N201"/>
      <c r="O201"/>
      <c r="P201"/>
      <c r="Q201"/>
      <c r="R201"/>
      <c r="S201"/>
      <c r="T201"/>
      <c r="U201"/>
      <c r="V201"/>
      <c r="W201"/>
      <c r="X201"/>
      <c r="Y201"/>
      <c r="Z201"/>
      <c r="AA201"/>
      <c r="AB201"/>
      <c r="AC201"/>
      <c r="AD201"/>
      <c r="AE201"/>
      <c r="AF201"/>
      <c r="AG201"/>
      <c r="AH201"/>
      <c r="AI201"/>
    </row>
    <row r="202" spans="1:35" s="41" customFormat="1" ht="14.4">
      <c r="A202" s="188">
        <v>194</v>
      </c>
      <c r="B202" s="36" t="s">
        <v>104</v>
      </c>
      <c r="C202" s="95" t="s">
        <v>106</v>
      </c>
      <c r="D202" s="121">
        <v>15</v>
      </c>
      <c r="E202" s="87">
        <v>246</v>
      </c>
      <c r="F202" s="87">
        <f>D202*E202</f>
        <v>3690</v>
      </c>
      <c r="G202" s="88" t="s">
        <v>125</v>
      </c>
      <c r="H202" s="96" t="s">
        <v>79</v>
      </c>
      <c r="I202" s="87">
        <v>200</v>
      </c>
      <c r="J202" s="87">
        <v>11.67</v>
      </c>
      <c r="K202" s="87">
        <f>I202*J202</f>
        <v>2334</v>
      </c>
      <c r="L202"/>
      <c r="M202"/>
      <c r="N202"/>
      <c r="O202"/>
      <c r="P202"/>
      <c r="Q202"/>
      <c r="R202"/>
      <c r="S202"/>
      <c r="T202"/>
      <c r="U202"/>
      <c r="V202"/>
      <c r="W202"/>
      <c r="X202"/>
      <c r="Y202"/>
      <c r="Z202"/>
      <c r="AA202"/>
      <c r="AB202"/>
      <c r="AC202"/>
      <c r="AD202"/>
      <c r="AE202"/>
      <c r="AF202"/>
      <c r="AG202"/>
      <c r="AH202"/>
      <c r="AI202"/>
    </row>
    <row r="203" spans="1:35" s="69" customFormat="1" ht="14.4">
      <c r="A203" s="188">
        <v>195</v>
      </c>
      <c r="B203" s="36" t="s">
        <v>273</v>
      </c>
      <c r="C203" s="95" t="s">
        <v>105</v>
      </c>
      <c r="D203" s="87">
        <v>2</v>
      </c>
      <c r="E203" s="87">
        <v>1800</v>
      </c>
      <c r="F203" s="87">
        <f>D203*E203</f>
        <v>3600</v>
      </c>
      <c r="G203" s="88"/>
      <c r="H203" s="96"/>
      <c r="I203" s="20"/>
      <c r="J203" s="87"/>
      <c r="K203" s="87"/>
      <c r="L203"/>
      <c r="M203"/>
      <c r="N203"/>
      <c r="O203"/>
      <c r="P203"/>
      <c r="Q203"/>
      <c r="R203"/>
      <c r="S203"/>
      <c r="T203"/>
      <c r="U203"/>
      <c r="V203"/>
      <c r="W203"/>
      <c r="X203"/>
      <c r="Y203"/>
      <c r="Z203"/>
      <c r="AA203"/>
      <c r="AB203"/>
      <c r="AC203"/>
      <c r="AD203"/>
      <c r="AE203"/>
      <c r="AF203"/>
      <c r="AG203"/>
      <c r="AH203"/>
      <c r="AI203"/>
    </row>
    <row r="204" spans="1:35" s="223" customFormat="1" ht="27.6">
      <c r="A204" s="188">
        <v>196</v>
      </c>
      <c r="B204" s="36" t="s">
        <v>298</v>
      </c>
      <c r="C204" s="95" t="s">
        <v>238</v>
      </c>
      <c r="D204" s="95">
        <v>176</v>
      </c>
      <c r="E204" s="95">
        <v>10.6</v>
      </c>
      <c r="F204" s="95">
        <f>D204*E204</f>
        <v>1865.6</v>
      </c>
      <c r="G204" s="219"/>
      <c r="H204" s="220"/>
      <c r="I204" s="221"/>
      <c r="J204" s="221"/>
      <c r="K204" s="222"/>
    </row>
    <row r="205" spans="1:35" s="69" customFormat="1" ht="27.6">
      <c r="A205" s="188">
        <v>197</v>
      </c>
      <c r="B205" s="36" t="s">
        <v>299</v>
      </c>
      <c r="C205" s="95" t="s">
        <v>238</v>
      </c>
      <c r="D205" s="95">
        <v>176</v>
      </c>
      <c r="E205" s="95">
        <v>10.6</v>
      </c>
      <c r="F205" s="95">
        <f>D205*E205</f>
        <v>1865.6</v>
      </c>
      <c r="G205" s="88"/>
      <c r="H205" s="96"/>
      <c r="I205" s="20"/>
      <c r="J205" s="87"/>
      <c r="K205" s="87"/>
      <c r="L205"/>
      <c r="M205"/>
      <c r="N205"/>
      <c r="O205"/>
      <c r="P205"/>
      <c r="Q205"/>
      <c r="R205"/>
      <c r="S205"/>
      <c r="T205"/>
      <c r="U205"/>
      <c r="V205"/>
      <c r="W205"/>
      <c r="X205"/>
      <c r="Y205"/>
      <c r="Z205"/>
      <c r="AA205"/>
      <c r="AB205"/>
      <c r="AC205"/>
      <c r="AD205"/>
      <c r="AE205"/>
      <c r="AF205"/>
      <c r="AG205"/>
      <c r="AH205"/>
      <c r="AI205"/>
    </row>
    <row r="206" spans="1:35" s="72" customFormat="1" ht="27.6">
      <c r="A206" s="89"/>
      <c r="B206" s="21" t="s">
        <v>112</v>
      </c>
      <c r="C206" s="100"/>
      <c r="D206" s="22"/>
      <c r="E206" s="22"/>
      <c r="F206" s="22">
        <f>SUM(F198:F205)</f>
        <v>20604.199999999997</v>
      </c>
      <c r="G206" s="74" t="s">
        <v>122</v>
      </c>
      <c r="H206" s="125"/>
      <c r="I206" s="22"/>
      <c r="J206" s="40"/>
      <c r="K206" s="116">
        <f>SUM(K198:K205)</f>
        <v>4297.83</v>
      </c>
      <c r="L206"/>
      <c r="M206"/>
      <c r="N206"/>
      <c r="O206"/>
      <c r="P206"/>
      <c r="Q206"/>
      <c r="R206"/>
      <c r="S206"/>
      <c r="T206"/>
      <c r="U206"/>
      <c r="V206"/>
      <c r="W206"/>
      <c r="X206"/>
      <c r="Y206"/>
      <c r="Z206"/>
      <c r="AA206"/>
      <c r="AB206"/>
      <c r="AC206"/>
      <c r="AD206"/>
      <c r="AE206"/>
      <c r="AF206"/>
      <c r="AG206"/>
      <c r="AH206"/>
      <c r="AI206"/>
    </row>
    <row r="207" spans="1:35" s="72" customFormat="1">
      <c r="A207" s="89"/>
      <c r="B207" s="77"/>
      <c r="C207" s="25"/>
      <c r="D207" s="77"/>
      <c r="E207" s="25"/>
      <c r="F207" s="26"/>
      <c r="G207" s="78" t="s">
        <v>118</v>
      </c>
      <c r="H207" s="122"/>
      <c r="I207" s="27"/>
      <c r="J207" s="27"/>
      <c r="K207" s="28">
        <f>K206+K196+K186+K123+K40</f>
        <v>409909.18859999999</v>
      </c>
      <c r="L207"/>
      <c r="M207"/>
      <c r="N207"/>
      <c r="O207"/>
      <c r="P207"/>
      <c r="Q207"/>
      <c r="R207"/>
      <c r="S207"/>
      <c r="T207"/>
      <c r="U207"/>
      <c r="V207"/>
      <c r="W207"/>
      <c r="X207"/>
      <c r="Y207"/>
      <c r="Z207"/>
      <c r="AA207"/>
      <c r="AB207"/>
      <c r="AC207"/>
      <c r="AD207"/>
      <c r="AE207"/>
      <c r="AF207"/>
      <c r="AG207"/>
      <c r="AH207"/>
      <c r="AI207"/>
    </row>
    <row r="208" spans="1:35" s="72" customFormat="1">
      <c r="A208" s="89"/>
      <c r="B208" s="78" t="s">
        <v>119</v>
      </c>
      <c r="C208" s="122"/>
      <c r="D208" s="80"/>
      <c r="E208" s="26"/>
      <c r="F208" s="29">
        <f>F40+F206+F196+F186+F123</f>
        <v>184017.66999999998</v>
      </c>
      <c r="G208" s="79" t="s">
        <v>120</v>
      </c>
      <c r="H208" s="241">
        <v>0.03</v>
      </c>
      <c r="I208" s="27"/>
      <c r="J208" s="27"/>
      <c r="K208" s="28">
        <f>K207*H208</f>
        <v>12297.275657999999</v>
      </c>
      <c r="L208"/>
      <c r="M208"/>
      <c r="N208"/>
      <c r="O208"/>
      <c r="P208"/>
      <c r="Q208"/>
      <c r="R208"/>
      <c r="S208"/>
      <c r="T208"/>
      <c r="U208"/>
      <c r="V208"/>
      <c r="W208"/>
      <c r="X208"/>
      <c r="Y208"/>
      <c r="Z208"/>
      <c r="AA208"/>
      <c r="AB208"/>
      <c r="AC208"/>
      <c r="AD208"/>
      <c r="AE208"/>
      <c r="AF208"/>
      <c r="AG208"/>
      <c r="AH208"/>
      <c r="AI208"/>
    </row>
    <row r="209" spans="1:35" s="72" customFormat="1">
      <c r="A209" s="89"/>
      <c r="B209" s="79"/>
      <c r="C209" s="123"/>
      <c r="D209" s="80"/>
      <c r="E209" s="26"/>
      <c r="F209" s="29"/>
      <c r="G209" s="81" t="s">
        <v>111</v>
      </c>
      <c r="H209" s="122"/>
      <c r="I209" s="27"/>
      <c r="J209" s="27"/>
      <c r="K209" s="28">
        <f>K207+K208</f>
        <v>422206.46425800002</v>
      </c>
      <c r="L209"/>
      <c r="M209"/>
      <c r="N209"/>
      <c r="O209"/>
      <c r="P209"/>
      <c r="Q209"/>
      <c r="R209"/>
      <c r="S209"/>
      <c r="T209"/>
      <c r="U209"/>
      <c r="V209"/>
      <c r="W209"/>
      <c r="X209"/>
      <c r="Y209"/>
      <c r="Z209"/>
      <c r="AA209"/>
      <c r="AB209"/>
      <c r="AC209"/>
      <c r="AD209"/>
      <c r="AE209"/>
      <c r="AF209"/>
      <c r="AG209"/>
      <c r="AH209"/>
      <c r="AI209"/>
    </row>
    <row r="210" spans="1:35" s="72" customFormat="1">
      <c r="A210" s="89"/>
      <c r="B210" s="81" t="s">
        <v>110</v>
      </c>
      <c r="C210" s="30"/>
      <c r="D210" s="80"/>
      <c r="E210" s="26"/>
      <c r="F210" s="29">
        <f>F208</f>
        <v>184017.66999999998</v>
      </c>
      <c r="G210" s="81" t="s">
        <v>123</v>
      </c>
      <c r="H210" s="30"/>
      <c r="I210" s="27"/>
      <c r="J210" s="27"/>
      <c r="K210" s="28">
        <f>F210+K209</f>
        <v>606224.13425799995</v>
      </c>
      <c r="L210"/>
      <c r="M210"/>
      <c r="N210"/>
      <c r="O210"/>
      <c r="P210"/>
      <c r="Q210"/>
      <c r="R210"/>
      <c r="S210"/>
      <c r="T210"/>
      <c r="U210"/>
      <c r="V210"/>
      <c r="W210"/>
      <c r="X210"/>
      <c r="Y210"/>
      <c r="Z210"/>
      <c r="AA210"/>
      <c r="AB210"/>
      <c r="AC210"/>
      <c r="AD210"/>
      <c r="AE210"/>
      <c r="AF210"/>
      <c r="AG210"/>
      <c r="AH210"/>
      <c r="AI210"/>
    </row>
    <row r="211" spans="1:35" s="72" customFormat="1">
      <c r="A211" s="89"/>
      <c r="B211" s="82"/>
      <c r="C211" s="30"/>
      <c r="D211" s="82"/>
      <c r="E211" s="30"/>
      <c r="F211" s="82"/>
      <c r="G211" s="81" t="s">
        <v>121</v>
      </c>
      <c r="H211" s="30"/>
      <c r="I211" s="27"/>
      <c r="J211" s="27"/>
      <c r="K211" s="28">
        <f>K212/6</f>
        <v>121244.82685159998</v>
      </c>
      <c r="L211"/>
      <c r="M211"/>
      <c r="N211"/>
      <c r="O211"/>
      <c r="P211"/>
      <c r="Q211"/>
      <c r="R211"/>
      <c r="S211"/>
      <c r="T211"/>
      <c r="U211"/>
      <c r="V211"/>
      <c r="W211"/>
      <c r="X211"/>
      <c r="Y211"/>
      <c r="Z211"/>
      <c r="AA211"/>
      <c r="AB211"/>
      <c r="AC211"/>
      <c r="AD211"/>
      <c r="AE211"/>
      <c r="AF211"/>
      <c r="AG211"/>
      <c r="AH211"/>
      <c r="AI211"/>
    </row>
    <row r="212" spans="1:35" s="72" customFormat="1">
      <c r="A212" s="89"/>
      <c r="B212" s="82"/>
      <c r="C212" s="30"/>
      <c r="D212" s="82"/>
      <c r="E212" s="30"/>
      <c r="F212" s="82"/>
      <c r="G212" s="81" t="s">
        <v>124</v>
      </c>
      <c r="H212" s="30"/>
      <c r="I212" s="27"/>
      <c r="J212" s="27"/>
      <c r="K212" s="28">
        <f>K210*1.2</f>
        <v>727468.96110959991</v>
      </c>
      <c r="L212"/>
      <c r="M212"/>
      <c r="N212"/>
      <c r="O212"/>
      <c r="P212"/>
      <c r="Q212"/>
      <c r="R212"/>
      <c r="S212"/>
      <c r="T212"/>
      <c r="U212"/>
      <c r="V212"/>
      <c r="W212"/>
      <c r="X212"/>
      <c r="Y212"/>
      <c r="Z212"/>
      <c r="AA212"/>
      <c r="AB212"/>
      <c r="AC212"/>
      <c r="AD212"/>
      <c r="AE212"/>
      <c r="AF212"/>
      <c r="AG212"/>
      <c r="AH212"/>
      <c r="AI212"/>
    </row>
    <row r="213" spans="1:35" s="72" customFormat="1">
      <c r="A213" s="83"/>
      <c r="B213" s="62"/>
      <c r="C213" s="62"/>
      <c r="D213" s="62"/>
      <c r="E213" s="23"/>
      <c r="F213" s="62"/>
      <c r="G213" s="62"/>
      <c r="H213" s="62"/>
      <c r="I213" s="62"/>
      <c r="J213" s="62"/>
      <c r="K213" s="62"/>
      <c r="L213"/>
      <c r="M213"/>
      <c r="N213"/>
      <c r="O213"/>
      <c r="P213"/>
      <c r="Q213"/>
      <c r="R213"/>
      <c r="S213"/>
      <c r="T213"/>
      <c r="U213"/>
      <c r="V213"/>
      <c r="W213"/>
      <c r="X213"/>
      <c r="Y213"/>
      <c r="Z213"/>
      <c r="AA213"/>
      <c r="AB213"/>
      <c r="AC213"/>
      <c r="AD213"/>
      <c r="AE213"/>
      <c r="AF213"/>
      <c r="AG213"/>
      <c r="AH213"/>
      <c r="AI213"/>
    </row>
    <row r="214" spans="1:35" s="72" customFormat="1">
      <c r="A214" s="83"/>
      <c r="B214" s="62"/>
      <c r="C214" s="62"/>
      <c r="D214" s="62"/>
      <c r="E214" s="23"/>
      <c r="F214" s="62"/>
      <c r="G214" s="62"/>
      <c r="H214" s="62"/>
      <c r="I214" s="62"/>
      <c r="J214" s="62"/>
      <c r="K214" s="62"/>
      <c r="L214"/>
      <c r="M214"/>
      <c r="N214"/>
      <c r="O214"/>
      <c r="P214"/>
      <c r="Q214"/>
      <c r="R214"/>
      <c r="S214"/>
      <c r="T214"/>
      <c r="U214"/>
      <c r="V214"/>
      <c r="W214"/>
      <c r="X214"/>
      <c r="Y214"/>
      <c r="Z214"/>
      <c r="AA214"/>
      <c r="AB214"/>
      <c r="AC214"/>
      <c r="AD214"/>
      <c r="AE214"/>
      <c r="AF214"/>
      <c r="AG214"/>
      <c r="AH214"/>
      <c r="AI214"/>
    </row>
    <row r="215" spans="1:35">
      <c r="A215" s="83"/>
      <c r="E215" s="62"/>
      <c r="L215"/>
      <c r="M215"/>
      <c r="N215"/>
      <c r="O215"/>
      <c r="P215"/>
      <c r="Q215"/>
      <c r="R215"/>
      <c r="S215"/>
      <c r="T215"/>
      <c r="U215"/>
      <c r="V215"/>
      <c r="W215"/>
      <c r="X215"/>
      <c r="Y215"/>
      <c r="Z215"/>
      <c r="AA215"/>
      <c r="AB215"/>
      <c r="AC215"/>
      <c r="AD215"/>
      <c r="AE215"/>
      <c r="AF215"/>
      <c r="AG215"/>
      <c r="AH215"/>
      <c r="AI215"/>
    </row>
    <row r="216" spans="1:35">
      <c r="A216" s="83"/>
      <c r="E216" s="62"/>
      <c r="L216"/>
      <c r="M216"/>
      <c r="N216"/>
      <c r="O216"/>
      <c r="P216"/>
      <c r="Q216"/>
      <c r="R216"/>
      <c r="S216"/>
      <c r="T216"/>
      <c r="U216"/>
      <c r="V216"/>
      <c r="W216"/>
      <c r="X216"/>
      <c r="Y216"/>
      <c r="Z216"/>
      <c r="AA216"/>
      <c r="AB216"/>
      <c r="AC216"/>
      <c r="AD216"/>
      <c r="AE216"/>
      <c r="AF216"/>
      <c r="AG216"/>
      <c r="AH216"/>
      <c r="AI216"/>
    </row>
    <row r="217" spans="1:35">
      <c r="A217" s="83"/>
      <c r="E217" s="62"/>
      <c r="L217"/>
      <c r="M217"/>
      <c r="N217"/>
      <c r="O217"/>
      <c r="P217"/>
      <c r="Q217"/>
      <c r="R217"/>
      <c r="S217"/>
      <c r="T217"/>
      <c r="U217"/>
      <c r="V217"/>
      <c r="W217"/>
      <c r="X217"/>
      <c r="Y217"/>
      <c r="Z217"/>
      <c r="AA217"/>
      <c r="AB217"/>
      <c r="AC217"/>
      <c r="AD217"/>
      <c r="AE217"/>
      <c r="AF217"/>
      <c r="AG217"/>
      <c r="AH217"/>
      <c r="AI217"/>
    </row>
    <row r="218" spans="1:35">
      <c r="A218" s="83"/>
      <c r="E218" s="62"/>
      <c r="L218"/>
      <c r="M218"/>
      <c r="N218"/>
      <c r="O218"/>
      <c r="P218"/>
      <c r="Q218"/>
      <c r="R218"/>
      <c r="S218"/>
      <c r="T218"/>
      <c r="U218"/>
      <c r="V218"/>
      <c r="W218"/>
      <c r="X218"/>
      <c r="Y218"/>
      <c r="Z218"/>
      <c r="AA218"/>
      <c r="AB218"/>
      <c r="AC218"/>
      <c r="AD218"/>
      <c r="AE218"/>
      <c r="AF218"/>
      <c r="AG218"/>
      <c r="AH218"/>
      <c r="AI218"/>
    </row>
    <row r="219" spans="1:35">
      <c r="A219" s="83"/>
      <c r="E219" s="62"/>
      <c r="L219"/>
      <c r="M219"/>
      <c r="N219"/>
      <c r="O219"/>
      <c r="P219"/>
      <c r="Q219"/>
      <c r="R219"/>
      <c r="S219"/>
      <c r="T219"/>
      <c r="U219"/>
      <c r="V219"/>
      <c r="W219"/>
      <c r="X219"/>
      <c r="Y219"/>
      <c r="Z219"/>
      <c r="AA219"/>
      <c r="AB219"/>
      <c r="AC219"/>
      <c r="AD219"/>
      <c r="AE219"/>
      <c r="AF219"/>
      <c r="AG219"/>
      <c r="AH219"/>
      <c r="AI219"/>
    </row>
    <row r="220" spans="1:35">
      <c r="A220" s="83"/>
      <c r="E220" s="62"/>
      <c r="L220"/>
      <c r="M220"/>
      <c r="N220"/>
      <c r="O220"/>
      <c r="P220"/>
      <c r="Q220"/>
      <c r="R220"/>
      <c r="S220"/>
      <c r="T220"/>
      <c r="U220"/>
      <c r="V220"/>
      <c r="W220"/>
      <c r="X220"/>
      <c r="Y220"/>
      <c r="Z220"/>
      <c r="AA220"/>
      <c r="AB220"/>
      <c r="AC220"/>
      <c r="AD220"/>
      <c r="AE220"/>
      <c r="AF220"/>
      <c r="AG220"/>
      <c r="AH220"/>
      <c r="AI220"/>
    </row>
    <row r="221" spans="1:35">
      <c r="A221" s="83"/>
      <c r="E221" s="62"/>
      <c r="O221"/>
    </row>
    <row r="222" spans="1:35">
      <c r="A222" s="83"/>
      <c r="E222" s="62"/>
    </row>
    <row r="223" spans="1:35">
      <c r="A223" s="83"/>
      <c r="E223" s="62"/>
    </row>
    <row r="224" spans="1:35">
      <c r="A224" s="83"/>
      <c r="E224" s="62"/>
    </row>
    <row r="225" spans="1:5">
      <c r="A225" s="83"/>
      <c r="E225" s="62"/>
    </row>
    <row r="226" spans="1:5">
      <c r="A226" s="83"/>
      <c r="E226" s="62"/>
    </row>
    <row r="227" spans="1:5">
      <c r="A227" s="83"/>
      <c r="E227" s="62"/>
    </row>
    <row r="228" spans="1:5">
      <c r="A228" s="83"/>
      <c r="E228" s="62"/>
    </row>
    <row r="229" spans="1:5">
      <c r="A229" s="83"/>
      <c r="E229" s="62"/>
    </row>
    <row r="230" spans="1:5">
      <c r="A230" s="83"/>
      <c r="E230" s="62"/>
    </row>
    <row r="231" spans="1:5">
      <c r="A231" s="83"/>
      <c r="E231" s="62"/>
    </row>
    <row r="232" spans="1:5">
      <c r="A232" s="83"/>
      <c r="E232" s="62"/>
    </row>
    <row r="233" spans="1:5">
      <c r="A233" s="83"/>
      <c r="E233" s="62"/>
    </row>
    <row r="234" spans="1:5">
      <c r="A234" s="83"/>
      <c r="E234" s="62"/>
    </row>
    <row r="235" spans="1:5">
      <c r="A235" s="83"/>
      <c r="E235" s="62"/>
    </row>
    <row r="236" spans="1:5">
      <c r="A236" s="38"/>
      <c r="E236" s="62"/>
    </row>
    <row r="237" spans="1:5">
      <c r="A237" s="62"/>
      <c r="E237" s="62"/>
    </row>
    <row r="238" spans="1:5">
      <c r="E238" s="62"/>
    </row>
    <row r="239" spans="1:5">
      <c r="E239" s="62"/>
    </row>
    <row r="240" spans="1:5">
      <c r="E240" s="62"/>
    </row>
    <row r="241" spans="1:15">
      <c r="A241" s="63"/>
      <c r="E241" s="62"/>
    </row>
    <row r="242" spans="1:15">
      <c r="A242" s="63"/>
    </row>
    <row r="252" spans="1:15" s="70" customFormat="1">
      <c r="A252" s="23"/>
      <c r="B252" s="62"/>
      <c r="C252" s="62"/>
      <c r="D252" s="62"/>
      <c r="E252" s="23"/>
      <c r="F252" s="62"/>
      <c r="G252" s="62"/>
      <c r="H252" s="62"/>
      <c r="I252" s="62"/>
      <c r="J252" s="62"/>
      <c r="K252" s="62"/>
      <c r="O252" s="62"/>
    </row>
    <row r="253" spans="1:15" s="70" customFormat="1">
      <c r="A253" s="23"/>
      <c r="B253" s="62"/>
      <c r="C253" s="62"/>
      <c r="D253" s="62"/>
      <c r="E253" s="23"/>
      <c r="F253" s="62"/>
      <c r="G253" s="62"/>
      <c r="H253" s="62"/>
      <c r="I253" s="62"/>
      <c r="J253" s="62"/>
      <c r="K253" s="62"/>
    </row>
    <row r="254" spans="1:15" s="70" customFormat="1">
      <c r="A254" s="23"/>
      <c r="B254" s="62"/>
      <c r="C254" s="62"/>
      <c r="D254" s="62"/>
      <c r="E254" s="23"/>
      <c r="F254" s="62"/>
      <c r="G254" s="62"/>
      <c r="H254" s="62"/>
      <c r="I254" s="62"/>
      <c r="J254" s="62"/>
      <c r="K254" s="62"/>
    </row>
    <row r="255" spans="1:15" s="70" customFormat="1">
      <c r="A255" s="23"/>
      <c r="B255" s="62"/>
      <c r="C255" s="62"/>
      <c r="D255" s="62"/>
      <c r="E255" s="23"/>
      <c r="F255" s="62"/>
      <c r="G255" s="62"/>
      <c r="H255" s="62"/>
      <c r="I255" s="62"/>
      <c r="J255" s="62"/>
      <c r="K255" s="62"/>
    </row>
    <row r="256" spans="1:15" s="70" customFormat="1">
      <c r="A256" s="23"/>
      <c r="B256" s="62"/>
      <c r="C256" s="62"/>
      <c r="D256" s="62"/>
      <c r="E256" s="23"/>
      <c r="F256" s="62"/>
      <c r="G256" s="62"/>
      <c r="H256" s="62"/>
      <c r="I256" s="62"/>
      <c r="J256" s="62"/>
      <c r="K256" s="62"/>
    </row>
    <row r="257" spans="1:15" s="72" customFormat="1">
      <c r="A257" s="23"/>
      <c r="B257" s="62"/>
      <c r="C257" s="62"/>
      <c r="D257" s="62"/>
      <c r="E257" s="23"/>
      <c r="F257" s="62"/>
      <c r="G257" s="62"/>
      <c r="H257" s="62"/>
      <c r="I257" s="62"/>
      <c r="J257" s="62"/>
      <c r="K257" s="62"/>
      <c r="O257" s="70"/>
    </row>
    <row r="258" spans="1:15" s="72" customFormat="1">
      <c r="A258" s="23"/>
      <c r="B258" s="62"/>
      <c r="C258" s="62"/>
      <c r="D258" s="62"/>
      <c r="E258" s="23"/>
      <c r="F258" s="62"/>
      <c r="G258" s="62"/>
      <c r="H258" s="62"/>
      <c r="I258" s="62"/>
      <c r="J258" s="62"/>
      <c r="K258" s="62"/>
    </row>
    <row r="259" spans="1:15" s="84" customFormat="1" ht="29.4" customHeight="1">
      <c r="A259" s="23"/>
      <c r="B259" s="62"/>
      <c r="C259" s="62"/>
      <c r="D259" s="62"/>
      <c r="E259" s="23"/>
      <c r="F259" s="62"/>
      <c r="G259" s="62"/>
      <c r="H259" s="62"/>
      <c r="I259" s="62"/>
      <c r="J259" s="62"/>
      <c r="K259" s="62"/>
      <c r="O259" s="72"/>
    </row>
    <row r="260" spans="1:15" s="84" customFormat="1" ht="29.4" customHeight="1">
      <c r="A260" s="23"/>
      <c r="B260" s="62"/>
      <c r="C260" s="62"/>
      <c r="D260" s="62"/>
      <c r="E260" s="23"/>
      <c r="F260" s="62"/>
      <c r="G260" s="62"/>
      <c r="H260" s="62"/>
      <c r="I260" s="62"/>
      <c r="J260" s="62"/>
      <c r="K260" s="62"/>
    </row>
    <row r="261" spans="1:15" s="84" customFormat="1" ht="29.4" customHeight="1">
      <c r="A261" s="23"/>
      <c r="B261" s="62"/>
      <c r="C261" s="62"/>
      <c r="D261" s="62"/>
      <c r="E261" s="23"/>
      <c r="F261" s="62"/>
      <c r="G261" s="62"/>
      <c r="H261" s="62"/>
      <c r="I261" s="62"/>
      <c r="J261" s="62"/>
      <c r="K261" s="62"/>
    </row>
    <row r="262" spans="1:15">
      <c r="O262" s="84"/>
    </row>
    <row r="263" spans="1:15" s="38" customFormat="1">
      <c r="A263" s="23"/>
      <c r="B263" s="62"/>
      <c r="C263" s="62"/>
      <c r="D263" s="62"/>
      <c r="E263" s="23"/>
      <c r="F263" s="62"/>
      <c r="G263" s="62"/>
      <c r="H263" s="62"/>
      <c r="I263" s="62"/>
      <c r="J263" s="62"/>
      <c r="K263" s="62"/>
      <c r="O263" s="62"/>
    </row>
    <row r="264" spans="1:15" s="38" customFormat="1">
      <c r="A264" s="23"/>
      <c r="B264" s="62"/>
      <c r="C264" s="62"/>
      <c r="D264" s="62"/>
      <c r="E264" s="23"/>
      <c r="F264" s="62"/>
      <c r="G264" s="62"/>
      <c r="H264" s="62"/>
      <c r="I264" s="62"/>
      <c r="J264" s="62"/>
      <c r="K264" s="62"/>
    </row>
    <row r="265" spans="1:15" s="38" customFormat="1">
      <c r="A265" s="23"/>
      <c r="B265" s="62"/>
      <c r="C265" s="62"/>
      <c r="D265" s="62"/>
      <c r="E265" s="23"/>
      <c r="F265" s="62"/>
      <c r="G265" s="62"/>
      <c r="H265" s="62"/>
      <c r="I265" s="62"/>
      <c r="J265" s="62"/>
      <c r="K265" s="62"/>
    </row>
    <row r="266" spans="1:15">
      <c r="O266" s="38"/>
    </row>
  </sheetData>
  <protectedRanges>
    <protectedRange sqref="J49 J57 J66:J67" name="Range1_3_3_1_2_1"/>
    <protectedRange sqref="J50 J118:J119 J47:J48 J59" name="Range1_4_1_1_1_2_1_2_1"/>
    <protectedRange sqref="J17:J18" name="Range1_4_1_1_1"/>
  </protectedRanges>
  <mergeCells count="5">
    <mergeCell ref="A1:B1"/>
    <mergeCell ref="A2:B2"/>
    <mergeCell ref="A3:J3"/>
    <mergeCell ref="A4:I4"/>
    <mergeCell ref="A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Horidko Kostiantyn</cp:lastModifiedBy>
  <cp:lastPrinted>2022-11-07T08:53:10Z</cp:lastPrinted>
  <dcterms:created xsi:type="dcterms:W3CDTF">1996-10-08T23:32:00Z</dcterms:created>
  <dcterms:modified xsi:type="dcterms:W3CDTF">2024-09-25T13:44:35Z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