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D:\ФБплюс\К.П\"/>
    </mc:Choice>
  </mc:AlternateContent>
  <xr:revisionPtr revIDLastSave="0" documentId="13_ncr:1_{5CB68E92-D392-4430-8799-26BF9CF6CD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2" r:id="rId1"/>
  </sheets>
  <calcPr calcId="191029"/>
  <customWorkbookViews>
    <customWorkbookView name="Тетяна Варгіна - Личное представление" guid="{08DF17AA-26B3-4187-869E-D90BEFA7C0F3}" mergeInterval="0" personalView="1" maximized="1" xWindow="-8" yWindow="-8" windowWidth="1936" windowHeight="1056" activeSheetId="2"/>
    <customWorkbookView name="Користувач Windows - Личное представление" guid="{BBA308A3-E02D-47A3-BE94-3EC8F06ECD37}" mergeInterval="0" personalView="1" maximized="1" xWindow="-8" yWindow="-8" windowWidth="1936" windowHeight="1056" activeSheetId="1"/>
    <customWorkbookView name="Ігор Тишкевич - Личное представление" guid="{316CCD15-390E-4C6B-AF85-C7C3FE445550}" mergeInterval="0" personalView="1" maximized="1" xWindow="-8" yWindow="-8" windowWidth="1616" windowHeight="87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  <c r="G50" i="2"/>
  <c r="G49" i="2"/>
  <c r="G48" i="2"/>
  <c r="G46" i="2"/>
  <c r="G44" i="2"/>
  <c r="G42" i="2"/>
  <c r="G41" i="2"/>
  <c r="G40" i="2"/>
  <c r="G39" i="2"/>
  <c r="G38" i="2"/>
  <c r="G37" i="2"/>
  <c r="G35" i="2"/>
  <c r="G34" i="2"/>
  <c r="G33" i="2"/>
  <c r="G29" i="2"/>
  <c r="G28" i="2"/>
  <c r="G26" i="2"/>
  <c r="G24" i="2"/>
  <c r="G23" i="2"/>
  <c r="G22" i="2"/>
  <c r="G21" i="2"/>
  <c r="G20" i="2"/>
  <c r="G19" i="2"/>
  <c r="G18" i="2"/>
  <c r="G17" i="2"/>
  <c r="G16" i="2"/>
  <c r="G13" i="2"/>
  <c r="G12" i="2"/>
  <c r="G51" i="2" s="1"/>
  <c r="G8" i="2"/>
  <c r="G52" i="2" l="1"/>
  <c r="G53" i="2" s="1"/>
</calcChain>
</file>

<file path=xl/sharedStrings.xml><?xml version="1.0" encoding="utf-8"?>
<sst xmlns="http://schemas.openxmlformats.org/spreadsheetml/2006/main" count="175" uniqueCount="128">
  <si>
    <t>Кошто-рис</t>
  </si>
  <si>
    <t>№</t>
  </si>
  <si>
    <t>Перелік видів робіт</t>
  </si>
  <si>
    <t>І пусковий комплекс</t>
  </si>
  <si>
    <t>Вентиляція</t>
  </si>
  <si>
    <t>ІІ пусковий комплекс</t>
  </si>
  <si>
    <t>Архітектурно-будівельні рішення</t>
  </si>
  <si>
    <t>Опалення та теплопостачання калориферів</t>
  </si>
  <si>
    <t>ІV пусковий комплекс</t>
  </si>
  <si>
    <t>Різання вертикальнийх конструкцій</t>
  </si>
  <si>
    <t>1.3</t>
  </si>
  <si>
    <t>6.1</t>
  </si>
  <si>
    <t xml:space="preserve">Демонтаж плит перекриття каналів </t>
  </si>
  <si>
    <t>Розбирання основи під підлогу</t>
  </si>
  <si>
    <t>Розбирання покриття покрівель з рулонних матеріалів</t>
  </si>
  <si>
    <t>Розбирання дерев'яних заповнень дверних і воротних прорізів</t>
  </si>
  <si>
    <t>Відбивання штукатурки з поверхонь цегляних стін і стелі</t>
  </si>
  <si>
    <t>Розбирання покриттів підлог з керамічних плиток</t>
  </si>
  <si>
    <t>Розбирання основи під підлогу з бетону на гравії</t>
  </si>
  <si>
    <t>Очищення стін та стель</t>
  </si>
  <si>
    <t>Розбирання дерев'яних заповнень віконних прорізів</t>
  </si>
  <si>
    <t>Демонтаж теплоізоляції трубопроводів</t>
  </si>
  <si>
    <t>Розбирання цегляної кладки каналів</t>
  </si>
  <si>
    <t xml:space="preserve">Демонтаж покриттів </t>
  </si>
  <si>
    <t>Демонтаж</t>
  </si>
  <si>
    <t>Інженерний канал</t>
  </si>
  <si>
    <t>Демонтаж трубопроводів</t>
  </si>
  <si>
    <t>Демонтаж повітроводів</t>
  </si>
  <si>
    <t>Демонтаж вентиляційного обладнання</t>
  </si>
  <si>
    <t>9.3</t>
  </si>
  <si>
    <t>9.3.1</t>
  </si>
  <si>
    <t>9.3.2</t>
  </si>
  <si>
    <t>9.3.3</t>
  </si>
  <si>
    <t>9.3.4</t>
  </si>
  <si>
    <t>9.3.5</t>
  </si>
  <si>
    <t>9.3.6</t>
  </si>
  <si>
    <t>9.3.7</t>
  </si>
  <si>
    <t>9.3.8</t>
  </si>
  <si>
    <t>9.3.9</t>
  </si>
  <si>
    <t>10</t>
  </si>
  <si>
    <t>10.1</t>
  </si>
  <si>
    <t>11</t>
  </si>
  <si>
    <t>11.1</t>
  </si>
  <si>
    <t>11.2</t>
  </si>
  <si>
    <t>12</t>
  </si>
  <si>
    <t>14</t>
  </si>
  <si>
    <t>15</t>
  </si>
  <si>
    <t>15.1</t>
  </si>
  <si>
    <t>15.1.1</t>
  </si>
  <si>
    <t>15.1.2</t>
  </si>
  <si>
    <t>15.1.3</t>
  </si>
  <si>
    <t>15.3</t>
  </si>
  <si>
    <t>15.3.1</t>
  </si>
  <si>
    <t>15.3.2</t>
  </si>
  <si>
    <t>15.3.3</t>
  </si>
  <si>
    <t>15.3.4</t>
  </si>
  <si>
    <t>15.3.5</t>
  </si>
  <si>
    <t>15.3.6</t>
  </si>
  <si>
    <t>15.3.7</t>
  </si>
  <si>
    <t>15.3.8</t>
  </si>
  <si>
    <t>15.5.2</t>
  </si>
  <si>
    <t>16</t>
  </si>
  <si>
    <t>16.1</t>
  </si>
  <si>
    <t>17</t>
  </si>
  <si>
    <t>17.1</t>
  </si>
  <si>
    <t>17.2</t>
  </si>
  <si>
    <t>Одиниці виміру</t>
  </si>
  <si>
    <t>Об'єм</t>
  </si>
  <si>
    <t>Підготовчі роботи</t>
  </si>
  <si>
    <t>м3</t>
  </si>
  <si>
    <t>30</t>
  </si>
  <si>
    <t>м</t>
  </si>
  <si>
    <t>100м3</t>
  </si>
  <si>
    <t>0.5</t>
  </si>
  <si>
    <t>1</t>
  </si>
  <si>
    <t>100м2</t>
  </si>
  <si>
    <t>5.03</t>
  </si>
  <si>
    <t>5.06</t>
  </si>
  <si>
    <t>0.29</t>
  </si>
  <si>
    <t>100шт</t>
  </si>
  <si>
    <t>0.16</t>
  </si>
  <si>
    <t>0.04</t>
  </si>
  <si>
    <t>0.08</t>
  </si>
  <si>
    <t>2.5485</t>
  </si>
  <si>
    <t>0.12</t>
  </si>
  <si>
    <t>124</t>
  </si>
  <si>
    <t>7.8</t>
  </si>
  <si>
    <t>1.126</t>
  </si>
  <si>
    <t>5.43</t>
  </si>
  <si>
    <t>20</t>
  </si>
  <si>
    <t>шт</t>
  </si>
  <si>
    <t>м2</t>
  </si>
  <si>
    <t>9</t>
  </si>
  <si>
    <t>300</t>
  </si>
  <si>
    <t>408</t>
  </si>
  <si>
    <t>88</t>
  </si>
  <si>
    <t>6,1</t>
  </si>
  <si>
    <t>608</t>
  </si>
  <si>
    <t>711,7</t>
  </si>
  <si>
    <t>1.1</t>
  </si>
  <si>
    <t>9.1</t>
  </si>
  <si>
    <t>9.1.1</t>
  </si>
  <si>
    <t>9.1.2</t>
  </si>
  <si>
    <t>9.1.3</t>
  </si>
  <si>
    <t>20,24</t>
  </si>
  <si>
    <t>24,4</t>
  </si>
  <si>
    <t>5,06</t>
  </si>
  <si>
    <t>що за конструкції бетон чи метал.</t>
  </si>
  <si>
    <t>яка товина та чи армований</t>
  </si>
  <si>
    <t>які габаоити та вага</t>
  </si>
  <si>
    <t>яка товщина та чи армований</t>
  </si>
  <si>
    <t>яка товщина і щщщо за матеріал</t>
  </si>
  <si>
    <t>в залежності відд  кількості шарів покриття</t>
  </si>
  <si>
    <t>* Вартість робіт приблизна за відсутності повної технічної документації</t>
  </si>
  <si>
    <t>** Вартість робіт не влючає в себе фасування, спуск та переміщщення до місця складування, відсутня інформація про умови виконання данних робіт.</t>
  </si>
  <si>
    <t>Можемо зробити більш детальний розрахунок після отримання тех.завдання, або зустрічі з Замовником на об'єкті.</t>
  </si>
  <si>
    <t>ВАРТВСТЬ ЗА ОД. В ГРН.</t>
  </si>
  <si>
    <t>ВАРТВСТЬ робіт Всього.</t>
  </si>
  <si>
    <t>Разом з ПДВ</t>
  </si>
  <si>
    <t>ПДВ</t>
  </si>
  <si>
    <t>Всього без ПДВ</t>
  </si>
  <si>
    <t xml:space="preserve">050-051-44-92 Олександр. </t>
  </si>
  <si>
    <t>18</t>
  </si>
  <si>
    <t xml:space="preserve">ВИВЕЗЕННЯ СМІТТЯ БЕЗ НАВАНТАЖЕННЯ ПО КИЄВУ </t>
  </si>
  <si>
    <t>Т.</t>
  </si>
  <si>
    <t>*** Вартість вивезення буддівельного сміття, залежить від можливостей об'єкта, чи можливо встановити контейнер, чи краще відразу завантажувати в машину.</t>
  </si>
  <si>
    <t>*** Місце знаходження об'єкта.</t>
  </si>
  <si>
    <t>Працюємо з ПДВ. , Дозвільна документація, Обладнання.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</si>
</sst>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8"/>
      <color theme="4" tint="-0.49998474074526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Border="1"/>
    <xf numFmtId="49" fontId="2" fillId="0" borderId="1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5" fillId="0" borderId="11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3" fillId="0" borderId="1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/>
    <xf numFmtId="49" fontId="5" fillId="2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11" fillId="0" borderId="0" xfId="0" applyFont="1"/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/>
    </xf>
    <xf numFmtId="0" fontId="2" fillId="0" borderId="19" xfId="0" applyFont="1" applyBorder="1"/>
    <xf numFmtId="0" fontId="10" fillId="0" borderId="19" xfId="0" applyFont="1" applyBorder="1"/>
    <xf numFmtId="4" fontId="2" fillId="0" borderId="19" xfId="0" applyNumberFormat="1" applyFont="1" applyBorder="1"/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" fontId="3" fillId="0" borderId="0" xfId="0" applyNumberFormat="1" applyFont="1"/>
    <xf numFmtId="0" fontId="12" fillId="0" borderId="0" xfId="0" applyFont="1"/>
    <xf numFmtId="49" fontId="6" fillId="0" borderId="10" xfId="0" applyNumberFormat="1" applyFont="1" applyBorder="1" applyAlignment="1">
      <alignment horizontal="center"/>
    </xf>
    <xf numFmtId="49" fontId="5" fillId="0" borderId="26" xfId="0" applyNumberFormat="1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2" fillId="0" borderId="28" xfId="0" applyFont="1" applyBorder="1"/>
    <xf numFmtId="4" fontId="2" fillId="0" borderId="28" xfId="0" applyNumberFormat="1" applyFont="1" applyBorder="1"/>
    <xf numFmtId="49" fontId="2" fillId="0" borderId="18" xfId="0" applyNumberFormat="1" applyFont="1" applyBorder="1" applyAlignment="1">
      <alignment horizontal="right" vertical="center" wrapText="1"/>
    </xf>
    <xf numFmtId="49" fontId="6" fillId="0" borderId="19" xfId="0" applyNumberFormat="1" applyFont="1" applyBorder="1" applyAlignment="1">
      <alignment horizontal="center"/>
    </xf>
    <xf numFmtId="49" fontId="5" fillId="0" borderId="19" xfId="0" applyNumberFormat="1" applyFont="1" applyFill="1" applyBorder="1" applyAlignment="1">
      <alignment horizontal="left" vertical="center" wrapText="1"/>
    </xf>
    <xf numFmtId="0" fontId="6" fillId="0" borderId="19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"/>
  <sheetViews>
    <sheetView tabSelected="1" topLeftCell="A43" zoomScale="80" zoomScaleNormal="80" workbookViewId="0">
      <selection activeCell="C58" sqref="C58"/>
    </sheetView>
  </sheetViews>
  <sheetFormatPr defaultColWidth="9.1796875" defaultRowHeight="14.5" x14ac:dyDescent="0.35"/>
  <cols>
    <col min="1" max="1" width="9" style="1" customWidth="1"/>
    <col min="2" max="2" width="0" style="2" hidden="1" customWidth="1"/>
    <col min="3" max="3" width="69.54296875" style="2" customWidth="1"/>
    <col min="4" max="4" width="10.453125" style="16" customWidth="1"/>
    <col min="5" max="5" width="12.1796875" style="16" customWidth="1"/>
    <col min="6" max="6" width="16.453125" style="2" customWidth="1"/>
    <col min="7" max="7" width="17.08984375" style="2" customWidth="1"/>
    <col min="8" max="16384" width="9.1796875" style="2"/>
  </cols>
  <sheetData>
    <row r="1" spans="1:8" ht="21" x14ac:dyDescent="0.5">
      <c r="A1" s="34"/>
      <c r="B1" s="35"/>
      <c r="C1" s="35"/>
      <c r="D1" s="35"/>
      <c r="E1" s="35"/>
    </row>
    <row r="2" spans="1:8" ht="15" thickBot="1" x14ac:dyDescent="0.4"/>
    <row r="3" spans="1:8" x14ac:dyDescent="0.35">
      <c r="A3" s="36" t="s">
        <v>1</v>
      </c>
      <c r="B3" s="38" t="s">
        <v>0</v>
      </c>
      <c r="C3" s="40" t="s">
        <v>2</v>
      </c>
      <c r="D3" s="42" t="s">
        <v>66</v>
      </c>
      <c r="E3" s="57" t="s">
        <v>67</v>
      </c>
      <c r="F3" s="59" t="s">
        <v>116</v>
      </c>
      <c r="G3" s="59" t="s">
        <v>117</v>
      </c>
    </row>
    <row r="4" spans="1:8" ht="24.75" customHeight="1" thickBot="1" x14ac:dyDescent="0.4">
      <c r="A4" s="37"/>
      <c r="B4" s="39"/>
      <c r="C4" s="41"/>
      <c r="D4" s="43"/>
      <c r="E4" s="58"/>
      <c r="F4" s="59"/>
      <c r="G4" s="59"/>
    </row>
    <row r="5" spans="1:8" ht="16.5" customHeight="1" thickBot="1" x14ac:dyDescent="0.4">
      <c r="A5" s="33"/>
      <c r="B5" s="32"/>
      <c r="C5" s="3" t="s">
        <v>3</v>
      </c>
      <c r="D5" s="13"/>
      <c r="E5" s="48"/>
      <c r="F5" s="54"/>
      <c r="G5" s="54"/>
    </row>
    <row r="6" spans="1:8" ht="15" customHeight="1" x14ac:dyDescent="0.35">
      <c r="A6" s="29" t="s">
        <v>74</v>
      </c>
      <c r="B6" s="20"/>
      <c r="C6" s="12" t="s">
        <v>68</v>
      </c>
      <c r="D6" s="14"/>
      <c r="E6" s="49"/>
      <c r="F6" s="54"/>
      <c r="G6" s="54"/>
    </row>
    <row r="7" spans="1:8" x14ac:dyDescent="0.35">
      <c r="A7" s="24" t="s">
        <v>99</v>
      </c>
      <c r="B7" s="21"/>
      <c r="C7" s="8" t="s">
        <v>9</v>
      </c>
      <c r="D7" s="17" t="s">
        <v>71</v>
      </c>
      <c r="E7" s="50" t="s">
        <v>44</v>
      </c>
      <c r="F7" s="55">
        <v>7500</v>
      </c>
      <c r="G7" s="56">
        <f>F7*E7</f>
        <v>90000</v>
      </c>
      <c r="H7" s="44" t="s">
        <v>107</v>
      </c>
    </row>
    <row r="8" spans="1:8" x14ac:dyDescent="0.35">
      <c r="A8" s="24" t="s">
        <v>10</v>
      </c>
      <c r="B8" s="21"/>
      <c r="C8" s="8" t="s">
        <v>18</v>
      </c>
      <c r="D8" s="15" t="s">
        <v>69</v>
      </c>
      <c r="E8" s="50" t="s">
        <v>89</v>
      </c>
      <c r="F8" s="55">
        <v>6500</v>
      </c>
      <c r="G8" s="56">
        <f>F8*E8</f>
        <v>130000</v>
      </c>
      <c r="H8" s="44" t="s">
        <v>110</v>
      </c>
    </row>
    <row r="9" spans="1:8" x14ac:dyDescent="0.35">
      <c r="A9" s="26"/>
      <c r="B9" s="11"/>
      <c r="C9" s="5" t="s">
        <v>5</v>
      </c>
      <c r="D9" s="15"/>
      <c r="E9" s="51"/>
      <c r="F9" s="54"/>
      <c r="G9" s="56"/>
    </row>
    <row r="10" spans="1:8" x14ac:dyDescent="0.35">
      <c r="A10" s="28" t="s">
        <v>92</v>
      </c>
      <c r="B10" s="22"/>
      <c r="C10" s="4" t="s">
        <v>6</v>
      </c>
      <c r="D10" s="15"/>
      <c r="E10" s="51"/>
      <c r="F10" s="54"/>
      <c r="G10" s="56"/>
    </row>
    <row r="11" spans="1:8" x14ac:dyDescent="0.35">
      <c r="A11" s="27" t="s">
        <v>100</v>
      </c>
      <c r="B11" s="11"/>
      <c r="C11" s="9" t="s">
        <v>25</v>
      </c>
      <c r="D11" s="15"/>
      <c r="E11" s="51"/>
      <c r="F11" s="54"/>
      <c r="G11" s="56"/>
    </row>
    <row r="12" spans="1:8" x14ac:dyDescent="0.35">
      <c r="A12" s="26" t="s">
        <v>101</v>
      </c>
      <c r="B12" s="22"/>
      <c r="C12" s="7" t="s">
        <v>22</v>
      </c>
      <c r="D12" s="15" t="s">
        <v>69</v>
      </c>
      <c r="E12" s="51" t="s">
        <v>70</v>
      </c>
      <c r="F12" s="54">
        <v>750</v>
      </c>
      <c r="G12" s="56">
        <f t="shared" ref="G9:G12" si="0">F12*E12</f>
        <v>22500</v>
      </c>
    </row>
    <row r="13" spans="1:8" x14ac:dyDescent="0.35">
      <c r="A13" s="26" t="s">
        <v>102</v>
      </c>
      <c r="B13" s="22"/>
      <c r="C13" s="7" t="s">
        <v>12</v>
      </c>
      <c r="D13" s="15" t="s">
        <v>79</v>
      </c>
      <c r="E13" s="51" t="s">
        <v>80</v>
      </c>
      <c r="F13" s="55">
        <v>350</v>
      </c>
      <c r="G13" s="56">
        <f>F13*16</f>
        <v>5600</v>
      </c>
      <c r="H13" s="44" t="s">
        <v>109</v>
      </c>
    </row>
    <row r="14" spans="1:8" x14ac:dyDescent="0.35">
      <c r="A14" s="26" t="s">
        <v>103</v>
      </c>
      <c r="B14" s="11"/>
      <c r="C14" s="7" t="s">
        <v>13</v>
      </c>
      <c r="D14" s="15" t="s">
        <v>72</v>
      </c>
      <c r="E14" s="51" t="s">
        <v>73</v>
      </c>
      <c r="F14" s="54">
        <v>180</v>
      </c>
      <c r="G14" s="56">
        <v>9000</v>
      </c>
      <c r="H14" s="44" t="s">
        <v>111</v>
      </c>
    </row>
    <row r="15" spans="1:8" x14ac:dyDescent="0.35">
      <c r="A15" s="27" t="s">
        <v>29</v>
      </c>
      <c r="B15" s="11"/>
      <c r="C15" s="9" t="s">
        <v>24</v>
      </c>
      <c r="D15" s="15"/>
      <c r="E15" s="51"/>
      <c r="F15" s="54"/>
      <c r="G15" s="56"/>
    </row>
    <row r="16" spans="1:8" x14ac:dyDescent="0.35">
      <c r="A16" s="25" t="s">
        <v>30</v>
      </c>
      <c r="B16" s="22"/>
      <c r="C16" s="45" t="s">
        <v>14</v>
      </c>
      <c r="D16" s="15" t="s">
        <v>75</v>
      </c>
      <c r="E16" s="51" t="s">
        <v>76</v>
      </c>
      <c r="F16" s="54">
        <v>80</v>
      </c>
      <c r="G16" s="56">
        <f>503*F16</f>
        <v>40240</v>
      </c>
      <c r="H16" s="44" t="s">
        <v>112</v>
      </c>
    </row>
    <row r="17" spans="1:8" x14ac:dyDescent="0.35">
      <c r="A17" s="25" t="s">
        <v>31</v>
      </c>
      <c r="B17" s="22"/>
      <c r="C17" s="7" t="s">
        <v>23</v>
      </c>
      <c r="D17" s="15" t="s">
        <v>75</v>
      </c>
      <c r="E17" s="51" t="s">
        <v>76</v>
      </c>
      <c r="F17" s="54">
        <v>250</v>
      </c>
      <c r="G17" s="56">
        <f>503*F17</f>
        <v>125750</v>
      </c>
    </row>
    <row r="18" spans="1:8" x14ac:dyDescent="0.35">
      <c r="A18" s="25" t="s">
        <v>32</v>
      </c>
      <c r="B18" s="22"/>
      <c r="C18" s="7" t="s">
        <v>20</v>
      </c>
      <c r="D18" s="15" t="s">
        <v>75</v>
      </c>
      <c r="E18" s="51" t="s">
        <v>81</v>
      </c>
      <c r="F18" s="54">
        <v>250</v>
      </c>
      <c r="G18" s="56">
        <f>4*250</f>
        <v>1000</v>
      </c>
    </row>
    <row r="19" spans="1:8" x14ac:dyDescent="0.35">
      <c r="A19" s="25" t="s">
        <v>33</v>
      </c>
      <c r="B19" s="11"/>
      <c r="C19" s="7" t="s">
        <v>15</v>
      </c>
      <c r="D19" s="15" t="s">
        <v>75</v>
      </c>
      <c r="E19" s="51" t="s">
        <v>82</v>
      </c>
      <c r="F19" s="54">
        <v>150</v>
      </c>
      <c r="G19" s="56">
        <f>8*F19</f>
        <v>1200</v>
      </c>
    </row>
    <row r="20" spans="1:8" x14ac:dyDescent="0.35">
      <c r="A20" s="25" t="s">
        <v>34</v>
      </c>
      <c r="B20" s="22"/>
      <c r="C20" s="7" t="s">
        <v>16</v>
      </c>
      <c r="D20" s="15" t="s">
        <v>75</v>
      </c>
      <c r="E20" s="51" t="s">
        <v>78</v>
      </c>
      <c r="F20" s="54">
        <v>90</v>
      </c>
      <c r="G20" s="56">
        <f>290*F20</f>
        <v>26100</v>
      </c>
    </row>
    <row r="21" spans="1:8" x14ac:dyDescent="0.35">
      <c r="A21" s="25" t="s">
        <v>35</v>
      </c>
      <c r="B21" s="22"/>
      <c r="C21" s="7" t="s">
        <v>19</v>
      </c>
      <c r="D21" s="15" t="s">
        <v>75</v>
      </c>
      <c r="E21" s="51" t="s">
        <v>83</v>
      </c>
      <c r="F21" s="54">
        <v>80</v>
      </c>
      <c r="G21" s="56">
        <f>254.85*F21</f>
        <v>20388</v>
      </c>
    </row>
    <row r="22" spans="1:8" x14ac:dyDescent="0.35">
      <c r="A22" s="25" t="s">
        <v>36</v>
      </c>
      <c r="B22" s="22"/>
      <c r="C22" s="7" t="s">
        <v>17</v>
      </c>
      <c r="D22" s="15" t="s">
        <v>75</v>
      </c>
      <c r="E22" s="51" t="s">
        <v>106</v>
      </c>
      <c r="F22" s="54">
        <v>130</v>
      </c>
      <c r="G22" s="56">
        <f>506*F22</f>
        <v>65780</v>
      </c>
    </row>
    <row r="23" spans="1:8" x14ac:dyDescent="0.35">
      <c r="A23" s="25" t="s">
        <v>37</v>
      </c>
      <c r="B23" s="22"/>
      <c r="C23" s="7" t="s">
        <v>18</v>
      </c>
      <c r="D23" s="15" t="s">
        <v>69</v>
      </c>
      <c r="E23" s="51" t="s">
        <v>104</v>
      </c>
      <c r="F23" s="55">
        <v>6500</v>
      </c>
      <c r="G23" s="56">
        <f>E23*F23</f>
        <v>131560</v>
      </c>
      <c r="H23" s="44" t="s">
        <v>108</v>
      </c>
    </row>
    <row r="24" spans="1:8" x14ac:dyDescent="0.35">
      <c r="A24" s="25" t="s">
        <v>38</v>
      </c>
      <c r="B24" s="22"/>
      <c r="C24" s="7" t="s">
        <v>21</v>
      </c>
      <c r="D24" s="15" t="s">
        <v>75</v>
      </c>
      <c r="E24" s="51" t="s">
        <v>77</v>
      </c>
      <c r="F24" s="54">
        <v>40</v>
      </c>
      <c r="G24" s="56">
        <f>506*F24</f>
        <v>20240</v>
      </c>
    </row>
    <row r="25" spans="1:8" x14ac:dyDescent="0.35">
      <c r="A25" s="28" t="s">
        <v>39</v>
      </c>
      <c r="B25" s="11"/>
      <c r="C25" s="4" t="s">
        <v>7</v>
      </c>
      <c r="D25" s="15"/>
      <c r="E25" s="51"/>
      <c r="F25" s="54"/>
      <c r="G25" s="56"/>
    </row>
    <row r="26" spans="1:8" x14ac:dyDescent="0.35">
      <c r="A26" s="26" t="s">
        <v>40</v>
      </c>
      <c r="B26" s="11"/>
      <c r="C26" s="7" t="s">
        <v>26</v>
      </c>
      <c r="D26" s="15" t="s">
        <v>71</v>
      </c>
      <c r="E26" s="51" t="s">
        <v>93</v>
      </c>
      <c r="F26" s="54">
        <v>150</v>
      </c>
      <c r="G26" s="56">
        <f>E26*F26</f>
        <v>45000</v>
      </c>
    </row>
    <row r="27" spans="1:8" x14ac:dyDescent="0.35">
      <c r="A27" s="28" t="s">
        <v>41</v>
      </c>
      <c r="B27" s="11"/>
      <c r="C27" s="4" t="s">
        <v>4</v>
      </c>
      <c r="D27" s="15"/>
      <c r="E27" s="51"/>
      <c r="F27" s="54"/>
      <c r="G27" s="56"/>
    </row>
    <row r="28" spans="1:8" x14ac:dyDescent="0.35">
      <c r="A28" s="26" t="s">
        <v>42</v>
      </c>
      <c r="B28" s="11"/>
      <c r="C28" s="7" t="s">
        <v>27</v>
      </c>
      <c r="D28" s="15" t="s">
        <v>91</v>
      </c>
      <c r="E28" s="51" t="s">
        <v>94</v>
      </c>
      <c r="F28" s="54">
        <v>100</v>
      </c>
      <c r="G28" s="56">
        <f>E28*F28</f>
        <v>40800</v>
      </c>
    </row>
    <row r="29" spans="1:8" x14ac:dyDescent="0.35">
      <c r="A29" s="26" t="s">
        <v>43</v>
      </c>
      <c r="B29" s="22"/>
      <c r="C29" s="7" t="s">
        <v>28</v>
      </c>
      <c r="D29" s="15" t="s">
        <v>90</v>
      </c>
      <c r="E29" s="51" t="s">
        <v>95</v>
      </c>
      <c r="F29" s="54">
        <v>250</v>
      </c>
      <c r="G29" s="56">
        <f>E29*F29</f>
        <v>22000</v>
      </c>
    </row>
    <row r="30" spans="1:8" x14ac:dyDescent="0.35">
      <c r="A30" s="26"/>
      <c r="B30" s="22"/>
      <c r="C30" s="5" t="s">
        <v>8</v>
      </c>
      <c r="D30" s="15"/>
      <c r="E30" s="51"/>
      <c r="F30" s="54"/>
      <c r="G30" s="56"/>
    </row>
    <row r="31" spans="1:8" x14ac:dyDescent="0.35">
      <c r="A31" s="28" t="s">
        <v>46</v>
      </c>
      <c r="B31" s="22"/>
      <c r="C31" s="4" t="s">
        <v>6</v>
      </c>
      <c r="D31" s="15"/>
      <c r="E31" s="51"/>
      <c r="F31" s="54"/>
      <c r="G31" s="56"/>
    </row>
    <row r="32" spans="1:8" x14ac:dyDescent="0.35">
      <c r="A32" s="27" t="s">
        <v>47</v>
      </c>
      <c r="B32" s="22"/>
      <c r="C32" s="9" t="s">
        <v>25</v>
      </c>
      <c r="D32" s="15"/>
      <c r="E32" s="51"/>
      <c r="F32" s="54"/>
      <c r="G32" s="56"/>
    </row>
    <row r="33" spans="1:7" x14ac:dyDescent="0.35">
      <c r="A33" s="26" t="s">
        <v>48</v>
      </c>
      <c r="B33" s="22"/>
      <c r="C33" s="7" t="s">
        <v>22</v>
      </c>
      <c r="D33" s="15" t="s">
        <v>69</v>
      </c>
      <c r="E33" s="51" t="s">
        <v>70</v>
      </c>
      <c r="F33" s="54">
        <v>750</v>
      </c>
      <c r="G33" s="56">
        <f>E33*F33</f>
        <v>22500</v>
      </c>
    </row>
    <row r="34" spans="1:7" x14ac:dyDescent="0.35">
      <c r="A34" s="26" t="s">
        <v>49</v>
      </c>
      <c r="B34" s="23" t="s">
        <v>60</v>
      </c>
      <c r="C34" s="7" t="s">
        <v>12</v>
      </c>
      <c r="D34" s="15" t="s">
        <v>79</v>
      </c>
      <c r="E34" s="51" t="s">
        <v>80</v>
      </c>
      <c r="F34" s="54">
        <v>350</v>
      </c>
      <c r="G34" s="56">
        <f>16*F34</f>
        <v>5600</v>
      </c>
    </row>
    <row r="35" spans="1:7" x14ac:dyDescent="0.35">
      <c r="A35" s="26" t="s">
        <v>50</v>
      </c>
      <c r="B35" s="22"/>
      <c r="C35" s="7" t="s">
        <v>13</v>
      </c>
      <c r="D35" s="15" t="s">
        <v>69</v>
      </c>
      <c r="E35" s="51" t="s">
        <v>85</v>
      </c>
      <c r="F35" s="54">
        <v>180</v>
      </c>
      <c r="G35" s="56">
        <f>E35*F35</f>
        <v>22320</v>
      </c>
    </row>
    <row r="36" spans="1:7" x14ac:dyDescent="0.35">
      <c r="A36" s="27" t="s">
        <v>51</v>
      </c>
      <c r="B36" s="22"/>
      <c r="C36" s="9" t="s">
        <v>24</v>
      </c>
      <c r="D36" s="15"/>
      <c r="E36" s="51"/>
      <c r="F36" s="54"/>
      <c r="G36" s="56"/>
    </row>
    <row r="37" spans="1:7" x14ac:dyDescent="0.35">
      <c r="A37" s="30" t="s">
        <v>52</v>
      </c>
      <c r="B37" s="11"/>
      <c r="C37" s="7" t="s">
        <v>23</v>
      </c>
      <c r="D37" s="15" t="s">
        <v>75</v>
      </c>
      <c r="E37" s="51" t="s">
        <v>86</v>
      </c>
      <c r="F37" s="54">
        <v>350</v>
      </c>
      <c r="G37" s="56">
        <f>780*F37</f>
        <v>273000</v>
      </c>
    </row>
    <row r="38" spans="1:7" x14ac:dyDescent="0.35">
      <c r="A38" s="30" t="s">
        <v>53</v>
      </c>
      <c r="B38" s="11"/>
      <c r="C38" s="7" t="s">
        <v>20</v>
      </c>
      <c r="D38" s="15" t="s">
        <v>75</v>
      </c>
      <c r="E38" s="51" t="s">
        <v>84</v>
      </c>
      <c r="F38" s="54">
        <v>250</v>
      </c>
      <c r="G38" s="56">
        <f>12*F38</f>
        <v>3000</v>
      </c>
    </row>
    <row r="39" spans="1:7" x14ac:dyDescent="0.35">
      <c r="A39" s="30" t="s">
        <v>54</v>
      </c>
      <c r="B39" s="11"/>
      <c r="C39" s="7" t="s">
        <v>15</v>
      </c>
      <c r="D39" s="15" t="s">
        <v>75</v>
      </c>
      <c r="E39" s="51" t="s">
        <v>87</v>
      </c>
      <c r="F39" s="54">
        <v>150</v>
      </c>
      <c r="G39" s="56">
        <f>112.6*F39</f>
        <v>16890</v>
      </c>
    </row>
    <row r="40" spans="1:7" x14ac:dyDescent="0.35">
      <c r="A40" s="30" t="s">
        <v>55</v>
      </c>
      <c r="B40" s="11"/>
      <c r="C40" s="7" t="s">
        <v>16</v>
      </c>
      <c r="D40" s="15" t="s">
        <v>75</v>
      </c>
      <c r="E40" s="51" t="s">
        <v>88</v>
      </c>
      <c r="F40" s="54">
        <v>90</v>
      </c>
      <c r="G40" s="56">
        <f>543*90</f>
        <v>48870</v>
      </c>
    </row>
    <row r="41" spans="1:7" x14ac:dyDescent="0.35">
      <c r="A41" s="30" t="s">
        <v>56</v>
      </c>
      <c r="B41" s="11"/>
      <c r="C41" s="7" t="s">
        <v>19</v>
      </c>
      <c r="D41" s="15" t="s">
        <v>75</v>
      </c>
      <c r="E41" s="51" t="s">
        <v>11</v>
      </c>
      <c r="F41" s="54">
        <v>80</v>
      </c>
      <c r="G41" s="56">
        <f>610*F41</f>
        <v>48800</v>
      </c>
    </row>
    <row r="42" spans="1:7" x14ac:dyDescent="0.35">
      <c r="A42" s="30" t="s">
        <v>57</v>
      </c>
      <c r="B42" s="11"/>
      <c r="C42" s="7" t="s">
        <v>17</v>
      </c>
      <c r="D42" s="15" t="s">
        <v>69</v>
      </c>
      <c r="E42" s="51" t="s">
        <v>105</v>
      </c>
      <c r="F42" s="54">
        <v>130</v>
      </c>
      <c r="G42" s="56">
        <f>E42*F42</f>
        <v>3172</v>
      </c>
    </row>
    <row r="43" spans="1:7" x14ac:dyDescent="0.35">
      <c r="A43" s="30" t="s">
        <v>58</v>
      </c>
      <c r="B43" s="11"/>
      <c r="C43" s="7" t="s">
        <v>18</v>
      </c>
      <c r="D43" s="18" t="s">
        <v>75</v>
      </c>
      <c r="E43" s="52"/>
      <c r="F43" s="54"/>
      <c r="G43" s="56"/>
    </row>
    <row r="44" spans="1:7" x14ac:dyDescent="0.35">
      <c r="A44" s="30" t="s">
        <v>59</v>
      </c>
      <c r="B44" s="11"/>
      <c r="C44" s="7" t="s">
        <v>21</v>
      </c>
      <c r="D44" s="15" t="s">
        <v>72</v>
      </c>
      <c r="E44" s="51" t="s">
        <v>96</v>
      </c>
      <c r="F44" s="54">
        <v>120</v>
      </c>
      <c r="G44" s="56">
        <f>610*F44</f>
        <v>73200</v>
      </c>
    </row>
    <row r="45" spans="1:7" x14ac:dyDescent="0.35">
      <c r="A45" s="31" t="s">
        <v>61</v>
      </c>
      <c r="B45" s="10"/>
      <c r="C45" s="4" t="s">
        <v>7</v>
      </c>
      <c r="D45" s="19"/>
      <c r="E45" s="53"/>
      <c r="F45" s="54"/>
      <c r="G45" s="56"/>
    </row>
    <row r="46" spans="1:7" x14ac:dyDescent="0.35">
      <c r="A46" s="30" t="s">
        <v>62</v>
      </c>
      <c r="B46" s="10"/>
      <c r="C46" s="7" t="s">
        <v>26</v>
      </c>
      <c r="D46" s="19" t="s">
        <v>71</v>
      </c>
      <c r="E46" s="53" t="s">
        <v>97</v>
      </c>
      <c r="F46" s="54">
        <v>150</v>
      </c>
      <c r="G46" s="56">
        <f>E46*F46</f>
        <v>91200</v>
      </c>
    </row>
    <row r="47" spans="1:7" x14ac:dyDescent="0.35">
      <c r="A47" s="31" t="s">
        <v>63</v>
      </c>
      <c r="B47" s="10"/>
      <c r="C47" s="6" t="s">
        <v>4</v>
      </c>
      <c r="D47" s="19"/>
      <c r="E47" s="53"/>
      <c r="F47" s="54"/>
      <c r="G47" s="56"/>
    </row>
    <row r="48" spans="1:7" x14ac:dyDescent="0.35">
      <c r="A48" s="62" t="s">
        <v>64</v>
      </c>
      <c r="B48" s="10"/>
      <c r="C48" s="63" t="s">
        <v>27</v>
      </c>
      <c r="D48" s="64" t="s">
        <v>91</v>
      </c>
      <c r="E48" s="65" t="s">
        <v>98</v>
      </c>
      <c r="F48" s="66">
        <v>100</v>
      </c>
      <c r="G48" s="67">
        <f>E48*F48</f>
        <v>71170</v>
      </c>
    </row>
    <row r="49" spans="1:7" x14ac:dyDescent="0.35">
      <c r="A49" s="69" t="s">
        <v>65</v>
      </c>
      <c r="B49" s="54"/>
      <c r="C49" s="70" t="s">
        <v>28</v>
      </c>
      <c r="D49" s="71" t="s">
        <v>90</v>
      </c>
      <c r="E49" s="71" t="s">
        <v>45</v>
      </c>
      <c r="F49" s="54">
        <v>250</v>
      </c>
      <c r="G49" s="56">
        <f>E49*F49</f>
        <v>3500</v>
      </c>
    </row>
    <row r="50" spans="1:7" x14ac:dyDescent="0.35">
      <c r="A50" s="69" t="s">
        <v>122</v>
      </c>
      <c r="B50" s="54"/>
      <c r="C50" s="70" t="s">
        <v>123</v>
      </c>
      <c r="D50" s="71" t="s">
        <v>124</v>
      </c>
      <c r="E50" s="71">
        <v>1100</v>
      </c>
      <c r="F50" s="54">
        <v>620</v>
      </c>
      <c r="G50" s="56">
        <f>E50*F50</f>
        <v>682000</v>
      </c>
    </row>
    <row r="51" spans="1:7" ht="15" thickBot="1" x14ac:dyDescent="0.4">
      <c r="C51" s="68"/>
      <c r="F51" s="46" t="s">
        <v>120</v>
      </c>
      <c r="G51" s="60">
        <f>SUM(G7:G50)</f>
        <v>2162380</v>
      </c>
    </row>
    <row r="52" spans="1:7" x14ac:dyDescent="0.35">
      <c r="F52" s="46" t="s">
        <v>119</v>
      </c>
      <c r="G52" s="60">
        <f>G51*0.2</f>
        <v>432476</v>
      </c>
    </row>
    <row r="53" spans="1:7" x14ac:dyDescent="0.35">
      <c r="F53" s="46" t="s">
        <v>118</v>
      </c>
      <c r="G53" s="60">
        <f>G52+G51</f>
        <v>2594856</v>
      </c>
    </row>
    <row r="55" spans="1:7" ht="18.5" x14ac:dyDescent="0.45">
      <c r="C55" s="47" t="s">
        <v>113</v>
      </c>
    </row>
    <row r="57" spans="1:7" ht="18.5" x14ac:dyDescent="0.45">
      <c r="C57" s="47" t="s">
        <v>114</v>
      </c>
    </row>
    <row r="59" spans="1:7" ht="18.5" x14ac:dyDescent="0.45">
      <c r="C59" s="47" t="s">
        <v>125</v>
      </c>
    </row>
    <row r="61" spans="1:7" ht="18.5" x14ac:dyDescent="0.45">
      <c r="C61" s="47" t="s">
        <v>126</v>
      </c>
    </row>
    <row r="62" spans="1:7" ht="23.5" x14ac:dyDescent="0.55000000000000004">
      <c r="C62" s="61" t="s">
        <v>115</v>
      </c>
    </row>
    <row r="64" spans="1:7" ht="23.5" x14ac:dyDescent="0.55000000000000004">
      <c r="C64" s="61" t="s">
        <v>127</v>
      </c>
    </row>
    <row r="67" spans="3:3" ht="23.5" x14ac:dyDescent="0.55000000000000004">
      <c r="C67" s="61" t="s">
        <v>121</v>
      </c>
    </row>
  </sheetData>
  <mergeCells count="8">
    <mergeCell ref="F3:F4"/>
    <mergeCell ref="G3:G4"/>
    <mergeCell ref="A1:E1"/>
    <mergeCell ref="E3:E4"/>
    <mergeCell ref="A3:A4"/>
    <mergeCell ref="B3:B4"/>
    <mergeCell ref="C3:C4"/>
    <mergeCell ref="D3:D4"/>
  </mergeCells>
  <pageMargins left="0.7" right="0.7" top="0.75" bottom="0.75" header="0.3" footer="0.3"/>
  <pageSetup paperSize="8" scale="42" fitToWidth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2025-02-03T15:25:07Z</cp:lastPrinted>
  <dcterms:created xsi:type="dcterms:W3CDTF">2020-05-20T07:51:14Z</dcterms:created>
  <dcterms:modified xsi:type="dcterms:W3CDTF">2025-02-13T11:06:10Z</dcterms:modified>
</cp:coreProperties>
</file>