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orp\hq\UsersRTL\spokryshka\Desktop\м. Запоріжжя, вул. Базарна 11\"/>
    </mc:Choice>
  </mc:AlternateContent>
  <bookViews>
    <workbookView xWindow="0" yWindow="0" windowWidth="23040" windowHeight="8388" tabRatio="516" firstSheet="2" activeTab="2"/>
  </bookViews>
  <sheets>
    <sheet name="Додаток 2" sheetId="42" state="hidden" r:id="rId1"/>
    <sheet name="Основні положеня" sheetId="40" state="hidden" r:id="rId2"/>
    <sheet name="Лист1" sheetId="53" r:id="rId3"/>
  </sheets>
  <definedNames>
    <definedName name="Виконується">#REF!</definedName>
  </definedNames>
  <calcPr calcId="162913"/>
</workbook>
</file>

<file path=xl/calcChain.xml><?xml version="1.0" encoding="utf-8"?>
<calcChain xmlns="http://schemas.openxmlformats.org/spreadsheetml/2006/main">
  <c r="K39" i="53" l="1"/>
  <c r="K40" i="53"/>
  <c r="K41" i="53"/>
  <c r="K44" i="53"/>
  <c r="K45" i="53"/>
  <c r="K46" i="53"/>
  <c r="K49" i="53"/>
  <c r="K50" i="53"/>
  <c r="K51" i="53"/>
  <c r="K52" i="53"/>
  <c r="K53" i="53"/>
  <c r="K54" i="53"/>
  <c r="K55" i="53"/>
  <c r="K56" i="53"/>
  <c r="K57" i="53"/>
  <c r="K58" i="53"/>
  <c r="K59" i="53"/>
  <c r="K60" i="53"/>
  <c r="K61" i="53"/>
  <c r="K62" i="53"/>
  <c r="K63" i="53"/>
  <c r="K64" i="53"/>
  <c r="K65" i="53"/>
  <c r="K66" i="53"/>
  <c r="K67" i="53"/>
  <c r="K68" i="53"/>
  <c r="K69" i="53"/>
  <c r="K70" i="53"/>
  <c r="K71" i="53"/>
  <c r="K72" i="53"/>
  <c r="K77" i="53"/>
  <c r="K81" i="53"/>
  <c r="K82" i="53"/>
  <c r="K84" i="53"/>
  <c r="K88" i="53"/>
  <c r="K90" i="53"/>
  <c r="F10" i="53"/>
  <c r="F11" i="53"/>
  <c r="F12" i="53"/>
  <c r="F14" i="53"/>
  <c r="F15" i="53"/>
  <c r="F16" i="53"/>
  <c r="F17" i="53"/>
  <c r="F18" i="53"/>
  <c r="F19" i="53"/>
  <c r="F20" i="53"/>
  <c r="F21" i="53"/>
  <c r="F22" i="53"/>
  <c r="F23" i="53"/>
  <c r="F24" i="53"/>
  <c r="F25" i="53"/>
  <c r="F26" i="53"/>
  <c r="F27" i="53"/>
  <c r="F28" i="53"/>
  <c r="F29" i="53"/>
  <c r="F30" i="53"/>
  <c r="F31" i="53"/>
  <c r="F107" i="53"/>
  <c r="F106" i="53"/>
  <c r="K131" i="53" l="1"/>
  <c r="F132" i="53"/>
  <c r="K130" i="53"/>
  <c r="I75" i="53" l="1"/>
  <c r="K75" i="53" s="1"/>
  <c r="I73" i="53"/>
  <c r="K73" i="53" s="1"/>
  <c r="I74" i="53"/>
  <c r="K74" i="53" s="1"/>
  <c r="I36" i="53"/>
  <c r="K36" i="53" s="1"/>
  <c r="F77" i="53"/>
  <c r="F78" i="53"/>
  <c r="F79" i="53"/>
  <c r="F81" i="53"/>
  <c r="F82" i="53"/>
  <c r="F83" i="53"/>
  <c r="F84" i="53"/>
  <c r="F85" i="53"/>
  <c r="F86" i="53"/>
  <c r="F87" i="53"/>
  <c r="F88" i="53"/>
  <c r="F89" i="53"/>
  <c r="F76" i="53"/>
  <c r="F73" i="53"/>
  <c r="F41" i="53"/>
  <c r="F36" i="53"/>
  <c r="F37" i="53"/>
  <c r="F46" i="53"/>
  <c r="F32" i="53"/>
  <c r="F9" i="53"/>
  <c r="K11" i="53"/>
  <c r="K12" i="53"/>
  <c r="K14" i="53"/>
  <c r="K9" i="53"/>
  <c r="E13" i="53"/>
  <c r="F13" i="53" s="1"/>
  <c r="F33" i="53" l="1"/>
  <c r="K160" i="53" l="1"/>
  <c r="K161" i="53"/>
  <c r="F160" i="53"/>
  <c r="F159" i="53"/>
  <c r="F158" i="53"/>
  <c r="F157" i="53"/>
  <c r="F156" i="53"/>
  <c r="F155" i="53"/>
  <c r="F154" i="53"/>
  <c r="F153" i="53"/>
  <c r="K150" i="53"/>
  <c r="F139" i="53"/>
  <c r="K127" i="53"/>
  <c r="K132" i="53"/>
  <c r="K129" i="53"/>
  <c r="K128" i="53"/>
  <c r="K126" i="53"/>
  <c r="F162" i="53" l="1"/>
  <c r="K162" i="53"/>
  <c r="I80" i="53"/>
  <c r="K80" i="53" s="1"/>
  <c r="I79" i="53"/>
  <c r="K79" i="53" s="1"/>
  <c r="I78" i="53"/>
  <c r="K78" i="53" s="1"/>
  <c r="I76" i="53"/>
  <c r="K76" i="53" s="1"/>
  <c r="I48" i="53"/>
  <c r="K48" i="53" s="1"/>
  <c r="I47" i="53"/>
  <c r="K47" i="53" s="1"/>
  <c r="F47" i="53"/>
  <c r="I43" i="53"/>
  <c r="K43" i="53" s="1"/>
  <c r="F42" i="53"/>
  <c r="I42" i="53"/>
  <c r="K42" i="53" s="1"/>
  <c r="K33" i="53" l="1"/>
  <c r="F35" i="53"/>
  <c r="K35" i="53"/>
  <c r="I37" i="53"/>
  <c r="K37" i="53" s="1"/>
  <c r="I38" i="53"/>
  <c r="K38" i="53" s="1"/>
  <c r="F51" i="53"/>
  <c r="F53" i="53"/>
  <c r="K100" i="53" l="1"/>
  <c r="K99" i="53"/>
  <c r="K98" i="53"/>
  <c r="F61" i="53"/>
  <c r="F67" i="53"/>
  <c r="I89" i="53"/>
  <c r="F93" i="53"/>
  <c r="K93" i="53"/>
  <c r="K94" i="53"/>
  <c r="K95" i="53"/>
  <c r="K96" i="53"/>
  <c r="K97" i="53"/>
  <c r="F100" i="53"/>
  <c r="F101" i="53"/>
  <c r="K101" i="53"/>
  <c r="K102" i="53"/>
  <c r="F103" i="53"/>
  <c r="K103" i="53"/>
  <c r="F104" i="53"/>
  <c r="F105" i="53"/>
  <c r="K110" i="53"/>
  <c r="F111" i="53"/>
  <c r="K111" i="53"/>
  <c r="K112" i="53"/>
  <c r="F113" i="53"/>
  <c r="K113" i="53"/>
  <c r="F114" i="53"/>
  <c r="K114" i="53"/>
  <c r="I115" i="53"/>
  <c r="K115" i="53" s="1"/>
  <c r="F116" i="53"/>
  <c r="K116" i="53"/>
  <c r="K117" i="53"/>
  <c r="I118" i="53"/>
  <c r="K118" i="53" s="1"/>
  <c r="K119" i="53"/>
  <c r="F121" i="53"/>
  <c r="K121" i="53"/>
  <c r="K122" i="53"/>
  <c r="K123" i="53"/>
  <c r="F124" i="53"/>
  <c r="K124" i="53"/>
  <c r="K125" i="53"/>
  <c r="F126" i="53"/>
  <c r="F133" i="53"/>
  <c r="I133" i="53"/>
  <c r="K133" i="53" s="1"/>
  <c r="F134" i="53"/>
  <c r="K134" i="53"/>
  <c r="K135" i="53"/>
  <c r="K136" i="53"/>
  <c r="K137" i="53"/>
  <c r="K138" i="53"/>
  <c r="F140" i="53"/>
  <c r="F141" i="53"/>
  <c r="F144" i="53"/>
  <c r="I144" i="53"/>
  <c r="F145" i="53"/>
  <c r="K145" i="53"/>
  <c r="F146" i="53"/>
  <c r="F147" i="53"/>
  <c r="K147" i="53"/>
  <c r="K148" i="53"/>
  <c r="F149" i="53"/>
  <c r="F164" i="53"/>
  <c r="F165" i="53"/>
  <c r="F166" i="53"/>
  <c r="I166" i="53"/>
  <c r="K166" i="53" s="1"/>
  <c r="F168" i="53"/>
  <c r="K168" i="53"/>
  <c r="F169" i="53"/>
  <c r="F170" i="53"/>
  <c r="K151" i="53" l="1"/>
  <c r="F171" i="53"/>
  <c r="K171" i="53"/>
  <c r="F151" i="53"/>
  <c r="K142" i="53"/>
  <c r="F142" i="53"/>
  <c r="K91" i="53"/>
  <c r="F91" i="53"/>
  <c r="K172" i="53" l="1"/>
  <c r="K173" i="53" s="1"/>
  <c r="K174" i="53" s="1"/>
  <c r="F173" i="53"/>
  <c r="F175" i="53" s="1"/>
  <c r="K175" i="53" l="1"/>
  <c r="K177" i="53" s="1"/>
  <c r="K176" i="53" s="1"/>
</calcChain>
</file>

<file path=xl/sharedStrings.xml><?xml version="1.0" encoding="utf-8"?>
<sst xmlns="http://schemas.openxmlformats.org/spreadsheetml/2006/main" count="516" uniqueCount="313">
  <si>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</si>
  <si>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</si>
  <si>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</si>
  <si>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</si>
  <si>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</si>
  <si>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</si>
  <si>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</si>
  <si>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</si>
  <si>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</si>
  <si>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</si>
  <si>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</si>
  <si>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</si>
  <si>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</si>
  <si>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</si>
  <si>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</si>
  <si>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</si>
  <si>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</si>
  <si>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</si>
  <si>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</si>
  <si>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</si>
  <si>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</si>
  <si>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</si>
  <si>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</si>
  <si>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</si>
  <si>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</si>
  <si>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</si>
  <si>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</si>
  <si>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</si>
  <si>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</si>
  <si>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</si>
  <si>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</si>
  <si>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</si>
  <si>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</si>
  <si>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</si>
  <si>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</si>
  <si>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</si>
  <si>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</si>
  <si>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</si>
  <si>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</si>
  <si>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</si>
  <si>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</si>
  <si>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</si>
  <si>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</si>
  <si>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</si>
  <si>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</si>
  <si>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</si>
  <si>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</si>
  <si>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</si>
  <si>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</si>
  <si>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</si>
  <si>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</si>
  <si>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</si>
  <si>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</si>
  <si>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</si>
  <si>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</si>
  <si>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</si>
  <si>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</si>
  <si>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</si>
  <si>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</si>
  <si>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</si>
  <si>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</si>
  <si>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</si>
  <si>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</si>
  <si>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</si>
  <si>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</si>
  <si>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</si>
  <si>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</si>
  <si>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</si>
  <si>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</si>
  <si>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</si>
  <si>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</si>
  <si>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</si>
  <si>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</si>
  <si>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</si>
  <si>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</si>
  <si>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</si>
  <si>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</si>
  <si>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</si>
  <si>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</si>
  <si>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</si>
  <si>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</si>
  <si>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</si>
  <si>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</si>
  <si>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</si>
  <si>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</si>
  <si>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</si>
  <si>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</si>
  <si>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</si>
  <si>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</si>
  <si>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</si>
  <si>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</si>
  <si>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</si>
  <si>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</si>
  <si>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</si>
  <si>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</si>
  <si>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Прокладання гофротруби з протяжкою кабеля</t>
  </si>
  <si>
    <t>Монтаж розподільчих коробок</t>
  </si>
  <si>
    <t>Монтаж розеток з підрозетником</t>
  </si>
  <si>
    <t>компл.</t>
  </si>
  <si>
    <t>поставка замовника</t>
  </si>
  <si>
    <t>Монтаж вимикачів з підрозетником</t>
  </si>
  <si>
    <t>поставка Замовника</t>
  </si>
  <si>
    <t>Прокладання кабелю вітой пари UTP</t>
  </si>
  <si>
    <t>Монтаж інформаційної розетки</t>
  </si>
  <si>
    <t>Виніс та навантаження сміття</t>
  </si>
  <si>
    <t>маш</t>
  </si>
  <si>
    <t>т</t>
  </si>
  <si>
    <t>Кабель комп'ютерный монолит Одескабель FTP КПВЭ-ВП cat.5E 4x2х0,51 мідь</t>
  </si>
  <si>
    <t>Розетка комп’ютерна подвійна Schneider Electric Asfora RJ45+RJ45 білий</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</si>
  <si>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</si>
  <si>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</si>
  <si>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</si>
  <si>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</si>
  <si>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</si>
  <si>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</si>
  <si>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</si>
  <si>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</si>
  <si>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</si>
  <si>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</si>
  <si>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</si>
  <si>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</si>
  <si>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</si>
  <si>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</si>
  <si>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</si>
  <si>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</si>
  <si>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Мішок господарський 55х83 (40 г)</t>
  </si>
  <si>
    <t xml:space="preserve"> СТ 17/10 Глибокопроникаюча грунтовка</t>
  </si>
  <si>
    <t>Коробка установча Контакт блочна 109 поліпропілен</t>
  </si>
  <si>
    <t>Прокладання кабеля для колонок</t>
  </si>
  <si>
    <t>Монтаж та підлючення акустичної колонки</t>
  </si>
  <si>
    <t xml:space="preserve">Фуга Ceresit CE 40 aguastatic </t>
  </si>
  <si>
    <t>Склострічка самоклейка BauGut 50мм х 20м</t>
  </si>
  <si>
    <t>Ізострічка EMT 0,13x15 мм 10 м чорна ПВХ 12-0403 BK</t>
  </si>
  <si>
    <t>Вимикач одноклавішний Schneider Electric Asfora самозажиммаючий 10 А 220В IP20 білий EPH0300121</t>
  </si>
  <si>
    <t>Вимикач двоклавішний Schneider Electric Asfora самозажиммаючий 10 А 220В IP20 білий EPH0300122</t>
  </si>
  <si>
    <t>Кабель акустичний Одескабель Loudspeaker Cable Hi-Fi, 2х1,5 кв.мм</t>
  </si>
  <si>
    <t>Клей для плитки Ceresit СМ11</t>
  </si>
  <si>
    <t>Демонтаж електрофурнітури (вимикачі, розетки, датчики)</t>
  </si>
  <si>
    <t>ВСЬОГО  ВАРТІСТЬ МАТЕРІАЛІВ ПО Демонтажним роботам, грн.( без ПДВ):</t>
  </si>
  <si>
    <t>Вивіз сміття (машина до 5 т)</t>
  </si>
  <si>
    <t>Монтаж прожекторів</t>
  </si>
  <si>
    <t>ВСЬОГО  ВАРТІСТЬ Демонтажні роботи, грн.( без ПДВ):</t>
  </si>
  <si>
    <t xml:space="preserve">Ceresit СТ 17/10 Глибокопроникаюча грунтовка </t>
  </si>
  <si>
    <t>Шпаклівка Knauf НР FINISH 25 кг</t>
  </si>
  <si>
    <t>Монтаж вогнегасника</t>
  </si>
  <si>
    <t>Вогнегасник ВП5 (матеріал замовника)</t>
  </si>
  <si>
    <t xml:space="preserve">Дюбель для гіпсокартону MOLLY 5x65 мм 4 шт. Expert Fix </t>
  </si>
  <si>
    <t>Монтаж шинопроводу</t>
  </si>
  <si>
    <t>Профіль BauGut ARMOSTEEL CW 75/4 м</t>
  </si>
  <si>
    <t xml:space="preserve">Встановлення дерев'яних дверних блоків  </t>
  </si>
  <si>
    <t>Лиштва прямокутна Cortex ПВХ (компл 2,5 шт.) ОМіС 8х70х2200 мм білий silk matt</t>
  </si>
  <si>
    <t>Комплект фурнітури циліндровий MVM A-2004 PZ SN/CP 62,5 мм матовий нікель/полірований хром без петель</t>
  </si>
  <si>
    <t>Петля для дверей накладна</t>
  </si>
  <si>
    <t>Комутаційна шафа</t>
  </si>
  <si>
    <t>Миття скляних вітрин з обох боків з їх очищенням  (вартість моючих входить в вартість)</t>
  </si>
  <si>
    <t>Післябудівельне прибирання</t>
  </si>
  <si>
    <t>Роботи по заміру опору ізоляції електропроводки з наданням технічного звіту (2 екз.)</t>
  </si>
  <si>
    <t>Електротехнічний проект (виконавча документація) 2 екз.</t>
  </si>
  <si>
    <t>Колодка 16 А 230 В с заземлением 6 гн. белый 90118600</t>
  </si>
  <si>
    <t xml:space="preserve">Монтаж ПВХ плінтуса на саморізи </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</si>
  <si>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</si>
  <si>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</si>
  <si>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</si>
  <si>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</si>
  <si>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Саморіз по металу 3.5x25 мм 100 шт Expert Fix</t>
  </si>
  <si>
    <t>уп</t>
  </si>
  <si>
    <t xml:space="preserve">Демонтаж керамічної плитки </t>
  </si>
  <si>
    <t xml:space="preserve">Штроблення із заробленням </t>
  </si>
  <si>
    <t>Закриття плівкою</t>
  </si>
  <si>
    <t>м/п</t>
  </si>
  <si>
    <t>м</t>
  </si>
  <si>
    <t>Шинопровід 1-фазний LightMaster CAB2000 100 см білий</t>
  </si>
  <si>
    <t>Шинопровід 1-фазний LightMaster CAB2000 200 см білий</t>
  </si>
  <si>
    <t>LED світильник LightMaster LLT201, потужність 30Вт,  4000K білий</t>
  </si>
  <si>
    <t>Обжим UTP кабелю в патч панель</t>
  </si>
  <si>
    <t>Монтаж світильників на підвісах</t>
  </si>
  <si>
    <t>X-LED 90ВТ ТРИКУТНИК білий (3X680) LSNTRI-90B</t>
  </si>
  <si>
    <t xml:space="preserve">Плівка поліетиленова 100 мк </t>
  </si>
  <si>
    <t>Піна монтажна SOUDAL PRO 750 мл</t>
  </si>
  <si>
    <t xml:space="preserve">Кріплення касового ящика </t>
  </si>
  <si>
    <t>Стяжка для кабелю нейлоновий 3.6x250 (100 шт./уп.)</t>
  </si>
  <si>
    <t>Затискач для троса подвійний 2 мм</t>
  </si>
  <si>
    <t>Дефектний акт</t>
  </si>
  <si>
    <t>Демонтаж плінтуса</t>
  </si>
  <si>
    <t>посл.</t>
  </si>
  <si>
    <t>Демонтаж електропроводки до 100м2 (прибрати кабель по стелі, знеструмити, обрізати кабель в стінах та на стелі, прибрати кабель)</t>
  </si>
  <si>
    <t xml:space="preserve">Укладання плитки с прирізкою (підготовка, грунтування, укладання, затирання швів) </t>
  </si>
  <si>
    <t>Фарбування дверей</t>
  </si>
  <si>
    <t>Заміна секрету у вхідних замках</t>
  </si>
  <si>
    <t>Прокладання кабелю до 4кв.мм включно</t>
  </si>
  <si>
    <t>Кабель силовий моноліт ЗЗЦМ ВВГнгП 3х1,5 мідь</t>
  </si>
  <si>
    <t>Підсилювач</t>
  </si>
  <si>
    <t>Колонка акустична</t>
  </si>
  <si>
    <t>Монтаж та підключення підсилювача</t>
  </si>
  <si>
    <t>Реле часу механічне</t>
  </si>
  <si>
    <t>Труба гофрована UP! (Underprice) 350H 20 мм / 50 м чорна</t>
  </si>
  <si>
    <t>Монтаж роутера</t>
  </si>
  <si>
    <t>Роутер</t>
  </si>
  <si>
    <t>Конектор RJ45 8P8C ATCOM UTP Кат 5e</t>
  </si>
  <si>
    <t>Кабель силовий моноліт ЗЗЦМ ВВГнгП 3х2,5 мідь</t>
  </si>
  <si>
    <t>Монтаж світильників лінійних</t>
  </si>
  <si>
    <t>Зєднувач лінійний</t>
  </si>
  <si>
    <t>Кабель спіральний OLFLEX SPIRAL 400 P 3G1/1500</t>
  </si>
  <si>
    <t>Загальнобудівельні роботи</t>
  </si>
  <si>
    <t>Один. вим.</t>
  </si>
  <si>
    <t xml:space="preserve">Шпаклювання стін і перегородок  (2-шарова шпаклівка, грунтовка і шліфування) </t>
  </si>
  <si>
    <t>Монтаж шафи СКС (встановлення та підключення обладнання)</t>
  </si>
  <si>
    <t>Гіпсокартон Knauf 2500x1200х12,5 мм 3 кв. м</t>
  </si>
  <si>
    <t>Профіль BauGut ARMOSTEEL UW 75/4 м 0,5 мм</t>
  </si>
  <si>
    <t>Профіль BauGut ARMOSTEEL CW 75/3 м 0,5 мм</t>
  </si>
  <si>
    <t>Саморіз зі свердлом по металу для гіпсокартону 3,5x9,5 мм 100 шт Expert Fix</t>
  </si>
  <si>
    <t>Дюбель швидкого монтажу 40414 потай 6x40 мм 20 шт</t>
  </si>
  <si>
    <t>Саморіз для г/к по металу 3,5х25 мм 100шт</t>
  </si>
  <si>
    <t>Плінтус ПВХ TIS дуб сірий 18х56х2500 мм</t>
  </si>
  <si>
    <t>Плитка керамічна Cersanit Light Henley Grey світло-сіра 600*300</t>
  </si>
  <si>
    <t>Трос оцинкований 2мм</t>
  </si>
  <si>
    <t>Рамка 3 посту Schneider Electric Asfora горизонтальна, білий</t>
  </si>
  <si>
    <t>Труба гофрована UP! (Underprice) 350H 25 мм чорна</t>
  </si>
  <si>
    <t>Секрет (в акті розписати)указати маркування</t>
  </si>
  <si>
    <t>Демонтаж клея на підлозі з частковим шпаклюванням(підготовка пола)</t>
  </si>
  <si>
    <t>Заливка самовирівнювальної суміші</t>
  </si>
  <si>
    <t>Ceresit СN 69 25 кг</t>
  </si>
  <si>
    <t>меш</t>
  </si>
  <si>
    <t>Шпаклівка Knauf FUGENFULLER 25 кг</t>
  </si>
  <si>
    <t>Фарбування стін (за 2 рази + грунт) ral 7024</t>
  </si>
  <si>
    <t xml:space="preserve">Підключення кабелю електроживлення зі стелі до столу відкритої викладки через колодку на 6 гнізд </t>
  </si>
  <si>
    <t>Коробка розподільча E.NEXT e.db.pro.85.85.50u ПВХ p016102</t>
  </si>
  <si>
    <t>Розетка Schneider Electric Asfora  пластик/з заземленням 220 В Антрацит</t>
  </si>
  <si>
    <t>Монтаж закладніх під Лайт Бокси та ТВ</t>
  </si>
  <si>
    <t>Доставка меблів,обладнання (Бориспільский р-н с. Мартусівка Моїсеєва 72)</t>
  </si>
  <si>
    <t>км</t>
  </si>
  <si>
    <t xml:space="preserve">м.п </t>
  </si>
  <si>
    <t xml:space="preserve">Клема WAGO на 3 провід (з важ) 0,2-4 мм?. T40 </t>
  </si>
  <si>
    <t xml:space="preserve">Клема WAGO на 2 провід (з важ) 0,2-4 мм?. T40 </t>
  </si>
  <si>
    <t xml:space="preserve">Клема WAGO на 5 провід (з важ) 0,2-4 мм?. T40 </t>
  </si>
  <si>
    <t>Автоматичний вимикач Hager 3P 25A B 6 kA MBN325 3M</t>
  </si>
  <si>
    <t>Автоматичний вимикач Hager 1P 10A C 6 kA MCN110 1M</t>
  </si>
  <si>
    <t>Диференційний автомат Hager ADA916D 1+N 16 A 30 mA B 6 КА A</t>
  </si>
  <si>
    <t>Диференційний автомат Hager 1+N 16A 30 mA С 6 КА A 2м AD966J</t>
  </si>
  <si>
    <t>Світильник LED лінійний Videx 36W 1,2М 5000K VL-BNWL-36125</t>
  </si>
  <si>
    <t>м.п</t>
  </si>
  <si>
    <t>м2</t>
  </si>
  <si>
    <t>Стретч 17мік*50см вага нетто 2,346 (+/-2%)кг макс. Довж палетування 600м.п</t>
  </si>
  <si>
    <t xml:space="preserve">Демонтаж настінної панелі  1200мм </t>
  </si>
  <si>
    <t>Демонтаж стіл технічної зони 1700 мм</t>
  </si>
  <si>
    <t xml:space="preserve">Демонтаж настінної панелі  600 мм </t>
  </si>
  <si>
    <t>Демонтаж Стіл ТОП 10</t>
  </si>
  <si>
    <t xml:space="preserve">Демонтаж стола для консультації </t>
  </si>
  <si>
    <t xml:space="preserve">Демонтаж ТВ та кронштейна </t>
  </si>
  <si>
    <t>Демонтаж освітлювальних приборів (зі збереженням)</t>
  </si>
  <si>
    <t xml:space="preserve">Демонтаж подвійного столу </t>
  </si>
  <si>
    <t>Демонтаж столу для телефонів 600</t>
  </si>
  <si>
    <t xml:space="preserve">Демонтаж СКС шафи (з обладнанням) </t>
  </si>
  <si>
    <t>Демонтаж стільців (компллект)</t>
  </si>
  <si>
    <t>Демонтаж перегородки ГКЛ (частина стіни)</t>
  </si>
  <si>
    <t>Демонтаж дверного блоку</t>
  </si>
  <si>
    <t>Демонтаж конструкцій стелі (Каркас, карти Армстронг, кріплення, мет конструкції.)</t>
  </si>
  <si>
    <t xml:space="preserve">Демонтаж звукових колонок </t>
  </si>
  <si>
    <t>Демонтаж wifi модуля</t>
  </si>
  <si>
    <t>Демонтаж накадних планок на ганку (зі збереженням)</t>
  </si>
  <si>
    <t>Заливка самовирівнювальної суміші Ганок</t>
  </si>
  <si>
    <t>Суміш для підлоги Мастер Базис</t>
  </si>
  <si>
    <t>Плитка Атем Gres  30x30 см</t>
  </si>
  <si>
    <t>Монтаж планок антиковзуючих</t>
  </si>
  <si>
    <t>Укладання плитки с прирізкою (підготовка, грунтування, укладання, затирання швів) Цоколь</t>
  </si>
  <si>
    <t>Добірна планка ОМіС Cortex  білий silk matt</t>
  </si>
  <si>
    <t>Дверний блок ОМіС Cortex глухе (гладке) ПГ 700 мм білий silk matt</t>
  </si>
  <si>
    <t xml:space="preserve">Фарба для стін та стелі Akrit 7TR 9л.з тонуванням або аналогічна фарба за характеристиками </t>
  </si>
  <si>
    <t>Фарбування стін (за 2 рази + грунт) Фасад</t>
  </si>
  <si>
    <t xml:space="preserve">Шпаклювання (часткове) фасаду (2-шарова шпаклівка, грунтовка і шліфування) </t>
  </si>
  <si>
    <t>Шпаклівка фасадна 25 кг</t>
  </si>
  <si>
    <t>Монтаж гідробар'єру</t>
  </si>
  <si>
    <t>Очищення ринви від бруду</t>
  </si>
  <si>
    <t>Частовий ремонт покрівлі еркеру</t>
  </si>
  <si>
    <t xml:space="preserve">Заміна склопакету </t>
  </si>
  <si>
    <t>Склопакет 2000*300</t>
  </si>
  <si>
    <t xml:space="preserve">Фальш стіни із ГКЛ в один шар </t>
  </si>
  <si>
    <t>Регулювання вхідних дверей. (петлі, замок, механізм відкривання)</t>
  </si>
  <si>
    <t>Монтаж стелі АРМСТРОНГ з профіля</t>
  </si>
  <si>
    <t>Профіль т подібний чорний 3,6м.</t>
  </si>
  <si>
    <t>Стержень  L=0,5м, 4 мм INDUSTRY</t>
  </si>
  <si>
    <t>Пружинний підвіс</t>
  </si>
  <si>
    <t>Дюбель ударный гриб 6х 40 мм гвоздь (100шт) жёлтый</t>
  </si>
  <si>
    <t>Саморіз із пресшайбою 50шт</t>
  </si>
  <si>
    <t xml:space="preserve">Плита Армстронг чорна мат металева </t>
  </si>
  <si>
    <t>Монтаж резервного живлення</t>
  </si>
  <si>
    <t>Монтаж стіл касса тех зони 800мм</t>
  </si>
  <si>
    <t>Монтаж стіл для консуьтацій 800 мм</t>
  </si>
  <si>
    <t>Монтаж аксесуарна панель 1800 мм</t>
  </si>
  <si>
    <t>Монтаж аксесуарна панель 1200 мм</t>
  </si>
  <si>
    <t>Монтаж БЗ САМСУНГ</t>
  </si>
  <si>
    <t xml:space="preserve">Демонтаж БЗ САМСУНГ </t>
  </si>
  <si>
    <t>монтаж модуль настінний універсальний 1200</t>
  </si>
  <si>
    <t>монтаж модуль настінний універсальний 1800</t>
  </si>
  <si>
    <t xml:space="preserve">Установка вимикача </t>
  </si>
  <si>
    <t>Кабель силовий багатожильний ЗЗКМ ШВВП 2х0,75 мідь</t>
  </si>
  <si>
    <t>Брус 20*20*2000</t>
  </si>
  <si>
    <t>кв.м</t>
  </si>
  <si>
    <t>Найменування будови та її адреса : Переформат магазину за адресою, м.Запоріжжя, вул.Базарна ,11</t>
  </si>
  <si>
    <t>Демонтажні роботи (пакування,перенесення,навантаження)</t>
  </si>
  <si>
    <t>Клейка стрічка 45 мм 200 м 40 мкм</t>
  </si>
  <si>
    <t>Гофрокартон 2-х шаровий v2 1,05х10 м 10,5 кв.м</t>
  </si>
  <si>
    <t>рул</t>
  </si>
  <si>
    <t>Картонна коробка гофроящик 570х370х200 10 шт.</t>
  </si>
  <si>
    <t>Регулювання дотягувача</t>
  </si>
  <si>
    <t>Фарба акрилова Dufa Fassaden</t>
  </si>
  <si>
    <t>Гідробар'єр 75 м.кв Сірий (000000286)</t>
  </si>
  <si>
    <t>Монтаж меблів</t>
  </si>
  <si>
    <t>Вимикач меблевий</t>
  </si>
  <si>
    <t>LED панель PANEL-B2B EF-28 4200K</t>
  </si>
  <si>
    <t>Монтаж світильників 600*600</t>
  </si>
  <si>
    <t>Монтаж автоматів</t>
  </si>
  <si>
    <t>Монтаж діф.автоматів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</si>
</sst>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_-;\-* #,##0.00_₴_-;_-* &quot;-&quot;??_₴_-;_-@_-"/>
    <numFmt numFmtId="165" formatCode="[$-419]General"/>
    <numFmt numFmtId="166" formatCode="#,##0.00_ ;[Red]\-#,##0.00\ "/>
    <numFmt numFmtId="167" formatCode="#,##0_ ;[Red]\-#,##0\ "/>
  </numFmts>
  <fonts count="50">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sz val="11"/>
      <color indexed="8"/>
      <name val="Times New Roman"/>
      <family val="1"/>
      <charset val="204"/>
    </font>
    <font>
      <sz val="11"/>
      <color rgb="FF000000"/>
      <name val="Times New Roman"/>
      <family val="1"/>
      <charset val="204"/>
    </font>
    <font>
      <sz val="11"/>
      <color rgb="FF333333"/>
      <name val="Times New Roman"/>
      <family val="1"/>
      <charset val="204"/>
    </font>
  </fonts>
  <fills count="12">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right style="thin">
        <color indexed="64"/>
      </right>
      <top/>
      <bottom style="thin">
        <color indexed="64"/>
      </bottom>
      <diagonal/>
    </border>
    <border>
      <left/>
      <right/>
      <top/>
      <bottom style="thin">
        <color auto="1"/>
      </bottom>
      <diagonal/>
    </border>
  </borders>
  <cellStyleXfs count="74">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3" fillId="0" borderId="0">
      <protection locked="0"/>
    </xf>
    <xf numFmtId="0" fontId="43" fillId="0" borderId="0"/>
    <xf numFmtId="0" fontId="45" fillId="0" borderId="0"/>
    <xf numFmtId="0" fontId="1" fillId="0" borderId="0"/>
    <xf numFmtId="0" fontId="1" fillId="0" borderId="0"/>
    <xf numFmtId="0" fontId="1" fillId="0" borderId="0"/>
    <xf numFmtId="0" fontId="4" fillId="0" borderId="0"/>
    <xf numFmtId="0" fontId="1" fillId="0" borderId="0"/>
    <xf numFmtId="0" fontId="2" fillId="0" borderId="0"/>
    <xf numFmtId="0" fontId="1" fillId="0" borderId="1"/>
    <xf numFmtId="0" fontId="1" fillId="0" borderId="0"/>
    <xf numFmtId="0" fontId="3" fillId="0" borderId="0">
      <alignment vertical="center"/>
    </xf>
    <xf numFmtId="0" fontId="1" fillId="0" borderId="0"/>
    <xf numFmtId="0" fontId="1" fillId="0" borderId="0"/>
    <xf numFmtId="0" fontId="1" fillId="0" borderId="0"/>
    <xf numFmtId="0" fontId="4" fillId="0" borderId="0">
      <protection locked="0"/>
    </xf>
    <xf numFmtId="0" fontId="4" fillId="0" borderId="0"/>
  </cellStyleXfs>
  <cellXfs count="254">
    <xf numFmtId="0" fontId="0" fillId="0" borderId="0" xfId="0"/>
    <xf numFmtId="0" fontId="4" fillId="0" borderId="0" xfId="4"/>
    <xf numFmtId="0" fontId="5" fillId="0" borderId="0" xfId="48" applyFont="1" applyAlignment="1">
      <alignment horizontal="left" vertical="top"/>
    </xf>
    <xf numFmtId="0" fontId="6" fillId="0" borderId="0" xfId="4" applyFont="1" applyAlignment="1">
      <alignment vertical="center" wrapText="1"/>
    </xf>
    <xf numFmtId="0" fontId="8" fillId="0" borderId="5" xfId="4" applyFont="1" applyBorder="1" applyAlignment="1">
      <alignment horizontal="left" vertical="top"/>
    </xf>
    <xf numFmtId="0" fontId="4" fillId="0" borderId="5" xfId="4" applyBorder="1" applyAlignment="1">
      <alignment horizontal="left" vertical="center"/>
    </xf>
    <xf numFmtId="0" fontId="4" fillId="0" borderId="0" xfId="4" applyAlignment="1">
      <alignment horizontal="left" vertical="center"/>
    </xf>
    <xf numFmtId="0" fontId="4" fillId="0" borderId="5" xfId="4" applyBorder="1"/>
    <xf numFmtId="0" fontId="4" fillId="0" borderId="10" xfId="4" applyBorder="1" applyAlignment="1">
      <alignment horizontal="left" vertical="center"/>
    </xf>
    <xf numFmtId="0" fontId="4" fillId="0" borderId="10" xfId="4" applyBorder="1"/>
    <xf numFmtId="0" fontId="9" fillId="0" borderId="0" xfId="9" applyFont="1"/>
    <xf numFmtId="0" fontId="11" fillId="0" borderId="0" xfId="9" applyFont="1"/>
    <xf numFmtId="0" fontId="5" fillId="0" borderId="0" xfId="48" applyFont="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Alignment="1">
      <alignment horizontal="left" wrapText="1"/>
    </xf>
    <xf numFmtId="0" fontId="11" fillId="0" borderId="0" xfId="9" applyFont="1" applyAlignment="1">
      <alignment horizontal="left"/>
    </xf>
    <xf numFmtId="4" fontId="42" fillId="4" borderId="1" xfId="48" applyNumberFormat="1" applyFont="1" applyFill="1" applyBorder="1" applyAlignment="1">
      <alignment horizontal="center" vertical="center"/>
    </xf>
    <xf numFmtId="0" fontId="44" fillId="9" borderId="1" xfId="19" applyFont="1" applyFill="1" applyBorder="1" applyAlignment="1" applyProtection="1">
      <alignment horizontal="left" vertical="center" wrapText="1"/>
    </xf>
    <xf numFmtId="4" fontId="44" fillId="9" borderId="1" xfId="48" applyNumberFormat="1" applyFont="1" applyFill="1" applyBorder="1" applyAlignment="1">
      <alignment horizontal="center" vertical="center"/>
    </xf>
    <xf numFmtId="0" fontId="42" fillId="0" borderId="0" xfId="0" applyFont="1" applyAlignment="1">
      <alignment horizontal="center" vertical="center"/>
    </xf>
    <xf numFmtId="1" fontId="42" fillId="4" borderId="1" xfId="48" applyNumberFormat="1" applyFont="1" applyFill="1" applyBorder="1" applyAlignment="1">
      <alignment horizontal="center" vertical="center"/>
    </xf>
    <xf numFmtId="0" fontId="42" fillId="0" borderId="1" xfId="0" applyFont="1" applyBorder="1" applyAlignment="1">
      <alignment horizontal="center" vertical="center"/>
    </xf>
    <xf numFmtId="4" fontId="42" fillId="2" borderId="1" xfId="48" applyNumberFormat="1" applyFont="1" applyFill="1" applyBorder="1" applyAlignment="1">
      <alignment horizontal="center" vertical="center"/>
    </xf>
    <xf numFmtId="166" fontId="42" fillId="2" borderId="1" xfId="48" applyNumberFormat="1" applyFont="1" applyFill="1" applyBorder="1" applyAlignment="1">
      <alignment horizontal="center" vertical="center"/>
    </xf>
    <xf numFmtId="166" fontId="44" fillId="2" borderId="1" xfId="48" applyNumberFormat="1" applyFont="1" applyFill="1" applyBorder="1" applyAlignment="1">
      <alignment horizontal="center" vertical="center"/>
    </xf>
    <xf numFmtId="4" fontId="44" fillId="2" borderId="1" xfId="48" applyNumberFormat="1" applyFont="1" applyFill="1" applyBorder="1" applyAlignment="1">
      <alignment horizontal="center" vertical="center"/>
    </xf>
    <xf numFmtId="0" fontId="42" fillId="2" borderId="1" xfId="48" applyFont="1" applyFill="1" applyBorder="1" applyAlignment="1">
      <alignment horizontal="center" vertical="center"/>
    </xf>
    <xf numFmtId="166" fontId="42" fillId="0" borderId="0" xfId="48" applyNumberFormat="1" applyFont="1" applyAlignment="1">
      <alignment horizontal="center" vertical="center"/>
    </xf>
    <xf numFmtId="166" fontId="42" fillId="4" borderId="1" xfId="0" applyNumberFormat="1" applyFont="1" applyFill="1" applyBorder="1" applyAlignment="1">
      <alignment horizontal="left" vertical="center" wrapText="1"/>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166" fontId="42" fillId="4" borderId="1" xfId="0" applyNumberFormat="1" applyFont="1" applyFill="1" applyBorder="1" applyAlignment="1">
      <alignment horizontal="left" vertical="center"/>
    </xf>
    <xf numFmtId="0" fontId="42" fillId="4" borderId="1" xfId="0" applyFont="1" applyFill="1" applyBorder="1" applyAlignment="1">
      <alignment horizontal="left" vertical="center" wrapText="1"/>
    </xf>
    <xf numFmtId="0" fontId="46" fillId="0" borderId="0" xfId="0" applyFont="1" applyAlignment="1">
      <alignment horizontal="left" vertical="center"/>
    </xf>
    <xf numFmtId="0" fontId="42" fillId="0" borderId="0" xfId="0" applyFont="1" applyAlignment="1">
      <alignment horizontal="left" vertical="center"/>
    </xf>
    <xf numFmtId="0" fontId="42" fillId="4" borderId="1" xfId="57" applyFont="1" applyFill="1" applyBorder="1" applyAlignment="1" applyProtection="1">
      <alignment horizontal="left" vertical="center" wrapText="1"/>
    </xf>
    <xf numFmtId="166" fontId="42" fillId="9" borderId="1" xfId="48" applyNumberFormat="1" applyFont="1" applyFill="1" applyBorder="1" applyAlignment="1">
      <alignment horizontal="center" vertical="center"/>
    </xf>
    <xf numFmtId="0" fontId="46" fillId="4" borderId="0" xfId="0" applyFont="1" applyFill="1" applyAlignment="1">
      <alignment horizontal="left" vertical="center"/>
    </xf>
    <xf numFmtId="166" fontId="46" fillId="0" borderId="1" xfId="0" applyNumberFormat="1" applyFont="1" applyBorder="1" applyAlignment="1">
      <alignment horizontal="center" vertical="center"/>
    </xf>
    <xf numFmtId="166" fontId="42" fillId="0" borderId="1" xfId="0" applyNumberFormat="1" applyFont="1" applyBorder="1" applyAlignment="1">
      <alignment horizontal="left" vertical="center" wrapText="1"/>
    </xf>
    <xf numFmtId="166" fontId="42" fillId="0" borderId="1" xfId="0" applyNumberFormat="1" applyFont="1" applyBorder="1" applyAlignment="1">
      <alignment horizontal="center" vertical="center"/>
    </xf>
    <xf numFmtId="166" fontId="46" fillId="4" borderId="1" xfId="48" applyNumberFormat="1" applyFont="1" applyFill="1" applyBorder="1" applyAlignment="1">
      <alignment horizontal="center" vertical="center"/>
    </xf>
    <xf numFmtId="166" fontId="46" fillId="4" borderId="1" xfId="0" applyNumberFormat="1" applyFont="1" applyFill="1" applyBorder="1" applyAlignment="1">
      <alignment horizontal="center" vertical="center"/>
    </xf>
    <xf numFmtId="166" fontId="46" fillId="4" borderId="1" xfId="48" applyNumberFormat="1" applyFont="1" applyFill="1" applyBorder="1" applyAlignment="1">
      <alignment horizontal="left" vertical="center"/>
    </xf>
    <xf numFmtId="0" fontId="46" fillId="4" borderId="1" xfId="0" applyFont="1" applyFill="1" applyBorder="1" applyAlignment="1">
      <alignment horizontal="left" vertical="center"/>
    </xf>
    <xf numFmtId="0" fontId="46" fillId="4" borderId="1" xfId="0" applyFont="1" applyFill="1" applyBorder="1" applyAlignment="1">
      <alignment horizontal="left" vertical="center" wrapText="1"/>
    </xf>
    <xf numFmtId="2" fontId="46" fillId="4" borderId="1" xfId="0" applyNumberFormat="1" applyFont="1" applyFill="1" applyBorder="1" applyAlignment="1">
      <alignment horizontal="center" vertical="center"/>
    </xf>
    <xf numFmtId="0" fontId="46" fillId="4" borderId="1" xfId="48" applyFont="1" applyFill="1" applyBorder="1" applyAlignment="1">
      <alignment horizontal="left" vertical="center" wrapText="1"/>
    </xf>
    <xf numFmtId="0" fontId="46" fillId="4" borderId="1" xfId="8" applyFont="1" applyFill="1" applyBorder="1" applyAlignment="1">
      <alignment horizontal="left" vertical="center" wrapText="1"/>
    </xf>
    <xf numFmtId="0" fontId="42" fillId="4" borderId="1" xfId="0" applyFont="1" applyFill="1" applyBorder="1" applyAlignment="1">
      <alignment horizontal="left" vertical="center"/>
    </xf>
    <xf numFmtId="0" fontId="46" fillId="4" borderId="1" xfId="19" applyFont="1" applyFill="1" applyBorder="1" applyAlignment="1" applyProtection="1">
      <alignment horizontal="left" vertical="center" wrapText="1"/>
    </xf>
    <xf numFmtId="0" fontId="46" fillId="4" borderId="1" xfId="19" applyFont="1" applyFill="1" applyBorder="1" applyAlignment="1" applyProtection="1">
      <alignment horizontal="center" vertical="center" wrapText="1"/>
    </xf>
    <xf numFmtId="166" fontId="46" fillId="4" borderId="1" xfId="48" applyNumberFormat="1" applyFont="1" applyFill="1" applyBorder="1" applyAlignment="1" applyProtection="1">
      <alignment horizontal="center" vertical="center" wrapText="1"/>
      <protection locked="0"/>
    </xf>
    <xf numFmtId="0" fontId="46" fillId="4" borderId="1" xfId="48" applyFont="1" applyFill="1" applyBorder="1" applyAlignment="1">
      <alignment horizontal="left" vertical="center"/>
    </xf>
    <xf numFmtId="0" fontId="46" fillId="4" borderId="1" xfId="48" applyFont="1" applyFill="1" applyBorder="1" applyAlignment="1">
      <alignment horizontal="center" vertical="center"/>
    </xf>
    <xf numFmtId="4" fontId="46" fillId="4" borderId="1" xfId="48" applyNumberFormat="1" applyFont="1" applyFill="1" applyBorder="1" applyAlignment="1">
      <alignment horizontal="center" vertical="center"/>
    </xf>
    <xf numFmtId="0" fontId="44" fillId="3" borderId="1" xfId="48" applyFont="1" applyFill="1" applyBorder="1" applyAlignment="1">
      <alignment horizontal="center" vertical="center" wrapText="1"/>
    </xf>
    <xf numFmtId="4" fontId="44" fillId="3" borderId="1" xfId="48" applyNumberFormat="1" applyFont="1" applyFill="1" applyBorder="1" applyAlignment="1">
      <alignment horizontal="center" vertical="center" wrapText="1"/>
    </xf>
    <xf numFmtId="0" fontId="42" fillId="0" borderId="0" xfId="0" applyFont="1" applyAlignment="1">
      <alignment vertical="center"/>
    </xf>
    <xf numFmtId="0" fontId="42" fillId="0" borderId="0" xfId="48" applyFont="1" applyAlignment="1">
      <alignment horizontal="left" vertical="center"/>
    </xf>
    <xf numFmtId="0" fontId="42" fillId="0" borderId="0" xfId="48" applyFont="1" applyAlignment="1">
      <alignment horizontal="center" vertical="center"/>
    </xf>
    <xf numFmtId="0" fontId="42" fillId="0" borderId="0" xfId="48" applyFont="1" applyAlignment="1">
      <alignment vertical="center"/>
    </xf>
    <xf numFmtId="0" fontId="44" fillId="4" borderId="1" xfId="48" applyFont="1" applyFill="1" applyBorder="1" applyAlignment="1">
      <alignment horizontal="center" vertical="center" wrapText="1"/>
    </xf>
    <xf numFmtId="4" fontId="42" fillId="4" borderId="1" xfId="48" applyNumberFormat="1" applyFont="1" applyFill="1" applyBorder="1" applyAlignment="1">
      <alignment horizontal="left" vertical="center"/>
    </xf>
    <xf numFmtId="2" fontId="42" fillId="4" borderId="1" xfId="0" applyNumberFormat="1" applyFont="1" applyFill="1" applyBorder="1" applyAlignment="1">
      <alignment horizontal="center" vertical="center"/>
    </xf>
    <xf numFmtId="0" fontId="42" fillId="4" borderId="0" xfId="0" applyFont="1" applyFill="1" applyAlignment="1">
      <alignment vertical="center"/>
    </xf>
    <xf numFmtId="0" fontId="46" fillId="4" borderId="0" xfId="0" applyFont="1" applyFill="1" applyAlignment="1">
      <alignment vertical="center"/>
    </xf>
    <xf numFmtId="0" fontId="42" fillId="4" borderId="16" xfId="19" applyFont="1" applyFill="1" applyBorder="1" applyAlignment="1" applyProtection="1">
      <alignment horizontal="left" vertical="center" wrapText="1"/>
    </xf>
    <xf numFmtId="0" fontId="46" fillId="0" borderId="0" xfId="0" applyFont="1" applyAlignment="1">
      <alignment vertical="center"/>
    </xf>
    <xf numFmtId="0" fontId="44" fillId="9" borderId="14" xfId="48" applyFont="1" applyFill="1" applyBorder="1" applyAlignment="1">
      <alignment horizontal="left" vertical="center" wrapText="1"/>
    </xf>
    <xf numFmtId="0" fontId="44" fillId="9" borderId="1" xfId="48" applyFont="1" applyFill="1" applyBorder="1" applyAlignment="1">
      <alignment horizontal="left" vertical="center" wrapText="1"/>
    </xf>
    <xf numFmtId="0" fontId="44" fillId="4" borderId="17" xfId="48" applyFont="1" applyFill="1" applyBorder="1" applyAlignment="1">
      <alignment horizontal="center" vertical="center" wrapText="1"/>
    </xf>
    <xf numFmtId="0" fontId="44" fillId="4" borderId="17" xfId="48" applyFont="1" applyFill="1" applyBorder="1" applyAlignment="1">
      <alignment horizontal="left" vertical="center" wrapText="1"/>
    </xf>
    <xf numFmtId="0" fontId="42" fillId="0" borderId="1" xfId="0" applyFont="1" applyBorder="1" applyAlignment="1">
      <alignment horizontal="left" vertical="center"/>
    </xf>
    <xf numFmtId="0" fontId="44" fillId="2" borderId="1" xfId="48" applyFont="1" applyFill="1" applyBorder="1" applyAlignment="1">
      <alignment horizontal="left" vertical="center" wrapText="1"/>
    </xf>
    <xf numFmtId="0" fontId="44" fillId="2" borderId="1" xfId="28" applyFont="1" applyFill="1" applyBorder="1" applyAlignment="1">
      <alignment horizontal="left" vertical="center" wrapText="1"/>
    </xf>
    <xf numFmtId="4" fontId="42" fillId="2" borderId="1" xfId="48" applyNumberFormat="1" applyFont="1" applyFill="1" applyBorder="1" applyAlignment="1">
      <alignment horizontal="left" vertical="center"/>
    </xf>
    <xf numFmtId="0" fontId="44" fillId="2" borderId="1" xfId="48" applyFont="1" applyFill="1" applyBorder="1" applyAlignment="1">
      <alignment horizontal="left" vertical="center"/>
    </xf>
    <xf numFmtId="0" fontId="42" fillId="2" borderId="1" xfId="48" applyFont="1" applyFill="1" applyBorder="1" applyAlignment="1">
      <alignment horizontal="left" vertical="center"/>
    </xf>
    <xf numFmtId="0" fontId="42" fillId="4" borderId="0" xfId="48" applyFont="1" applyFill="1" applyAlignment="1">
      <alignment horizontal="left" vertical="center" wrapText="1"/>
    </xf>
    <xf numFmtId="0" fontId="42" fillId="2" borderId="0" xfId="59" applyFont="1" applyFill="1" applyAlignment="1">
      <alignment horizontal="left" vertical="center"/>
    </xf>
    <xf numFmtId="166" fontId="42" fillId="4" borderId="1" xfId="48" applyNumberFormat="1" applyFont="1" applyFill="1" applyBorder="1" applyAlignment="1">
      <alignment horizontal="center" vertical="center" wrapText="1"/>
    </xf>
    <xf numFmtId="166" fontId="42" fillId="4" borderId="1" xfId="0" applyNumberFormat="1" applyFont="1" applyFill="1" applyBorder="1" applyAlignment="1">
      <alignment horizontal="center" vertical="center"/>
    </xf>
    <xf numFmtId="166" fontId="42" fillId="4" borderId="1" xfId="48" applyNumberFormat="1" applyFont="1" applyFill="1" applyBorder="1" applyAlignment="1">
      <alignment horizontal="center" vertical="center"/>
    </xf>
    <xf numFmtId="49" fontId="42" fillId="4" borderId="1" xfId="48" applyNumberFormat="1" applyFont="1" applyFill="1" applyBorder="1" applyAlignment="1" applyProtection="1">
      <alignment horizontal="left" vertical="center" wrapText="1"/>
      <protection locked="0"/>
    </xf>
    <xf numFmtId="0" fontId="42" fillId="4" borderId="1" xfId="48" applyFont="1" applyFill="1" applyBorder="1" applyAlignment="1">
      <alignment horizontal="left" vertical="center" wrapText="1"/>
    </xf>
    <xf numFmtId="0" fontId="46" fillId="4" borderId="0" xfId="0" applyFont="1" applyFill="1" applyAlignment="1">
      <alignment horizontal="left" vertical="center"/>
    </xf>
    <xf numFmtId="0" fontId="46" fillId="4" borderId="1" xfId="0" applyFont="1" applyFill="1" applyBorder="1" applyAlignment="1">
      <alignment horizontal="center" vertical="center"/>
    </xf>
    <xf numFmtId="166" fontId="46" fillId="4" borderId="1" xfId="8" applyNumberFormat="1" applyFont="1" applyFill="1" applyBorder="1" applyAlignment="1">
      <alignment horizontal="left" vertical="center"/>
    </xf>
    <xf numFmtId="49" fontId="46" fillId="4" borderId="1" xfId="48" applyNumberFormat="1" applyFont="1" applyFill="1" applyBorder="1" applyAlignment="1" applyProtection="1">
      <alignment horizontal="left" vertical="center" wrapText="1"/>
      <protection locked="0"/>
    </xf>
    <xf numFmtId="0" fontId="42" fillId="4" borderId="1" xfId="0" applyFont="1" applyFill="1" applyBorder="1" applyAlignment="1">
      <alignment vertical="center"/>
    </xf>
    <xf numFmtId="0" fontId="48" fillId="10" borderId="1" xfId="0" applyFont="1" applyFill="1" applyBorder="1" applyAlignment="1">
      <alignment horizontal="center" vertical="center" wrapText="1"/>
    </xf>
    <xf numFmtId="0" fontId="42" fillId="4" borderId="1" xfId="48" applyFont="1" applyFill="1" applyBorder="1" applyAlignment="1">
      <alignment horizontal="center" vertical="center"/>
    </xf>
    <xf numFmtId="49" fontId="42" fillId="4" borderId="1" xfId="48" applyNumberFormat="1" applyFont="1" applyFill="1" applyBorder="1" applyAlignment="1" applyProtection="1">
      <alignment horizontal="center" vertical="center"/>
      <protection locked="0"/>
    </xf>
    <xf numFmtId="0" fontId="42" fillId="4" borderId="1" xfId="48" applyFont="1" applyFill="1" applyBorder="1" applyAlignment="1">
      <alignment horizontal="left" vertical="center"/>
    </xf>
    <xf numFmtId="0" fontId="42" fillId="4" borderId="1" xfId="8" applyFont="1" applyFill="1" applyBorder="1" applyAlignment="1">
      <alignment horizontal="center" vertical="center"/>
    </xf>
    <xf numFmtId="49" fontId="46" fillId="4" borderId="1" xfId="48" applyNumberFormat="1" applyFont="1" applyFill="1" applyBorder="1" applyAlignment="1" applyProtection="1">
      <alignment horizontal="center" vertical="center"/>
      <protection locked="0"/>
    </xf>
    <xf numFmtId="0" fontId="44" fillId="9" borderId="1" xfId="28" applyFont="1" applyFill="1" applyBorder="1" applyAlignment="1">
      <alignment horizontal="center" vertical="center"/>
    </xf>
    <xf numFmtId="0" fontId="42" fillId="4" borderId="1" xfId="28" applyFont="1" applyFill="1" applyBorder="1" applyAlignment="1">
      <alignment horizontal="center" vertical="center"/>
    </xf>
    <xf numFmtId="0" fontId="46" fillId="4" borderId="1" xfId="8" applyFont="1" applyFill="1" applyBorder="1" applyAlignment="1">
      <alignment horizontal="center" vertical="center"/>
    </xf>
    <xf numFmtId="0" fontId="46" fillId="4" borderId="1" xfId="8" applyFont="1" applyFill="1" applyBorder="1" applyAlignment="1">
      <alignment horizontal="left" vertical="center"/>
    </xf>
    <xf numFmtId="1" fontId="46" fillId="4" borderId="1" xfId="48" applyNumberFormat="1" applyFont="1" applyFill="1" applyBorder="1" applyAlignment="1">
      <alignment horizontal="left" vertical="center"/>
    </xf>
    <xf numFmtId="2" fontId="46" fillId="4" borderId="1" xfId="48" applyNumberFormat="1" applyFont="1" applyFill="1" applyBorder="1" applyAlignment="1">
      <alignment horizontal="center" vertical="center"/>
    </xf>
    <xf numFmtId="1" fontId="46" fillId="4" borderId="1" xfId="48" applyNumberFormat="1" applyFont="1" applyFill="1" applyBorder="1" applyAlignment="1">
      <alignment horizontal="center" vertical="center"/>
    </xf>
    <xf numFmtId="0" fontId="46" fillId="4" borderId="1" xfId="19" applyFont="1" applyFill="1" applyBorder="1" applyAlignment="1" applyProtection="1">
      <alignment horizontal="center" vertical="center"/>
    </xf>
    <xf numFmtId="2" fontId="46" fillId="4" borderId="1" xfId="19" applyNumberFormat="1" applyFont="1" applyFill="1" applyBorder="1" applyAlignment="1" applyProtection="1">
      <alignment horizontal="center" vertical="center"/>
    </xf>
    <xf numFmtId="0" fontId="46" fillId="4" borderId="1" xfId="28" applyFont="1" applyFill="1" applyBorder="1" applyAlignment="1">
      <alignment horizontal="center" vertical="center"/>
    </xf>
    <xf numFmtId="166" fontId="42" fillId="4" borderId="1" xfId="48" applyNumberFormat="1" applyFont="1" applyFill="1" applyBorder="1" applyAlignment="1">
      <alignment horizontal="left" vertical="center"/>
    </xf>
    <xf numFmtId="0" fontId="42" fillId="4" borderId="16" xfId="28" applyFont="1" applyFill="1" applyBorder="1" applyAlignment="1">
      <alignment horizontal="left" vertical="center"/>
    </xf>
    <xf numFmtId="0" fontId="42" fillId="4" borderId="16" xfId="28" applyFont="1" applyFill="1" applyBorder="1" applyAlignment="1">
      <alignment horizontal="center" vertical="center"/>
    </xf>
    <xf numFmtId="0" fontId="44" fillId="9" borderId="1" xfId="48" applyFont="1" applyFill="1" applyBorder="1" applyAlignment="1">
      <alignment horizontal="left" vertical="center"/>
    </xf>
    <xf numFmtId="0" fontId="44" fillId="9" borderId="1" xfId="48" applyFont="1" applyFill="1" applyBorder="1" applyAlignment="1">
      <alignment horizontal="center" vertical="center"/>
    </xf>
    <xf numFmtId="166" fontId="44" fillId="9" borderId="1" xfId="48" applyNumberFormat="1" applyFont="1" applyFill="1" applyBorder="1" applyAlignment="1">
      <alignment horizontal="center" vertical="center"/>
    </xf>
    <xf numFmtId="0" fontId="44" fillId="4" borderId="17" xfId="48" applyFont="1" applyFill="1" applyBorder="1" applyAlignment="1">
      <alignment horizontal="left" vertical="center"/>
    </xf>
    <xf numFmtId="0" fontId="44" fillId="4" borderId="17" xfId="48" applyFont="1" applyFill="1" applyBorder="1" applyAlignment="1">
      <alignment horizontal="center" vertical="center"/>
    </xf>
    <xf numFmtId="166" fontId="44" fillId="4" borderId="17" xfId="48" applyNumberFormat="1" applyFont="1" applyFill="1" applyBorder="1" applyAlignment="1">
      <alignment horizontal="center" vertical="center"/>
    </xf>
    <xf numFmtId="0" fontId="42" fillId="4" borderId="1" xfId="58" applyFont="1" applyFill="1" applyBorder="1" applyAlignment="1">
      <alignment horizontal="center" vertical="center"/>
    </xf>
    <xf numFmtId="166" fontId="42" fillId="4" borderId="1" xfId="3" applyNumberFormat="1" applyFont="1" applyFill="1" applyBorder="1" applyAlignment="1">
      <alignment horizontal="center" vertical="center"/>
    </xf>
    <xf numFmtId="0" fontId="44" fillId="2" borderId="1" xfId="48" applyFont="1" applyFill="1" applyBorder="1" applyAlignment="1">
      <alignment horizontal="center" vertical="center"/>
    </xf>
    <xf numFmtId="9" fontId="44" fillId="2" borderId="1" xfId="48" applyNumberFormat="1" applyFont="1" applyFill="1" applyBorder="1" applyAlignment="1">
      <alignment horizontal="center" vertical="center"/>
    </xf>
    <xf numFmtId="166" fontId="44" fillId="4" borderId="0" xfId="0" applyNumberFormat="1" applyFont="1" applyFill="1" applyAlignment="1">
      <alignment horizontal="center" vertical="center"/>
    </xf>
    <xf numFmtId="49" fontId="44" fillId="9" borderId="1" xfId="48" applyNumberFormat="1" applyFont="1" applyFill="1" applyBorder="1" applyAlignment="1" applyProtection="1">
      <alignment horizontal="center" vertical="center"/>
      <protection locked="0"/>
    </xf>
    <xf numFmtId="166" fontId="42" fillId="9" borderId="1" xfId="8" applyNumberFormat="1" applyFont="1" applyFill="1" applyBorder="1" applyAlignment="1" applyProtection="1">
      <alignment horizontal="center" vertical="center"/>
      <protection locked="0"/>
    </xf>
    <xf numFmtId="166" fontId="44" fillId="9" borderId="1" xfId="8" applyNumberFormat="1" applyFont="1" applyFill="1" applyBorder="1" applyAlignment="1" applyProtection="1">
      <alignment horizontal="center" vertical="center"/>
      <protection locked="0"/>
    </xf>
    <xf numFmtId="166" fontId="46" fillId="4" borderId="1" xfId="8" applyNumberFormat="1" applyFont="1" applyFill="1" applyBorder="1" applyAlignment="1" applyProtection="1">
      <alignment horizontal="center" vertical="center"/>
      <protection locked="0"/>
    </xf>
    <xf numFmtId="166" fontId="42" fillId="4" borderId="1" xfId="8" applyNumberFormat="1" applyFont="1" applyFill="1" applyBorder="1" applyAlignment="1" applyProtection="1">
      <alignment horizontal="center" vertical="center"/>
      <protection locked="0"/>
    </xf>
    <xf numFmtId="166" fontId="47" fillId="4" borderId="1" xfId="48" applyNumberFormat="1" applyFont="1" applyFill="1" applyBorder="1" applyAlignment="1">
      <alignment horizontal="center" vertical="center"/>
    </xf>
    <xf numFmtId="166" fontId="44" fillId="4" borderId="17" xfId="48" applyNumberFormat="1" applyFont="1" applyFill="1" applyBorder="1" applyAlignment="1">
      <alignment horizontal="left" vertical="center"/>
    </xf>
    <xf numFmtId="10" fontId="44" fillId="2" borderId="1" xfId="48" applyNumberFormat="1" applyFont="1" applyFill="1" applyBorder="1" applyAlignment="1">
      <alignment horizontal="center" vertical="center"/>
    </xf>
    <xf numFmtId="0" fontId="44" fillId="3" borderId="1" xfId="48" applyFont="1" applyFill="1" applyBorder="1" applyAlignment="1">
      <alignment horizontal="center" vertical="center"/>
    </xf>
    <xf numFmtId="0" fontId="42" fillId="4" borderId="1" xfId="8" applyFont="1" applyFill="1" applyBorder="1" applyAlignment="1">
      <alignment horizontal="left" vertical="center" wrapText="1"/>
    </xf>
    <xf numFmtId="166" fontId="42" fillId="4" borderId="1" xfId="8" applyNumberFormat="1" applyFont="1" applyFill="1" applyBorder="1" applyAlignment="1">
      <alignment horizontal="center" vertical="center"/>
    </xf>
    <xf numFmtId="0" fontId="48" fillId="11" borderId="1" xfId="0" applyFont="1" applyFill="1" applyBorder="1" applyAlignment="1">
      <alignment horizontal="center" vertical="center"/>
    </xf>
    <xf numFmtId="0" fontId="42" fillId="4" borderId="1" xfId="19" applyFont="1" applyFill="1" applyBorder="1" applyAlignment="1" applyProtection="1">
      <alignment horizontal="left" vertical="center" wrapText="1"/>
    </xf>
    <xf numFmtId="49" fontId="48" fillId="11" borderId="1" xfId="0" applyNumberFormat="1" applyFont="1" applyFill="1" applyBorder="1" applyAlignment="1" applyProtection="1">
      <alignment horizontal="center" vertical="center"/>
      <protection locked="0"/>
    </xf>
    <xf numFmtId="49" fontId="48" fillId="11" borderId="1" xfId="0" applyNumberFormat="1" applyFont="1" applyFill="1" applyBorder="1" applyAlignment="1" applyProtection="1">
      <alignment horizontal="center" vertical="center" wrapText="1"/>
      <protection locked="0"/>
    </xf>
    <xf numFmtId="49" fontId="48" fillId="11" borderId="18" xfId="0" applyNumberFormat="1" applyFont="1" applyFill="1" applyBorder="1" applyAlignment="1" applyProtection="1">
      <alignment horizontal="center" vertical="center"/>
      <protection locked="0"/>
    </xf>
    <xf numFmtId="0" fontId="48" fillId="11" borderId="1" xfId="0" applyFont="1" applyFill="1" applyBorder="1" applyAlignment="1">
      <alignment horizontal="left" vertical="center" wrapText="1"/>
    </xf>
    <xf numFmtId="166" fontId="48" fillId="11" borderId="1" xfId="0" applyNumberFormat="1" applyFont="1" applyFill="1" applyBorder="1" applyAlignment="1">
      <alignment horizontal="center" vertical="center"/>
    </xf>
    <xf numFmtId="166" fontId="46" fillId="11" borderId="14" xfId="0" applyNumberFormat="1" applyFont="1" applyFill="1" applyBorder="1" applyAlignment="1">
      <alignment horizontal="center" vertical="center" wrapText="1"/>
    </xf>
    <xf numFmtId="0" fontId="48" fillId="11" borderId="16" xfId="0" applyFont="1" applyFill="1" applyBorder="1" applyAlignment="1">
      <alignment horizontal="left" vertical="center" wrapText="1"/>
    </xf>
    <xf numFmtId="166" fontId="48" fillId="11" borderId="16" xfId="0" applyNumberFormat="1" applyFont="1" applyFill="1" applyBorder="1" applyAlignment="1">
      <alignment horizontal="center" vertical="center"/>
    </xf>
    <xf numFmtId="166" fontId="46" fillId="11" borderId="18" xfId="0" applyNumberFormat="1" applyFont="1" applyFill="1" applyBorder="1" applyAlignment="1">
      <alignment horizontal="center" vertical="center" wrapText="1"/>
    </xf>
    <xf numFmtId="166" fontId="48" fillId="4" borderId="16" xfId="0" applyNumberFormat="1" applyFont="1" applyFill="1" applyBorder="1" applyAlignment="1">
      <alignment horizontal="center" vertical="center"/>
    </xf>
    <xf numFmtId="2" fontId="46" fillId="11" borderId="18" xfId="0" applyNumberFormat="1" applyFont="1" applyFill="1" applyBorder="1" applyAlignment="1">
      <alignment horizontal="center" vertical="center"/>
    </xf>
    <xf numFmtId="49" fontId="48" fillId="11" borderId="16" xfId="0" applyNumberFormat="1" applyFont="1" applyFill="1" applyBorder="1" applyAlignment="1" applyProtection="1">
      <alignment horizontal="left" vertical="center" wrapText="1"/>
      <protection locked="0"/>
    </xf>
    <xf numFmtId="2" fontId="46" fillId="11" borderId="14" xfId="0" applyNumberFormat="1" applyFont="1" applyFill="1" applyBorder="1" applyAlignment="1">
      <alignment horizontal="center" vertical="center"/>
    </xf>
    <xf numFmtId="166" fontId="46" fillId="11" borderId="14" xfId="0" applyNumberFormat="1" applyFont="1" applyFill="1" applyBorder="1" applyAlignment="1">
      <alignment horizontal="center" vertical="center"/>
    </xf>
    <xf numFmtId="0" fontId="46" fillId="11" borderId="18" xfId="0" applyFont="1" applyFill="1" applyBorder="1" applyAlignment="1">
      <alignment horizontal="center" vertical="center"/>
    </xf>
    <xf numFmtId="166" fontId="46" fillId="11" borderId="18" xfId="0" applyNumberFormat="1" applyFont="1" applyFill="1" applyBorder="1" applyAlignment="1">
      <alignment horizontal="center" vertical="center"/>
    </xf>
    <xf numFmtId="0" fontId="46" fillId="11" borderId="1" xfId="0" applyFont="1" applyFill="1" applyBorder="1" applyAlignment="1">
      <alignment horizontal="left" vertical="center"/>
    </xf>
    <xf numFmtId="0" fontId="48" fillId="11" borderId="14" xfId="0" applyFont="1" applyFill="1" applyBorder="1" applyAlignment="1">
      <alignment horizontal="center" vertical="center"/>
    </xf>
    <xf numFmtId="167" fontId="42" fillId="4" borderId="1" xfId="0" applyNumberFormat="1" applyFont="1" applyFill="1" applyBorder="1" applyAlignment="1">
      <alignment horizontal="center" vertical="center"/>
    </xf>
    <xf numFmtId="2" fontId="42" fillId="4" borderId="1" xfId="48" applyNumberFormat="1" applyFont="1" applyFill="1" applyBorder="1" applyAlignment="1" applyProtection="1">
      <alignment horizontal="center" vertical="center"/>
      <protection locked="0"/>
    </xf>
    <xf numFmtId="2" fontId="42" fillId="4" borderId="16" xfId="48" applyNumberFormat="1" applyFont="1" applyFill="1" applyBorder="1" applyAlignment="1" applyProtection="1">
      <alignment horizontal="center" vertical="center"/>
      <protection locked="0"/>
    </xf>
    <xf numFmtId="166" fontId="48" fillId="11" borderId="14" xfId="0" applyNumberFormat="1" applyFont="1" applyFill="1" applyBorder="1" applyAlignment="1">
      <alignment horizontal="center" vertical="center"/>
    </xf>
    <xf numFmtId="166" fontId="42" fillId="4" borderId="1" xfId="48" applyNumberFormat="1" applyFont="1" applyFill="1" applyBorder="1" applyAlignment="1" applyProtection="1">
      <alignment horizontal="center" vertical="center"/>
      <protection locked="0"/>
    </xf>
    <xf numFmtId="0" fontId="42" fillId="0" borderId="1" xfId="48" applyFont="1" applyBorder="1" applyAlignment="1">
      <alignment horizontal="left" vertical="center" wrapText="1"/>
    </xf>
    <xf numFmtId="0" fontId="42" fillId="0" borderId="1" xfId="48" applyFont="1" applyBorder="1" applyAlignment="1">
      <alignment horizontal="center" vertical="center" wrapText="1"/>
    </xf>
    <xf numFmtId="4" fontId="42" fillId="0" borderId="1" xfId="48" applyNumberFormat="1" applyFont="1" applyBorder="1" applyAlignment="1">
      <alignment horizontal="center" vertical="center" wrapText="1"/>
    </xf>
    <xf numFmtId="166" fontId="42" fillId="0" borderId="1" xfId="48" applyNumberFormat="1" applyFont="1" applyBorder="1" applyAlignment="1">
      <alignment horizontal="center" vertical="center" wrapText="1"/>
    </xf>
    <xf numFmtId="0" fontId="42" fillId="4" borderId="1" xfId="28" applyFont="1" applyFill="1" applyBorder="1" applyAlignment="1">
      <alignment horizontal="center" vertical="center" wrapText="1"/>
    </xf>
    <xf numFmtId="0" fontId="42" fillId="4" borderId="1" xfId="48" applyFont="1" applyFill="1" applyBorder="1" applyAlignment="1">
      <alignment horizontal="center" vertical="center" wrapText="1"/>
    </xf>
    <xf numFmtId="0" fontId="42" fillId="0" borderId="1" xfId="48" applyFont="1" applyFill="1" applyBorder="1" applyAlignment="1">
      <alignment horizontal="center" vertical="center" wrapText="1"/>
    </xf>
    <xf numFmtId="4" fontId="42" fillId="4" borderId="1" xfId="48" applyNumberFormat="1" applyFont="1" applyFill="1" applyBorder="1" applyAlignment="1">
      <alignment horizontal="center" vertical="center" wrapText="1"/>
    </xf>
    <xf numFmtId="2" fontId="46" fillId="0" borderId="1" xfId="0" applyNumberFormat="1" applyFont="1" applyFill="1" applyBorder="1" applyAlignment="1">
      <alignment horizontal="center" vertical="center"/>
    </xf>
    <xf numFmtId="0" fontId="42" fillId="0" borderId="1" xfId="0" applyFont="1" applyBorder="1" applyAlignment="1">
      <alignment horizontal="left" vertical="center" wrapText="1"/>
    </xf>
    <xf numFmtId="166" fontId="42" fillId="0" borderId="1" xfId="48" applyNumberFormat="1" applyFont="1" applyBorder="1" applyAlignment="1">
      <alignment horizontal="center" vertical="center"/>
    </xf>
    <xf numFmtId="166" fontId="42" fillId="0" borderId="1" xfId="48" applyNumberFormat="1" applyFont="1" applyFill="1" applyBorder="1" applyAlignment="1">
      <alignment horizontal="center" vertical="center" wrapText="1"/>
    </xf>
    <xf numFmtId="2" fontId="42" fillId="4" borderId="1" xfId="48" applyNumberFormat="1" applyFont="1" applyFill="1" applyBorder="1" applyAlignment="1">
      <alignment horizontal="center" vertical="center" wrapText="1"/>
    </xf>
    <xf numFmtId="49" fontId="42" fillId="4" borderId="1" xfId="48" applyNumberFormat="1" applyFont="1" applyFill="1" applyBorder="1" applyAlignment="1" applyProtection="1">
      <alignment horizontal="center" vertical="center" wrapText="1"/>
      <protection locked="0"/>
    </xf>
    <xf numFmtId="9" fontId="42" fillId="4" borderId="1" xfId="48" applyNumberFormat="1" applyFont="1" applyFill="1" applyBorder="1" applyAlignment="1">
      <alignment horizontal="center" vertical="center" wrapText="1"/>
    </xf>
    <xf numFmtId="49" fontId="42" fillId="0" borderId="1" xfId="48" applyNumberFormat="1" applyFont="1" applyBorder="1" applyAlignment="1" applyProtection="1">
      <alignment horizontal="left" vertical="center" wrapText="1"/>
      <protection locked="0"/>
    </xf>
    <xf numFmtId="2" fontId="42" fillId="0" borderId="1" xfId="48" applyNumberFormat="1" applyFont="1" applyBorder="1" applyAlignment="1">
      <alignment horizontal="left" vertical="center" wrapText="1"/>
    </xf>
    <xf numFmtId="0" fontId="46" fillId="0" borderId="1" xfId="48" applyFont="1" applyFill="1" applyBorder="1" applyAlignment="1">
      <alignment horizontal="left" vertical="center" wrapText="1"/>
    </xf>
    <xf numFmtId="0" fontId="42" fillId="4" borderId="1" xfId="48" applyFont="1" applyFill="1" applyBorder="1" applyAlignment="1">
      <alignment horizontal="left" wrapText="1"/>
    </xf>
    <xf numFmtId="166" fontId="42" fillId="4" borderId="1" xfId="3" applyNumberFormat="1" applyFont="1" applyFill="1" applyBorder="1" applyAlignment="1">
      <alignment horizontal="center" vertical="center" wrapText="1"/>
    </xf>
    <xf numFmtId="0" fontId="42" fillId="4" borderId="1" xfId="8" applyFont="1" applyFill="1" applyBorder="1" applyAlignment="1">
      <alignment horizontal="left" wrapText="1"/>
    </xf>
    <xf numFmtId="0" fontId="42" fillId="4" borderId="1" xfId="8" applyFont="1" applyFill="1" applyBorder="1" applyAlignment="1">
      <alignment horizontal="center" vertical="center" wrapText="1"/>
    </xf>
    <xf numFmtId="2" fontId="42" fillId="4" borderId="1" xfId="8" applyNumberFormat="1" applyFont="1" applyFill="1" applyBorder="1" applyAlignment="1">
      <alignment horizontal="center" vertical="center" wrapText="1"/>
    </xf>
    <xf numFmtId="166" fontId="42" fillId="0" borderId="1" xfId="0" applyNumberFormat="1" applyFont="1" applyFill="1" applyBorder="1" applyAlignment="1">
      <alignment horizontal="left" vertical="center" wrapText="1"/>
    </xf>
    <xf numFmtId="166" fontId="42" fillId="0" borderId="1" xfId="0" applyNumberFormat="1" applyFont="1" applyFill="1" applyBorder="1" applyAlignment="1">
      <alignment horizontal="center" vertical="center"/>
    </xf>
    <xf numFmtId="166" fontId="46" fillId="0" borderId="1" xfId="0" applyNumberFormat="1" applyFont="1" applyFill="1" applyBorder="1" applyAlignment="1">
      <alignment horizontal="center" vertical="center"/>
    </xf>
    <xf numFmtId="0" fontId="42" fillId="0" borderId="0" xfId="0" applyFont="1" applyFill="1"/>
    <xf numFmtId="166" fontId="42" fillId="0" borderId="1" xfId="0" applyNumberFormat="1" applyFont="1" applyFill="1" applyBorder="1" applyAlignment="1">
      <alignment horizontal="left" vertical="center"/>
    </xf>
    <xf numFmtId="49" fontId="46" fillId="0" borderId="1" xfId="48" applyNumberFormat="1" applyFont="1" applyFill="1" applyBorder="1" applyAlignment="1" applyProtection="1">
      <alignment horizontal="center" vertical="center" wrapText="1"/>
      <protection locked="0"/>
    </xf>
    <xf numFmtId="4" fontId="46" fillId="0" borderId="1" xfId="48" applyNumberFormat="1" applyFont="1" applyFill="1" applyBorder="1" applyAlignment="1">
      <alignment horizontal="center" vertical="center"/>
    </xf>
    <xf numFmtId="0" fontId="42" fillId="4" borderId="1" xfId="0" applyFont="1" applyFill="1" applyBorder="1" applyAlignment="1">
      <alignment horizontal="left" vertical="top" wrapText="1"/>
    </xf>
    <xf numFmtId="0" fontId="42" fillId="4" borderId="1" xfId="0" applyFont="1" applyFill="1" applyBorder="1" applyAlignment="1">
      <alignment horizontal="left" vertical="top"/>
    </xf>
    <xf numFmtId="2" fontId="42" fillId="4" borderId="1" xfId="0" applyNumberFormat="1" applyFont="1" applyFill="1" applyBorder="1" applyAlignment="1">
      <alignment horizontal="center" vertical="top"/>
    </xf>
    <xf numFmtId="0" fontId="42" fillId="4" borderId="1" xfId="0" applyFont="1" applyFill="1" applyBorder="1" applyAlignment="1">
      <alignment horizontal="center" vertical="top"/>
    </xf>
    <xf numFmtId="0" fontId="42" fillId="4" borderId="17" xfId="48" applyFont="1" applyFill="1" applyBorder="1" applyAlignment="1">
      <alignment horizontal="center" vertical="center" wrapText="1"/>
    </xf>
    <xf numFmtId="4" fontId="42" fillId="4" borderId="17" xfId="48" applyNumberFormat="1" applyFont="1" applyFill="1" applyBorder="1" applyAlignment="1">
      <alignment horizontal="center" vertical="center" wrapText="1"/>
    </xf>
    <xf numFmtId="0" fontId="49" fillId="4" borderId="1" xfId="0" applyFont="1" applyFill="1" applyBorder="1" applyAlignment="1">
      <alignment horizontal="left" vertical="center" wrapText="1"/>
    </xf>
    <xf numFmtId="0" fontId="42" fillId="4" borderId="1" xfId="0" applyNumberFormat="1" applyFont="1" applyFill="1" applyBorder="1" applyAlignment="1">
      <alignment horizontal="center" vertical="center"/>
    </xf>
    <xf numFmtId="0" fontId="42" fillId="4" borderId="17" xfId="48" applyFont="1" applyFill="1" applyBorder="1" applyAlignment="1">
      <alignment horizontal="center" vertical="center"/>
    </xf>
    <xf numFmtId="2" fontId="42" fillId="0" borderId="17" xfId="48" applyNumberFormat="1" applyFont="1" applyFill="1" applyBorder="1" applyAlignment="1">
      <alignment horizontal="center" vertical="center"/>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15" fillId="0" borderId="1" xfId="9" applyFont="1" applyBorder="1" applyAlignment="1">
      <alignment horizontal="left" wrapText="1"/>
    </xf>
    <xf numFmtId="0" fontId="5" fillId="0" borderId="1" xfId="9" applyFont="1" applyBorder="1" applyAlignment="1">
      <alignment horizontal="center"/>
    </xf>
    <xf numFmtId="0" fontId="5" fillId="0" borderId="1" xfId="9" applyFont="1" applyBorder="1" applyAlignment="1">
      <alignment horizontal="left" vertical="top" wrapText="1"/>
    </xf>
    <xf numFmtId="0" fontId="15" fillId="0" borderId="1" xfId="9" applyFont="1" applyBorder="1" applyAlignment="1">
      <alignment horizontal="center"/>
    </xf>
    <xf numFmtId="0" fontId="6" fillId="0" borderId="1" xfId="9" applyFont="1" applyBorder="1" applyAlignment="1">
      <alignment horizontal="center"/>
    </xf>
    <xf numFmtId="0" fontId="15" fillId="0" borderId="1" xfId="9" applyFont="1" applyBorder="1" applyAlignment="1">
      <alignment horizontal="left"/>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3" fillId="0" borderId="5" xfId="4" applyFont="1" applyBorder="1" applyAlignment="1">
      <alignment horizontal="left" vertical="center" wrapText="1"/>
    </xf>
    <xf numFmtId="0" fontId="3" fillId="0" borderId="0" xfId="4" applyFont="1" applyAlignment="1">
      <alignment horizontal="left" vertical="center" wrapText="1"/>
    </xf>
    <xf numFmtId="0" fontId="3" fillId="0" borderId="10" xfId="4" applyFont="1" applyBorder="1" applyAlignment="1">
      <alignment horizontal="left" vertical="center" wrapText="1"/>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5" xfId="4" applyBorder="1" applyAlignment="1">
      <alignment horizontal="left" vertical="center" wrapText="1"/>
    </xf>
    <xf numFmtId="0" fontId="4" fillId="0" borderId="0" xfId="4" applyAlignment="1">
      <alignment horizontal="left" vertical="center" wrapText="1"/>
    </xf>
    <xf numFmtId="0" fontId="4" fillId="0" borderId="10" xfId="4" applyBorder="1" applyAlignment="1">
      <alignment horizontal="left" vertical="center" wrapText="1"/>
    </xf>
    <xf numFmtId="0" fontId="4" fillId="0" borderId="5" xfId="4" applyBorder="1" applyAlignment="1">
      <alignment wrapText="1"/>
    </xf>
    <xf numFmtId="0" fontId="4" fillId="0" borderId="0" xfId="4"/>
    <xf numFmtId="0" fontId="4" fillId="0" borderId="10" xfId="4" applyBorder="1"/>
    <xf numFmtId="0" fontId="4" fillId="6" borderId="7" xfId="4" applyFill="1" applyBorder="1" applyAlignment="1">
      <alignment wrapText="1"/>
    </xf>
    <xf numFmtId="0" fontId="4" fillId="6" borderId="1" xfId="4" applyFill="1" applyBorder="1" applyAlignment="1">
      <alignment wrapText="1"/>
    </xf>
    <xf numFmtId="0" fontId="4" fillId="6" borderId="11" xfId="4" applyFill="1" applyBorder="1" applyAlignment="1">
      <alignment wrapText="1"/>
    </xf>
    <xf numFmtId="0" fontId="4" fillId="7" borderId="5" xfId="4" applyFill="1" applyBorder="1" applyAlignment="1">
      <alignment wrapText="1"/>
    </xf>
    <xf numFmtId="0" fontId="4" fillId="7" borderId="0" xfId="4" applyFill="1"/>
    <xf numFmtId="0" fontId="4" fillId="7" borderId="10" xfId="4" applyFill="1" applyBorder="1"/>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4" fillId="0" borderId="6" xfId="4" applyBorder="1" applyAlignment="1">
      <alignment horizontal="left" vertical="center" wrapText="1"/>
    </xf>
    <xf numFmtId="0" fontId="4" fillId="0" borderId="9" xfId="4" applyBorder="1" applyAlignment="1">
      <alignment horizontal="left" vertical="center" wrapText="1"/>
    </xf>
    <xf numFmtId="0" fontId="44" fillId="0" borderId="0" xfId="59" applyFont="1" applyAlignment="1">
      <alignment horizontal="left" vertical="center"/>
    </xf>
    <xf numFmtId="0" fontId="44" fillId="4" borderId="0" xfId="0" applyFont="1" applyFill="1" applyAlignment="1">
      <alignment horizontal="left" vertical="center" wrapText="1"/>
    </xf>
    <xf numFmtId="0" fontId="44" fillId="4" borderId="0" xfId="0" applyFont="1" applyFill="1" applyAlignment="1">
      <alignment horizontal="center" vertical="center" wrapText="1"/>
    </xf>
    <xf numFmtId="0" fontId="44" fillId="4" borderId="19" xfId="0" applyFont="1" applyFill="1" applyBorder="1" applyAlignment="1">
      <alignment horizontal="center" vertical="center" wrapText="1"/>
    </xf>
  </cellXfs>
  <cellStyles count="74">
    <cellStyle name="60% — акцент2 2" xfId="22"/>
    <cellStyle name="Excel Built-in Normal" xfId="25"/>
    <cellStyle name="Heading 2 2" xfId="26"/>
    <cellStyle name="Normal 2" xfId="28"/>
    <cellStyle name="Normal 2 2" xfId="19"/>
    <cellStyle name="Normal 2 2 2" xfId="57"/>
    <cellStyle name="Normal 2 2 2 2" xfId="72"/>
    <cellStyle name="Normal 2 3" xfId="20"/>
    <cellStyle name="Normal 2 3 2" xfId="63"/>
    <cellStyle name="Normal 2 4" xfId="58"/>
    <cellStyle name="Normal 2 4 2" xfId="73"/>
    <cellStyle name="Normal_Золотая смета" xfId="18"/>
    <cellStyle name="S0" xfId="27"/>
    <cellStyle name="S1" xfId="21"/>
    <cellStyle name="S10" xfId="23"/>
    <cellStyle name="S11" xfId="7"/>
    <cellStyle name="S12" xfId="2"/>
    <cellStyle name="S13" xfId="5"/>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2" xfId="46"/>
    <cellStyle name="для себестоимости" xfId="47"/>
    <cellStyle name="для себестоимости 2" xfId="66"/>
    <cellStyle name="Обычный" xfId="0" builtinId="0"/>
    <cellStyle name="Обычный 2" xfId="24"/>
    <cellStyle name="Обычный 2 2" xfId="48"/>
    <cellStyle name="Обычный 2 2 2" xfId="59"/>
    <cellStyle name="Обычный 3" xfId="6"/>
    <cellStyle name="Обычный 3 2" xfId="49"/>
    <cellStyle name="Обычный 3 2 2" xfId="67"/>
    <cellStyle name="Обычный 3 3" xfId="60"/>
    <cellStyle name="Обычный 4" xfId="1"/>
    <cellStyle name="Обычный 4 2" xfId="10"/>
    <cellStyle name="Обычный 4 2 2" xfId="50"/>
    <cellStyle name="Обычный 4 2 2 2" xfId="68"/>
    <cellStyle name="Обычный 5" xfId="4"/>
    <cellStyle name="Обычный 6" xfId="9"/>
    <cellStyle name="Обычный 6 2" xfId="51"/>
    <cellStyle name="Обычный 6 2 2" xfId="52"/>
    <cellStyle name="Обычный 6 2 2 2" xfId="70"/>
    <cellStyle name="Обычный 6 2 3" xfId="69"/>
    <cellStyle name="Обычный 6 3" xfId="53"/>
    <cellStyle name="Обычный 6 3 2" xfId="71"/>
    <cellStyle name="Обычный 6 4" xfId="61"/>
    <cellStyle name="Обычный 7" xfId="12"/>
    <cellStyle name="Обычный 7 2" xfId="29"/>
    <cellStyle name="Обычный 7 2 2" xfId="64"/>
    <cellStyle name="Обычный 7 3" xfId="62"/>
    <cellStyle name="Обычный 8" xfId="15"/>
    <cellStyle name="Обычный 8 2" xfId="54"/>
    <cellStyle name="Обычный 9" xfId="32"/>
    <cellStyle name="Обычный 9 2" xfId="65"/>
    <cellStyle name="Пояснение" xfId="8" builtinId="53"/>
    <cellStyle name="Стиль 1" xfId="55"/>
    <cellStyle name="Финансовый" xfId="3" builtinId="3"/>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topLeftCell="A31" workbookViewId="0">
      <selection activeCell="G76" sqref="G76"/>
    </sheetView>
  </sheetViews>
  <sheetFormatPr defaultColWidth="9.109375" defaultRowHeight="13.8"/>
  <cols>
    <col min="1" max="16384" width="9.109375" style="10"/>
  </cols>
  <sheetData>
    <row r="1" spans="1:17" ht="55.5" customHeight="1">
      <c r="A1" s="217" t="s">
        <v>0</v>
      </c>
      <c r="B1" s="218"/>
      <c r="C1" s="218"/>
      <c r="D1" s="218"/>
      <c r="E1" s="218"/>
      <c r="F1" s="218"/>
      <c r="G1" s="218"/>
      <c r="H1" s="218"/>
      <c r="I1" s="218"/>
      <c r="J1" s="218"/>
      <c r="K1" s="218"/>
      <c r="L1" s="218"/>
      <c r="M1" s="218"/>
      <c r="N1" s="218"/>
      <c r="O1" s="218"/>
      <c r="P1" s="218"/>
      <c r="Q1" s="218"/>
    </row>
    <row r="2" spans="1:17" ht="30" customHeight="1">
      <c r="A2" s="219" t="s">
        <v>1</v>
      </c>
      <c r="B2" s="220"/>
      <c r="C2" s="220"/>
      <c r="D2" s="220"/>
      <c r="E2" s="220"/>
      <c r="F2" s="220"/>
      <c r="G2" s="220"/>
      <c r="H2" s="220"/>
      <c r="I2" s="220"/>
      <c r="J2" s="220"/>
      <c r="K2" s="220"/>
      <c r="L2" s="220"/>
      <c r="M2" s="220"/>
      <c r="N2" s="220"/>
      <c r="O2" s="220"/>
      <c r="P2" s="220"/>
      <c r="Q2" s="220"/>
    </row>
    <row r="3" spans="1:17" ht="20.25" customHeight="1">
      <c r="B3" s="11"/>
      <c r="C3" s="11"/>
      <c r="D3" s="11"/>
      <c r="E3" s="221" t="s">
        <v>2</v>
      </c>
      <c r="F3" s="222"/>
      <c r="G3" s="223"/>
      <c r="H3" s="223"/>
      <c r="I3" s="223"/>
      <c r="J3" s="223"/>
      <c r="K3" s="223"/>
      <c r="L3" s="223"/>
      <c r="M3" s="223"/>
      <c r="N3" s="223"/>
      <c r="O3" s="11"/>
      <c r="P3" s="11"/>
      <c r="Q3" s="11"/>
    </row>
    <row r="4" spans="1:17">
      <c r="B4" s="11"/>
      <c r="C4" s="11"/>
      <c r="D4" s="11"/>
      <c r="E4" s="12"/>
      <c r="F4" s="13"/>
      <c r="G4" s="14"/>
      <c r="H4" s="14"/>
      <c r="I4" s="14"/>
      <c r="J4" s="14"/>
      <c r="K4" s="14"/>
      <c r="L4" s="14"/>
      <c r="M4" s="14"/>
      <c r="N4" s="14"/>
      <c r="O4" s="11"/>
      <c r="P4" s="11"/>
      <c r="Q4" s="11"/>
    </row>
    <row r="5" spans="1:17" ht="59.25" customHeight="1">
      <c r="A5" s="15"/>
      <c r="B5" s="224" t="s">
        <v>3</v>
      </c>
      <c r="C5" s="225"/>
      <c r="D5" s="225"/>
      <c r="E5" s="225"/>
      <c r="F5" s="225"/>
      <c r="G5" s="225"/>
      <c r="H5" s="225"/>
      <c r="I5" s="225"/>
      <c r="J5" s="225"/>
      <c r="K5" s="225"/>
      <c r="L5" s="225"/>
      <c r="M5" s="225"/>
      <c r="N5" s="225"/>
      <c r="O5" s="225"/>
      <c r="P5" s="225"/>
      <c r="Q5" s="226"/>
    </row>
    <row r="6" spans="1:17" ht="64.5" customHeight="1">
      <c r="A6" s="16">
        <v>1</v>
      </c>
      <c r="B6" s="212" t="s">
        <v>4</v>
      </c>
      <c r="C6" s="213"/>
      <c r="D6" s="213"/>
      <c r="E6" s="213"/>
      <c r="F6" s="213"/>
      <c r="G6" s="213"/>
      <c r="H6" s="213"/>
      <c r="I6" s="213"/>
      <c r="J6" s="213"/>
      <c r="K6" s="213"/>
      <c r="L6" s="213"/>
      <c r="M6" s="213"/>
      <c r="N6" s="213"/>
      <c r="O6" s="213"/>
      <c r="P6" s="213"/>
      <c r="Q6" s="214"/>
    </row>
    <row r="7" spans="1:17" ht="18" customHeight="1">
      <c r="A7" s="16">
        <v>2</v>
      </c>
      <c r="B7" s="212" t="s">
        <v>5</v>
      </c>
      <c r="C7" s="213"/>
      <c r="D7" s="213"/>
      <c r="E7" s="213"/>
      <c r="F7" s="213"/>
      <c r="G7" s="213"/>
      <c r="H7" s="213"/>
      <c r="I7" s="213"/>
      <c r="J7" s="213"/>
      <c r="K7" s="213"/>
      <c r="L7" s="213"/>
      <c r="M7" s="213"/>
      <c r="N7" s="213"/>
      <c r="O7" s="213"/>
      <c r="P7" s="213"/>
      <c r="Q7" s="214"/>
    </row>
    <row r="8" spans="1:17" ht="45" customHeight="1">
      <c r="A8" s="16">
        <v>3</v>
      </c>
      <c r="B8" s="212" t="s">
        <v>6</v>
      </c>
      <c r="C8" s="213"/>
      <c r="D8" s="213"/>
      <c r="E8" s="213"/>
      <c r="F8" s="213"/>
      <c r="G8" s="213"/>
      <c r="H8" s="213"/>
      <c r="I8" s="213"/>
      <c r="J8" s="213"/>
      <c r="K8" s="213"/>
      <c r="L8" s="213"/>
      <c r="M8" s="213"/>
      <c r="N8" s="213"/>
      <c r="O8" s="213"/>
      <c r="P8" s="213"/>
      <c r="Q8" s="214"/>
    </row>
    <row r="9" spans="1:17" ht="24" customHeight="1">
      <c r="A9" s="16">
        <v>4</v>
      </c>
      <c r="B9" s="212" t="s">
        <v>7</v>
      </c>
      <c r="C9" s="213"/>
      <c r="D9" s="213"/>
      <c r="E9" s="213"/>
      <c r="F9" s="213"/>
      <c r="G9" s="213"/>
      <c r="H9" s="213"/>
      <c r="I9" s="213"/>
      <c r="J9" s="213"/>
      <c r="K9" s="213"/>
      <c r="L9" s="213"/>
      <c r="M9" s="213"/>
      <c r="N9" s="213"/>
      <c r="O9" s="213"/>
      <c r="P9" s="213"/>
      <c r="Q9" s="214"/>
    </row>
    <row r="10" spans="1:17" ht="19.5" customHeight="1">
      <c r="A10" s="16">
        <v>5</v>
      </c>
      <c r="B10" s="212" t="s">
        <v>8</v>
      </c>
      <c r="C10" s="213"/>
      <c r="D10" s="213"/>
      <c r="E10" s="213"/>
      <c r="F10" s="213"/>
      <c r="G10" s="213"/>
      <c r="H10" s="213"/>
      <c r="I10" s="213"/>
      <c r="J10" s="213"/>
      <c r="K10" s="213"/>
      <c r="L10" s="213"/>
      <c r="M10" s="213"/>
      <c r="N10" s="213"/>
      <c r="O10" s="213"/>
      <c r="P10" s="213"/>
      <c r="Q10" s="214"/>
    </row>
    <row r="11" spans="1:17" ht="21" customHeight="1">
      <c r="A11" s="17"/>
      <c r="B11" s="215" t="s">
        <v>9</v>
      </c>
      <c r="C11" s="216"/>
      <c r="D11" s="216"/>
      <c r="E11" s="216"/>
      <c r="F11" s="216"/>
      <c r="G11" s="216"/>
      <c r="H11" s="216"/>
      <c r="I11" s="216"/>
      <c r="J11" s="216"/>
      <c r="K11" s="216"/>
      <c r="L11" s="216"/>
      <c r="M11" s="216"/>
      <c r="N11" s="216"/>
      <c r="O11" s="216"/>
      <c r="P11" s="216"/>
      <c r="Q11" s="216"/>
    </row>
    <row r="12" spans="1:17" ht="21" customHeight="1">
      <c r="A12" s="11"/>
      <c r="B12" s="18"/>
      <c r="C12" s="19"/>
      <c r="D12" s="19"/>
      <c r="E12" s="19"/>
      <c r="F12" s="19"/>
      <c r="G12" s="19"/>
      <c r="H12" s="19"/>
      <c r="I12" s="19"/>
      <c r="J12" s="19"/>
      <c r="K12" s="19"/>
      <c r="L12" s="19"/>
      <c r="M12" s="19"/>
      <c r="N12" s="19"/>
      <c r="O12" s="19"/>
      <c r="P12" s="19"/>
      <c r="Q12" s="19"/>
    </row>
    <row r="13" spans="1:17">
      <c r="A13" s="210" t="s">
        <v>10</v>
      </c>
      <c r="B13" s="210"/>
      <c r="C13" s="210"/>
      <c r="D13" s="210"/>
      <c r="E13" s="210"/>
      <c r="F13" s="210"/>
      <c r="G13" s="210"/>
      <c r="H13" s="210"/>
      <c r="I13" s="210"/>
      <c r="J13" s="210"/>
      <c r="K13" s="210"/>
      <c r="L13" s="210"/>
      <c r="M13" s="210"/>
      <c r="N13" s="210"/>
      <c r="O13" s="210"/>
      <c r="P13" s="210"/>
      <c r="Q13" s="210"/>
    </row>
    <row r="14" spans="1:17" ht="15.75" customHeight="1">
      <c r="A14" s="210" t="s">
        <v>11</v>
      </c>
      <c r="B14" s="210"/>
      <c r="C14" s="210"/>
      <c r="D14" s="210"/>
      <c r="E14" s="210" t="s">
        <v>12</v>
      </c>
      <c r="F14" s="210"/>
      <c r="G14" s="210"/>
      <c r="H14" s="210"/>
      <c r="I14" s="210"/>
      <c r="J14" s="210"/>
      <c r="K14" s="210"/>
      <c r="L14" s="210"/>
      <c r="M14" s="210"/>
      <c r="N14" s="210"/>
      <c r="O14" s="210"/>
      <c r="P14" s="210"/>
      <c r="Q14" s="210"/>
    </row>
    <row r="15" spans="1:17" ht="15.75" customHeight="1">
      <c r="A15" s="210" t="s">
        <v>13</v>
      </c>
      <c r="B15" s="210"/>
      <c r="C15" s="210"/>
      <c r="D15" s="210"/>
      <c r="E15" s="210"/>
      <c r="F15" s="210"/>
      <c r="G15" s="210"/>
      <c r="H15" s="210"/>
      <c r="I15" s="210"/>
      <c r="J15" s="210"/>
      <c r="K15" s="210"/>
      <c r="L15" s="210"/>
      <c r="M15" s="210"/>
      <c r="N15" s="210"/>
      <c r="O15" s="210"/>
      <c r="P15" s="210"/>
      <c r="Q15" s="210"/>
    </row>
    <row r="16" spans="1:17" ht="24" customHeight="1">
      <c r="A16" s="204" t="s">
        <v>14</v>
      </c>
      <c r="B16" s="204"/>
      <c r="C16" s="204"/>
      <c r="D16" s="204"/>
      <c r="E16" s="211" t="s">
        <v>15</v>
      </c>
      <c r="F16" s="211"/>
      <c r="G16" s="211"/>
      <c r="H16" s="211"/>
      <c r="I16" s="211"/>
      <c r="J16" s="211"/>
      <c r="K16" s="211"/>
      <c r="L16" s="211"/>
      <c r="M16" s="211"/>
      <c r="N16" s="211"/>
      <c r="O16" s="211"/>
      <c r="P16" s="211"/>
      <c r="Q16" s="211"/>
    </row>
    <row r="17" spans="1:17" ht="47.25" customHeight="1">
      <c r="A17" s="204"/>
      <c r="B17" s="204"/>
      <c r="C17" s="204"/>
      <c r="D17" s="204"/>
      <c r="E17" s="206" t="s">
        <v>16</v>
      </c>
      <c r="F17" s="206"/>
      <c r="G17" s="206"/>
      <c r="H17" s="206"/>
      <c r="I17" s="206"/>
      <c r="J17" s="206"/>
      <c r="K17" s="206"/>
      <c r="L17" s="206"/>
      <c r="M17" s="206"/>
      <c r="N17" s="206"/>
      <c r="O17" s="206"/>
      <c r="P17" s="206"/>
      <c r="Q17" s="206"/>
    </row>
    <row r="18" spans="1:17" ht="39.75" customHeight="1">
      <c r="A18" s="204"/>
      <c r="B18" s="204"/>
      <c r="C18" s="204"/>
      <c r="D18" s="204"/>
      <c r="E18" s="206" t="s">
        <v>17</v>
      </c>
      <c r="F18" s="206"/>
      <c r="G18" s="206"/>
      <c r="H18" s="206"/>
      <c r="I18" s="206"/>
      <c r="J18" s="206"/>
      <c r="K18" s="206"/>
      <c r="L18" s="206"/>
      <c r="M18" s="206"/>
      <c r="N18" s="206"/>
      <c r="O18" s="206"/>
      <c r="P18" s="206"/>
      <c r="Q18" s="206"/>
    </row>
    <row r="19" spans="1:17" ht="38.25" customHeight="1">
      <c r="A19" s="204"/>
      <c r="B19" s="204"/>
      <c r="C19" s="204"/>
      <c r="D19" s="204"/>
      <c r="E19" s="206" t="s">
        <v>18</v>
      </c>
      <c r="F19" s="206"/>
      <c r="G19" s="206"/>
      <c r="H19" s="206"/>
      <c r="I19" s="206"/>
      <c r="J19" s="206"/>
      <c r="K19" s="206"/>
      <c r="L19" s="206"/>
      <c r="M19" s="206"/>
      <c r="N19" s="206"/>
      <c r="O19" s="206"/>
      <c r="P19" s="206"/>
      <c r="Q19" s="206"/>
    </row>
    <row r="20" spans="1:17" ht="30" customHeight="1">
      <c r="A20" s="204"/>
      <c r="B20" s="204"/>
      <c r="C20" s="204"/>
      <c r="D20" s="204"/>
      <c r="E20" s="206" t="s">
        <v>19</v>
      </c>
      <c r="F20" s="206"/>
      <c r="G20" s="206"/>
      <c r="H20" s="206"/>
      <c r="I20" s="206"/>
      <c r="J20" s="206"/>
      <c r="K20" s="206"/>
      <c r="L20" s="206"/>
      <c r="M20" s="206"/>
      <c r="N20" s="206"/>
      <c r="O20" s="206"/>
      <c r="P20" s="206"/>
      <c r="Q20" s="206"/>
    </row>
    <row r="21" spans="1:17" ht="53.25" customHeight="1">
      <c r="A21" s="204"/>
      <c r="B21" s="204"/>
      <c r="C21" s="204"/>
      <c r="D21" s="204"/>
      <c r="E21" s="206" t="s">
        <v>20</v>
      </c>
      <c r="F21" s="206"/>
      <c r="G21" s="206"/>
      <c r="H21" s="206"/>
      <c r="I21" s="206"/>
      <c r="J21" s="206"/>
      <c r="K21" s="206"/>
      <c r="L21" s="206"/>
      <c r="M21" s="206"/>
      <c r="N21" s="206"/>
      <c r="O21" s="206"/>
      <c r="P21" s="206"/>
      <c r="Q21" s="206"/>
    </row>
    <row r="22" spans="1:17">
      <c r="A22" s="207" t="s">
        <v>21</v>
      </c>
      <c r="B22" s="209"/>
      <c r="C22" s="209"/>
      <c r="D22" s="209"/>
      <c r="E22" s="209"/>
      <c r="F22" s="209"/>
      <c r="G22" s="209"/>
      <c r="H22" s="209"/>
      <c r="I22" s="209"/>
      <c r="J22" s="209"/>
      <c r="K22" s="209"/>
      <c r="L22" s="209"/>
      <c r="M22" s="209"/>
      <c r="N22" s="209"/>
      <c r="O22" s="209"/>
      <c r="P22" s="209"/>
      <c r="Q22" s="209"/>
    </row>
    <row r="23" spans="1:17" ht="48" customHeight="1">
      <c r="A23" s="204" t="s">
        <v>22</v>
      </c>
      <c r="B23" s="205"/>
      <c r="C23" s="205"/>
      <c r="D23" s="205"/>
      <c r="E23" s="206" t="s">
        <v>23</v>
      </c>
      <c r="F23" s="206"/>
      <c r="G23" s="206"/>
      <c r="H23" s="206"/>
      <c r="I23" s="206"/>
      <c r="J23" s="206"/>
      <c r="K23" s="206"/>
      <c r="L23" s="206"/>
      <c r="M23" s="206"/>
      <c r="N23" s="206"/>
      <c r="O23" s="206"/>
      <c r="P23" s="206"/>
      <c r="Q23" s="206"/>
    </row>
    <row r="24" spans="1:17" ht="46.5" customHeight="1">
      <c r="A24" s="205"/>
      <c r="B24" s="205"/>
      <c r="C24" s="205"/>
      <c r="D24" s="205"/>
      <c r="E24" s="206" t="s">
        <v>24</v>
      </c>
      <c r="F24" s="206"/>
      <c r="G24" s="206"/>
      <c r="H24" s="206"/>
      <c r="I24" s="206"/>
      <c r="J24" s="206"/>
      <c r="K24" s="206"/>
      <c r="L24" s="206"/>
      <c r="M24" s="206"/>
      <c r="N24" s="206"/>
      <c r="O24" s="206"/>
      <c r="P24" s="206"/>
      <c r="Q24" s="206"/>
    </row>
    <row r="25" spans="1:17" ht="46.5" customHeight="1">
      <c r="A25" s="205"/>
      <c r="B25" s="205"/>
      <c r="C25" s="205"/>
      <c r="D25" s="205"/>
      <c r="E25" s="206" t="s">
        <v>25</v>
      </c>
      <c r="F25" s="206"/>
      <c r="G25" s="206"/>
      <c r="H25" s="206"/>
      <c r="I25" s="206"/>
      <c r="J25" s="206"/>
      <c r="K25" s="206"/>
      <c r="L25" s="206"/>
      <c r="M25" s="206"/>
      <c r="N25" s="206"/>
      <c r="O25" s="206"/>
      <c r="P25" s="206"/>
      <c r="Q25" s="206"/>
    </row>
    <row r="26" spans="1:17">
      <c r="A26" s="205"/>
      <c r="B26" s="205"/>
      <c r="C26" s="205"/>
      <c r="D26" s="205"/>
      <c r="E26" s="206" t="s">
        <v>26</v>
      </c>
      <c r="F26" s="206"/>
      <c r="G26" s="206"/>
      <c r="H26" s="206"/>
      <c r="I26" s="206"/>
      <c r="J26" s="206"/>
      <c r="K26" s="206"/>
      <c r="L26" s="206"/>
      <c r="M26" s="206"/>
      <c r="N26" s="206"/>
      <c r="O26" s="206"/>
      <c r="P26" s="206"/>
      <c r="Q26" s="206"/>
    </row>
    <row r="27" spans="1:17">
      <c r="A27" s="207" t="s">
        <v>27</v>
      </c>
      <c r="B27" s="207"/>
      <c r="C27" s="207"/>
      <c r="D27" s="207"/>
      <c r="E27" s="207"/>
      <c r="F27" s="207"/>
      <c r="G27" s="207"/>
      <c r="H27" s="207"/>
      <c r="I27" s="207"/>
      <c r="J27" s="207"/>
      <c r="K27" s="207"/>
      <c r="L27" s="207"/>
      <c r="M27" s="207"/>
      <c r="N27" s="207"/>
      <c r="O27" s="207"/>
      <c r="P27" s="207"/>
      <c r="Q27" s="207"/>
    </row>
    <row r="28" spans="1:17" ht="58.5" customHeight="1">
      <c r="A28" s="204" t="s">
        <v>28</v>
      </c>
      <c r="B28" s="204"/>
      <c r="C28" s="204"/>
      <c r="D28" s="204"/>
      <c r="E28" s="206" t="s">
        <v>29</v>
      </c>
      <c r="F28" s="206"/>
      <c r="G28" s="206"/>
      <c r="H28" s="206"/>
      <c r="I28" s="206"/>
      <c r="J28" s="206"/>
      <c r="K28" s="206"/>
      <c r="L28" s="206"/>
      <c r="M28" s="206"/>
      <c r="N28" s="206"/>
      <c r="O28" s="206"/>
      <c r="P28" s="206"/>
      <c r="Q28" s="206"/>
    </row>
    <row r="29" spans="1:17" ht="24" customHeight="1">
      <c r="A29" s="207" t="s">
        <v>30</v>
      </c>
      <c r="B29" s="207"/>
      <c r="C29" s="207"/>
      <c r="D29" s="207"/>
      <c r="E29" s="207"/>
      <c r="F29" s="207"/>
      <c r="G29" s="207"/>
      <c r="H29" s="207"/>
      <c r="I29" s="207"/>
      <c r="J29" s="207"/>
      <c r="K29" s="207"/>
      <c r="L29" s="207"/>
      <c r="M29" s="207"/>
      <c r="N29" s="207"/>
      <c r="O29" s="207"/>
      <c r="P29" s="207"/>
      <c r="Q29" s="207"/>
    </row>
    <row r="30" spans="1:17" ht="50.25" customHeight="1">
      <c r="A30" s="205">
        <v>4</v>
      </c>
      <c r="B30" s="205"/>
      <c r="C30" s="205"/>
      <c r="D30" s="205"/>
      <c r="E30" s="206" t="s">
        <v>31</v>
      </c>
      <c r="F30" s="206"/>
      <c r="G30" s="206"/>
      <c r="H30" s="206"/>
      <c r="I30" s="206"/>
      <c r="J30" s="206"/>
      <c r="K30" s="206"/>
      <c r="L30" s="206"/>
      <c r="M30" s="206"/>
      <c r="N30" s="206"/>
      <c r="O30" s="206"/>
      <c r="P30" s="206"/>
      <c r="Q30" s="206"/>
    </row>
    <row r="31" spans="1:17" ht="45.75" customHeight="1">
      <c r="A31" s="205"/>
      <c r="B31" s="205"/>
      <c r="C31" s="205"/>
      <c r="D31" s="205"/>
      <c r="E31" s="206" t="s">
        <v>32</v>
      </c>
      <c r="F31" s="206"/>
      <c r="G31" s="206"/>
      <c r="H31" s="206"/>
      <c r="I31" s="206"/>
      <c r="J31" s="206"/>
      <c r="K31" s="206"/>
      <c r="L31" s="206"/>
      <c r="M31" s="206"/>
      <c r="N31" s="206"/>
      <c r="O31" s="206"/>
      <c r="P31" s="206"/>
      <c r="Q31" s="206"/>
    </row>
    <row r="32" spans="1:17" ht="30" customHeight="1">
      <c r="A32" s="207" t="s">
        <v>33</v>
      </c>
      <c r="B32" s="207"/>
      <c r="C32" s="207"/>
      <c r="D32" s="207"/>
      <c r="E32" s="207"/>
      <c r="F32" s="207"/>
      <c r="G32" s="207"/>
      <c r="H32" s="207"/>
      <c r="I32" s="207"/>
      <c r="J32" s="207"/>
      <c r="K32" s="207"/>
      <c r="L32" s="207"/>
      <c r="M32" s="207"/>
      <c r="N32" s="207"/>
      <c r="O32" s="207"/>
      <c r="P32" s="207"/>
      <c r="Q32" s="207"/>
    </row>
    <row r="33" spans="1:17" ht="19.5" customHeight="1">
      <c r="A33" s="205">
        <v>5</v>
      </c>
      <c r="B33" s="205"/>
      <c r="C33" s="205"/>
      <c r="D33" s="205"/>
      <c r="E33" s="208" t="s">
        <v>34</v>
      </c>
      <c r="F33" s="208"/>
      <c r="G33" s="208"/>
      <c r="H33" s="208"/>
      <c r="I33" s="208"/>
      <c r="J33" s="208"/>
      <c r="K33" s="208"/>
      <c r="L33" s="208"/>
      <c r="M33" s="208"/>
      <c r="N33" s="208"/>
      <c r="O33" s="208"/>
      <c r="P33" s="208"/>
      <c r="Q33" s="208"/>
    </row>
    <row r="34" spans="1:17" ht="201.75" customHeight="1">
      <c r="A34" s="205"/>
      <c r="B34" s="205"/>
      <c r="C34" s="205"/>
      <c r="D34" s="205"/>
      <c r="E34" s="201" t="s">
        <v>35</v>
      </c>
      <c r="F34" s="201"/>
      <c r="G34" s="201"/>
      <c r="H34" s="201"/>
      <c r="I34" s="201"/>
      <c r="J34" s="201"/>
      <c r="K34" s="201"/>
      <c r="L34" s="201"/>
      <c r="M34" s="201"/>
      <c r="N34" s="201"/>
      <c r="O34" s="201"/>
      <c r="P34" s="201"/>
      <c r="Q34" s="201"/>
    </row>
    <row r="35" spans="1:17" ht="18.75" customHeight="1">
      <c r="A35" s="205"/>
      <c r="B35" s="205"/>
      <c r="C35" s="205"/>
      <c r="D35" s="205"/>
      <c r="E35" s="208" t="s">
        <v>36</v>
      </c>
      <c r="F35" s="208"/>
      <c r="G35" s="208"/>
      <c r="H35" s="208"/>
      <c r="I35" s="208"/>
      <c r="J35" s="208"/>
      <c r="K35" s="208"/>
      <c r="L35" s="208"/>
      <c r="M35" s="208"/>
      <c r="N35" s="208"/>
      <c r="O35" s="208"/>
      <c r="P35" s="208"/>
      <c r="Q35" s="208"/>
    </row>
    <row r="36" spans="1:17" ht="186.75" customHeight="1">
      <c r="A36" s="205"/>
      <c r="B36" s="205"/>
      <c r="C36" s="205"/>
      <c r="D36" s="205"/>
      <c r="E36" s="201" t="s">
        <v>37</v>
      </c>
      <c r="F36" s="202"/>
      <c r="G36" s="202"/>
      <c r="H36" s="202"/>
      <c r="I36" s="202"/>
      <c r="J36" s="202"/>
      <c r="K36" s="202"/>
      <c r="L36" s="202"/>
      <c r="M36" s="202"/>
      <c r="N36" s="202"/>
      <c r="O36" s="202"/>
      <c r="P36" s="202"/>
      <c r="Q36" s="202"/>
    </row>
    <row r="37" spans="1:17" ht="115.5" customHeight="1">
      <c r="A37" s="205"/>
      <c r="B37" s="205"/>
      <c r="C37" s="205"/>
      <c r="D37" s="205"/>
      <c r="E37" s="203" t="s">
        <v>38</v>
      </c>
      <c r="F37" s="203"/>
      <c r="G37" s="203"/>
      <c r="H37" s="203"/>
      <c r="I37" s="203"/>
      <c r="J37" s="203"/>
      <c r="K37" s="203"/>
      <c r="L37" s="203"/>
      <c r="M37" s="203"/>
      <c r="N37" s="203"/>
      <c r="O37" s="203"/>
      <c r="P37" s="203"/>
      <c r="Q37" s="203"/>
    </row>
    <row r="38" spans="1:17" ht="66.75" customHeight="1">
      <c r="A38" s="205"/>
      <c r="B38" s="205"/>
      <c r="C38" s="205"/>
      <c r="D38" s="205"/>
      <c r="E38" s="201" t="s">
        <v>39</v>
      </c>
      <c r="F38" s="202"/>
      <c r="G38" s="202"/>
      <c r="H38" s="202"/>
      <c r="I38" s="202"/>
      <c r="J38" s="202"/>
      <c r="K38" s="202"/>
      <c r="L38" s="202"/>
      <c r="M38" s="202"/>
      <c r="N38" s="202"/>
      <c r="O38" s="202"/>
      <c r="P38" s="202"/>
      <c r="Q38" s="202"/>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45" t="s">
        <v>41</v>
      </c>
      <c r="B2" s="246"/>
      <c r="C2" s="246"/>
      <c r="D2" s="246"/>
      <c r="E2" s="246"/>
      <c r="F2" s="246"/>
      <c r="G2" s="246"/>
      <c r="H2" s="246"/>
      <c r="I2" s="246"/>
      <c r="J2" s="246"/>
      <c r="K2" s="246"/>
      <c r="L2" s="246"/>
      <c r="M2" s="246"/>
      <c r="N2" s="247"/>
    </row>
    <row r="3" spans="1:14">
      <c r="A3" s="230" t="s">
        <v>42</v>
      </c>
      <c r="B3" s="231"/>
      <c r="C3" s="231"/>
      <c r="D3" s="231"/>
      <c r="E3" s="231"/>
      <c r="F3" s="231"/>
      <c r="G3" s="231"/>
      <c r="H3" s="231"/>
      <c r="I3" s="231"/>
      <c r="J3" s="231"/>
      <c r="K3" s="231"/>
      <c r="L3" s="231"/>
      <c r="M3" s="231"/>
      <c r="N3" s="232"/>
    </row>
    <row r="4" spans="1:14" ht="46.5" customHeight="1">
      <c r="A4" s="4" t="s">
        <v>43</v>
      </c>
      <c r="B4" s="248" t="s">
        <v>44</v>
      </c>
      <c r="C4" s="248"/>
      <c r="D4" s="248"/>
      <c r="E4" s="248"/>
      <c r="F4" s="248"/>
      <c r="G4" s="248"/>
      <c r="H4" s="248"/>
      <c r="I4" s="248"/>
      <c r="J4" s="248"/>
      <c r="K4" s="248"/>
      <c r="L4" s="248"/>
      <c r="M4" s="248"/>
      <c r="N4" s="249"/>
    </row>
    <row r="5" spans="1:14" ht="45.75" customHeight="1">
      <c r="A5" s="233" t="s">
        <v>45</v>
      </c>
      <c r="B5" s="234"/>
      <c r="C5" s="234"/>
      <c r="D5" s="234"/>
      <c r="E5" s="234"/>
      <c r="F5" s="234"/>
      <c r="G5" s="234"/>
      <c r="H5" s="234"/>
      <c r="I5" s="234"/>
      <c r="J5" s="234"/>
      <c r="K5" s="234"/>
      <c r="L5" s="234"/>
      <c r="M5" s="234"/>
      <c r="N5" s="235"/>
    </row>
    <row r="6" spans="1:14" ht="29.25" customHeight="1">
      <c r="A6" s="233" t="s">
        <v>46</v>
      </c>
      <c r="B6" s="234"/>
      <c r="C6" s="234"/>
      <c r="D6" s="234"/>
      <c r="E6" s="234"/>
      <c r="F6" s="234"/>
      <c r="G6" s="234"/>
      <c r="H6" s="234"/>
      <c r="I6" s="234"/>
      <c r="J6" s="234"/>
      <c r="K6" s="234"/>
      <c r="L6" s="234"/>
      <c r="M6" s="234"/>
      <c r="N6" s="235"/>
    </row>
    <row r="7" spans="1:14" ht="17.25" customHeight="1">
      <c r="A7" s="5" t="s">
        <v>47</v>
      </c>
      <c r="B7" s="6"/>
      <c r="C7" s="6"/>
      <c r="D7" s="6"/>
      <c r="E7" s="6"/>
      <c r="F7" s="6"/>
      <c r="G7" s="6"/>
      <c r="H7" s="6"/>
      <c r="I7" s="6"/>
      <c r="J7" s="6"/>
      <c r="K7" s="6"/>
      <c r="L7" s="6"/>
      <c r="M7" s="6"/>
      <c r="N7" s="8"/>
    </row>
    <row r="8" spans="1:14" ht="51" customHeight="1">
      <c r="A8" s="233" t="s">
        <v>48</v>
      </c>
      <c r="B8" s="234"/>
      <c r="C8" s="234"/>
      <c r="D8" s="234"/>
      <c r="E8" s="234"/>
      <c r="F8" s="234"/>
      <c r="G8" s="234"/>
      <c r="H8" s="234"/>
      <c r="I8" s="234"/>
      <c r="J8" s="234"/>
      <c r="K8" s="234"/>
      <c r="L8" s="234"/>
      <c r="M8" s="234"/>
      <c r="N8" s="235"/>
    </row>
    <row r="9" spans="1:14" ht="36" customHeight="1">
      <c r="A9" s="233" t="s">
        <v>49</v>
      </c>
      <c r="B9" s="234"/>
      <c r="C9" s="234"/>
      <c r="D9" s="234"/>
      <c r="E9" s="234"/>
      <c r="F9" s="234"/>
      <c r="G9" s="234"/>
      <c r="H9" s="234"/>
      <c r="I9" s="234"/>
      <c r="J9" s="234"/>
      <c r="K9" s="234"/>
      <c r="L9" s="234"/>
      <c r="M9" s="234"/>
      <c r="N9" s="235"/>
    </row>
    <row r="10" spans="1:14" ht="30" customHeight="1">
      <c r="A10" s="233" t="s">
        <v>50</v>
      </c>
      <c r="B10" s="234"/>
      <c r="C10" s="234"/>
      <c r="D10" s="234"/>
      <c r="E10" s="234"/>
      <c r="F10" s="234"/>
      <c r="G10" s="234"/>
      <c r="H10" s="234"/>
      <c r="I10" s="234"/>
      <c r="J10" s="234"/>
      <c r="K10" s="234"/>
      <c r="L10" s="234"/>
      <c r="M10" s="234"/>
      <c r="N10" s="235"/>
    </row>
    <row r="11" spans="1:14" ht="18.75" customHeight="1">
      <c r="A11" s="233" t="s">
        <v>51</v>
      </c>
      <c r="B11" s="234"/>
      <c r="C11" s="234"/>
      <c r="D11" s="234"/>
      <c r="E11" s="234"/>
      <c r="F11" s="234"/>
      <c r="G11" s="234"/>
      <c r="H11" s="234"/>
      <c r="I11" s="234"/>
      <c r="J11" s="234"/>
      <c r="K11" s="234"/>
      <c r="L11" s="234"/>
      <c r="M11" s="234"/>
      <c r="N11" s="235"/>
    </row>
    <row r="12" spans="1:14">
      <c r="A12" s="230" t="s">
        <v>52</v>
      </c>
      <c r="B12" s="231"/>
      <c r="C12" s="231"/>
      <c r="D12" s="231"/>
      <c r="E12" s="231"/>
      <c r="F12" s="231"/>
      <c r="G12" s="231"/>
      <c r="H12" s="231"/>
      <c r="I12" s="231"/>
      <c r="J12" s="231"/>
      <c r="K12" s="231"/>
      <c r="L12" s="231"/>
      <c r="M12" s="231"/>
      <c r="N12" s="232"/>
    </row>
    <row r="13" spans="1:14">
      <c r="A13" s="7" t="s">
        <v>53</v>
      </c>
      <c r="N13" s="9"/>
    </row>
    <row r="14" spans="1:14" ht="117" customHeight="1">
      <c r="A14" s="236" t="s">
        <v>54</v>
      </c>
      <c r="B14" s="237"/>
      <c r="C14" s="237"/>
      <c r="D14" s="237"/>
      <c r="E14" s="237"/>
      <c r="F14" s="237"/>
      <c r="G14" s="237"/>
      <c r="H14" s="237"/>
      <c r="I14" s="237"/>
      <c r="J14" s="237"/>
      <c r="K14" s="237"/>
      <c r="L14" s="237"/>
      <c r="M14" s="237"/>
      <c r="N14" s="238"/>
    </row>
    <row r="15" spans="1:14" ht="28.5" customHeight="1">
      <c r="A15" s="239" t="s">
        <v>55</v>
      </c>
      <c r="B15" s="240"/>
      <c r="C15" s="240"/>
      <c r="D15" s="240"/>
      <c r="E15" s="240"/>
      <c r="F15" s="240"/>
      <c r="G15" s="240"/>
      <c r="H15" s="240"/>
      <c r="I15" s="240"/>
      <c r="J15" s="240"/>
      <c r="K15" s="240"/>
      <c r="L15" s="240"/>
      <c r="M15" s="240"/>
      <c r="N15" s="241"/>
    </row>
    <row r="16" spans="1:14" ht="120" customHeight="1">
      <c r="A16" s="242" t="s">
        <v>56</v>
      </c>
      <c r="B16" s="243"/>
      <c r="C16" s="243"/>
      <c r="D16" s="243"/>
      <c r="E16" s="243"/>
      <c r="F16" s="243"/>
      <c r="G16" s="243"/>
      <c r="H16" s="243"/>
      <c r="I16" s="243"/>
      <c r="J16" s="243"/>
      <c r="K16" s="243"/>
      <c r="L16" s="243"/>
      <c r="M16" s="243"/>
      <c r="N16" s="244"/>
    </row>
    <row r="17" spans="1:14" ht="13.5" customHeight="1">
      <c r="A17" s="233" t="s">
        <v>57</v>
      </c>
      <c r="B17" s="234"/>
      <c r="C17" s="234"/>
      <c r="D17" s="234"/>
      <c r="E17" s="234"/>
      <c r="F17" s="234"/>
      <c r="G17" s="234"/>
      <c r="H17" s="234"/>
      <c r="I17" s="234"/>
      <c r="J17" s="234"/>
      <c r="K17" s="234"/>
      <c r="L17" s="234"/>
      <c r="M17" s="234"/>
      <c r="N17" s="235"/>
    </row>
    <row r="18" spans="1:14" ht="15" customHeight="1">
      <c r="A18" s="233" t="s">
        <v>58</v>
      </c>
      <c r="B18" s="234"/>
      <c r="C18" s="234"/>
      <c r="D18" s="234"/>
      <c r="E18" s="234"/>
      <c r="F18" s="234"/>
      <c r="G18" s="234"/>
      <c r="H18" s="234"/>
      <c r="I18" s="234"/>
      <c r="J18" s="234"/>
      <c r="K18" s="234"/>
      <c r="L18" s="234"/>
      <c r="M18" s="234"/>
      <c r="N18" s="235"/>
    </row>
    <row r="19" spans="1:14" ht="49.5" customHeight="1">
      <c r="A19" s="233" t="s">
        <v>59</v>
      </c>
      <c r="B19" s="234"/>
      <c r="C19" s="234"/>
      <c r="D19" s="234"/>
      <c r="E19" s="234"/>
      <c r="F19" s="234"/>
      <c r="G19" s="234"/>
      <c r="H19" s="234"/>
      <c r="I19" s="234"/>
      <c r="J19" s="234"/>
      <c r="K19" s="234"/>
      <c r="L19" s="234"/>
      <c r="M19" s="234"/>
      <c r="N19" s="235"/>
    </row>
    <row r="20" spans="1:14">
      <c r="A20" s="230" t="s">
        <v>60</v>
      </c>
      <c r="B20" s="231"/>
      <c r="C20" s="231"/>
      <c r="D20" s="231"/>
      <c r="E20" s="231"/>
      <c r="F20" s="231"/>
      <c r="G20" s="231"/>
      <c r="H20" s="231"/>
      <c r="I20" s="231"/>
      <c r="J20" s="231"/>
      <c r="K20" s="231"/>
      <c r="L20" s="231"/>
      <c r="M20" s="231"/>
      <c r="N20" s="232"/>
    </row>
    <row r="21" spans="1:14" ht="77.25" customHeight="1">
      <c r="A21" s="227" t="s">
        <v>61</v>
      </c>
      <c r="B21" s="228"/>
      <c r="C21" s="228"/>
      <c r="D21" s="228"/>
      <c r="E21" s="228"/>
      <c r="F21" s="228"/>
      <c r="G21" s="228"/>
      <c r="H21" s="228"/>
      <c r="I21" s="228"/>
      <c r="J21" s="228"/>
      <c r="K21" s="228"/>
      <c r="L21" s="228"/>
      <c r="M21" s="228"/>
      <c r="N21" s="229"/>
    </row>
    <row r="22" spans="1:14">
      <c r="A22" s="230" t="s">
        <v>62</v>
      </c>
      <c r="B22" s="231"/>
      <c r="C22" s="231"/>
      <c r="D22" s="231"/>
      <c r="E22" s="231"/>
      <c r="F22" s="231"/>
      <c r="G22" s="231"/>
      <c r="H22" s="231"/>
      <c r="I22" s="231"/>
      <c r="J22" s="231"/>
      <c r="K22" s="231"/>
      <c r="L22" s="231"/>
      <c r="M22" s="231"/>
      <c r="N22" s="232"/>
    </row>
    <row r="23" spans="1:14" ht="51.75" customHeight="1">
      <c r="A23" s="227" t="s">
        <v>63</v>
      </c>
      <c r="B23" s="228"/>
      <c r="C23" s="228"/>
      <c r="D23" s="228"/>
      <c r="E23" s="228"/>
      <c r="F23" s="228"/>
      <c r="G23" s="228"/>
      <c r="H23" s="228"/>
      <c r="I23" s="228"/>
      <c r="J23" s="228"/>
      <c r="K23" s="228"/>
      <c r="L23" s="228"/>
      <c r="M23" s="228"/>
      <c r="N23" s="229"/>
    </row>
    <row r="24" spans="1:14">
      <c r="A24" s="230" t="s">
        <v>64</v>
      </c>
      <c r="B24" s="231"/>
      <c r="C24" s="231"/>
      <c r="D24" s="231"/>
      <c r="E24" s="231"/>
      <c r="F24" s="231"/>
      <c r="G24" s="231"/>
      <c r="H24" s="231"/>
      <c r="I24" s="231"/>
      <c r="J24" s="231"/>
      <c r="K24" s="231"/>
      <c r="L24" s="231"/>
      <c r="M24" s="231"/>
      <c r="N24" s="232"/>
    </row>
    <row r="25" spans="1:14" ht="14.25" customHeight="1">
      <c r="A25" s="227" t="s">
        <v>65</v>
      </c>
      <c r="B25" s="228"/>
      <c r="C25" s="228"/>
      <c r="D25" s="228"/>
      <c r="E25" s="228"/>
      <c r="F25" s="228"/>
      <c r="G25" s="228"/>
      <c r="H25" s="228"/>
      <c r="I25" s="228"/>
      <c r="J25" s="228"/>
      <c r="K25" s="228"/>
      <c r="L25" s="228"/>
      <c r="M25" s="228"/>
      <c r="N25" s="229"/>
    </row>
    <row r="26" spans="1:14">
      <c r="A26" s="230" t="s">
        <v>66</v>
      </c>
      <c r="B26" s="231"/>
      <c r="C26" s="231"/>
      <c r="D26" s="231"/>
      <c r="E26" s="231"/>
      <c r="F26" s="231"/>
      <c r="G26" s="231"/>
      <c r="H26" s="231"/>
      <c r="I26" s="231"/>
      <c r="J26" s="231"/>
      <c r="K26" s="231"/>
      <c r="L26" s="231"/>
      <c r="M26" s="231"/>
      <c r="N26" s="232"/>
    </row>
    <row r="27" spans="1:14" ht="63" customHeight="1">
      <c r="A27" s="227" t="s">
        <v>67</v>
      </c>
      <c r="B27" s="228"/>
      <c r="C27" s="228"/>
      <c r="D27" s="228"/>
      <c r="E27" s="228"/>
      <c r="F27" s="228"/>
      <c r="G27" s="228"/>
      <c r="H27" s="228"/>
      <c r="I27" s="228"/>
      <c r="J27" s="228"/>
      <c r="K27" s="228"/>
      <c r="L27" s="228"/>
      <c r="M27" s="228"/>
      <c r="N27" s="229"/>
    </row>
    <row r="28" spans="1:14">
      <c r="A28" s="230" t="s">
        <v>68</v>
      </c>
      <c r="B28" s="231"/>
      <c r="C28" s="231"/>
      <c r="D28" s="231"/>
      <c r="E28" s="231"/>
      <c r="F28" s="231"/>
      <c r="G28" s="231"/>
      <c r="H28" s="231"/>
      <c r="I28" s="231"/>
      <c r="J28" s="231"/>
      <c r="K28" s="231"/>
      <c r="L28" s="231"/>
      <c r="M28" s="231"/>
      <c r="N28" s="232"/>
    </row>
    <row r="29" spans="1:14" ht="17.25" customHeight="1">
      <c r="A29" s="227" t="s">
        <v>69</v>
      </c>
      <c r="B29" s="228"/>
      <c r="C29" s="228"/>
      <c r="D29" s="228"/>
      <c r="E29" s="228"/>
      <c r="F29" s="228"/>
      <c r="G29" s="228"/>
      <c r="H29" s="228"/>
      <c r="I29" s="228"/>
      <c r="J29" s="228"/>
      <c r="K29" s="228"/>
      <c r="L29" s="228"/>
      <c r="M29" s="228"/>
      <c r="N29" s="229"/>
    </row>
    <row r="30" spans="1:14" ht="36" customHeight="1">
      <c r="A30" s="227" t="s">
        <v>70</v>
      </c>
      <c r="B30" s="228"/>
      <c r="C30" s="228"/>
      <c r="D30" s="228"/>
      <c r="E30" s="228"/>
      <c r="F30" s="228"/>
      <c r="G30" s="228"/>
      <c r="H30" s="228"/>
      <c r="I30" s="228"/>
      <c r="J30" s="228"/>
      <c r="K30" s="228"/>
      <c r="L30" s="228"/>
      <c r="M30" s="228"/>
      <c r="N30" s="229"/>
    </row>
    <row r="31" spans="1:14">
      <c r="A31" s="230" t="s">
        <v>71</v>
      </c>
      <c r="B31" s="231"/>
      <c r="C31" s="231"/>
      <c r="D31" s="231"/>
      <c r="E31" s="231"/>
      <c r="F31" s="231"/>
      <c r="G31" s="231"/>
      <c r="H31" s="231"/>
      <c r="I31" s="231"/>
      <c r="J31" s="231"/>
      <c r="K31" s="231"/>
      <c r="L31" s="231"/>
      <c r="M31" s="231"/>
      <c r="N31" s="232"/>
    </row>
    <row r="32" spans="1:14">
      <c r="A32" s="230" t="s">
        <v>72</v>
      </c>
      <c r="B32" s="231"/>
      <c r="C32" s="231"/>
      <c r="D32" s="231"/>
      <c r="E32" s="231"/>
      <c r="F32" s="231"/>
      <c r="G32" s="231"/>
      <c r="H32" s="231"/>
      <c r="I32" s="231"/>
      <c r="J32" s="231"/>
      <c r="K32" s="231"/>
      <c r="L32" s="231"/>
      <c r="M32" s="231"/>
      <c r="N32" s="232"/>
    </row>
    <row r="33" spans="1:14" ht="34.5" customHeight="1">
      <c r="A33" s="227" t="s">
        <v>73</v>
      </c>
      <c r="B33" s="228"/>
      <c r="C33" s="228"/>
      <c r="D33" s="228"/>
      <c r="E33" s="228"/>
      <c r="F33" s="228"/>
      <c r="G33" s="228"/>
      <c r="H33" s="228"/>
      <c r="I33" s="228"/>
      <c r="J33" s="228"/>
      <c r="K33" s="228"/>
      <c r="L33" s="228"/>
      <c r="M33" s="228"/>
      <c r="N33" s="229"/>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27"/>
  <sheetViews>
    <sheetView tabSelected="1" topLeftCell="A161" zoomScaleNormal="100" workbookViewId="0">
      <selection activeCell="I180" sqref="I180"/>
    </sheetView>
  </sheetViews>
  <sheetFormatPr defaultColWidth="9.109375" defaultRowHeight="13.8"/>
  <cols>
    <col min="1" max="1" width="6.33203125" style="23" customWidth="1"/>
    <col min="2" max="2" width="45.5546875" style="62" customWidth="1"/>
    <col min="3" max="3" width="9.33203125" style="62" customWidth="1"/>
    <col min="4" max="4" width="10.5546875" style="62" bestFit="1" customWidth="1"/>
    <col min="5" max="5" width="13" style="23" customWidth="1"/>
    <col min="6" max="6" width="15.109375" style="62" customWidth="1"/>
    <col min="7" max="7" width="57.33203125" style="62" customWidth="1"/>
    <col min="8" max="8" width="9.109375" style="62"/>
    <col min="9" max="9" width="11" style="62" customWidth="1"/>
    <col min="10" max="10" width="10.6640625" style="62" customWidth="1"/>
    <col min="11" max="11" width="14.88671875" style="62" customWidth="1"/>
    <col min="12" max="16384" width="9.109375" style="62"/>
  </cols>
  <sheetData>
    <row r="1" spans="1:11">
      <c r="A1" s="250"/>
      <c r="B1" s="250"/>
      <c r="C1" s="63"/>
      <c r="D1" s="63"/>
      <c r="E1" s="64"/>
      <c r="F1" s="63"/>
      <c r="G1" s="65"/>
      <c r="H1" s="65"/>
      <c r="I1" s="65"/>
      <c r="J1" s="31"/>
      <c r="K1" s="31"/>
    </row>
    <row r="2" spans="1:11">
      <c r="A2" s="250"/>
      <c r="B2" s="250"/>
      <c r="C2" s="63"/>
      <c r="D2" s="63"/>
      <c r="E2" s="64"/>
      <c r="F2" s="63"/>
      <c r="G2" s="63"/>
      <c r="H2" s="63"/>
      <c r="I2" s="31"/>
      <c r="J2" s="31"/>
      <c r="K2" s="31"/>
    </row>
    <row r="3" spans="1:11">
      <c r="A3" s="251"/>
      <c r="B3" s="251"/>
      <c r="C3" s="251"/>
      <c r="D3" s="251"/>
      <c r="E3" s="251"/>
      <c r="F3" s="251"/>
      <c r="G3" s="251"/>
      <c r="H3" s="251"/>
      <c r="I3" s="251"/>
      <c r="J3" s="251"/>
      <c r="K3" s="124"/>
    </row>
    <row r="4" spans="1:11" ht="13.95" customHeight="1">
      <c r="A4" s="251" t="s">
        <v>298</v>
      </c>
      <c r="B4" s="251"/>
      <c r="C4" s="251"/>
      <c r="D4" s="251"/>
      <c r="E4" s="251"/>
      <c r="F4" s="251"/>
      <c r="G4" s="251"/>
      <c r="H4" s="251"/>
      <c r="I4" s="251"/>
    </row>
    <row r="5" spans="1:11" ht="9" customHeight="1">
      <c r="A5" s="252" t="s">
        <v>182</v>
      </c>
      <c r="B5" s="252"/>
      <c r="C5" s="252"/>
      <c r="D5" s="252"/>
      <c r="E5" s="252"/>
      <c r="F5" s="252"/>
      <c r="G5" s="252"/>
      <c r="H5" s="252"/>
      <c r="I5" s="252"/>
      <c r="J5" s="252"/>
      <c r="K5" s="252"/>
    </row>
    <row r="6" spans="1:11" ht="21.75" customHeight="1">
      <c r="A6" s="253"/>
      <c r="B6" s="253"/>
      <c r="C6" s="253"/>
      <c r="D6" s="253"/>
      <c r="E6" s="253"/>
      <c r="F6" s="253"/>
      <c r="G6" s="253"/>
      <c r="H6" s="253"/>
      <c r="I6" s="253"/>
      <c r="J6" s="253"/>
      <c r="K6" s="253"/>
    </row>
    <row r="7" spans="1:11" s="23" customFormat="1" ht="69">
      <c r="A7" s="60" t="s">
        <v>74</v>
      </c>
      <c r="B7" s="133" t="s">
        <v>75</v>
      </c>
      <c r="C7" s="60" t="s">
        <v>76</v>
      </c>
      <c r="D7" s="61" t="s">
        <v>109</v>
      </c>
      <c r="E7" s="61" t="s">
        <v>113</v>
      </c>
      <c r="F7" s="61" t="s">
        <v>114</v>
      </c>
      <c r="G7" s="60" t="s">
        <v>77</v>
      </c>
      <c r="H7" s="60" t="s">
        <v>204</v>
      </c>
      <c r="I7" s="61" t="s">
        <v>78</v>
      </c>
      <c r="J7" s="61" t="s">
        <v>115</v>
      </c>
      <c r="K7" s="61" t="s">
        <v>116</v>
      </c>
    </row>
    <row r="8" spans="1:11" ht="27.6">
      <c r="A8" s="24"/>
      <c r="B8" s="66" t="s">
        <v>299</v>
      </c>
      <c r="C8" s="98"/>
      <c r="D8" s="67"/>
      <c r="E8" s="20"/>
      <c r="F8" s="67"/>
      <c r="G8" s="89"/>
      <c r="H8" s="98"/>
      <c r="I8" s="67"/>
      <c r="J8" s="67"/>
      <c r="K8" s="67"/>
    </row>
    <row r="9" spans="1:11" s="187" customFormat="1" ht="31.5" customHeight="1">
      <c r="A9" s="179">
        <v>1</v>
      </c>
      <c r="B9" s="181" t="s">
        <v>250</v>
      </c>
      <c r="C9" s="182" t="s">
        <v>79</v>
      </c>
      <c r="D9" s="183">
        <v>4</v>
      </c>
      <c r="E9" s="183">
        <v>225</v>
      </c>
      <c r="F9" s="183">
        <f>E9*D9</f>
        <v>900</v>
      </c>
      <c r="G9" s="184" t="s">
        <v>242</v>
      </c>
      <c r="H9" s="185" t="s">
        <v>79</v>
      </c>
      <c r="I9" s="186">
        <v>4</v>
      </c>
      <c r="J9" s="186">
        <v>348.33</v>
      </c>
      <c r="K9" s="186">
        <f>J9*I9</f>
        <v>1393.32</v>
      </c>
    </row>
    <row r="10" spans="1:11" s="187" customFormat="1" ht="15" customHeight="1">
      <c r="A10" s="179">
        <v>2</v>
      </c>
      <c r="B10" s="181" t="s">
        <v>243</v>
      </c>
      <c r="C10" s="182" t="s">
        <v>79</v>
      </c>
      <c r="D10" s="183">
        <v>10</v>
      </c>
      <c r="E10" s="183">
        <v>225</v>
      </c>
      <c r="F10" s="183">
        <f t="shared" ref="F10:F31" si="0">E10*D10</f>
        <v>2250</v>
      </c>
      <c r="G10" s="188"/>
      <c r="H10" s="185"/>
      <c r="I10" s="186"/>
      <c r="J10" s="186"/>
      <c r="K10" s="186"/>
    </row>
    <row r="11" spans="1:11" s="187" customFormat="1" ht="15" customHeight="1">
      <c r="A11" s="179">
        <v>3</v>
      </c>
      <c r="B11" s="181" t="s">
        <v>244</v>
      </c>
      <c r="C11" s="182" t="s">
        <v>79</v>
      </c>
      <c r="D11" s="183">
        <v>1</v>
      </c>
      <c r="E11" s="183">
        <v>450</v>
      </c>
      <c r="F11" s="183">
        <f t="shared" si="0"/>
        <v>450</v>
      </c>
      <c r="G11" s="134" t="s">
        <v>301</v>
      </c>
      <c r="H11" s="199" t="s">
        <v>302</v>
      </c>
      <c r="I11" s="200">
        <v>4</v>
      </c>
      <c r="J11" s="200">
        <v>156.75</v>
      </c>
      <c r="K11" s="186">
        <f t="shared" ref="K11:K14" si="1">J11*I11</f>
        <v>627</v>
      </c>
    </row>
    <row r="12" spans="1:11" s="187" customFormat="1" ht="15" customHeight="1">
      <c r="A12" s="179">
        <v>4</v>
      </c>
      <c r="B12" s="181" t="s">
        <v>245</v>
      </c>
      <c r="C12" s="182" t="s">
        <v>79</v>
      </c>
      <c r="D12" s="183">
        <v>10</v>
      </c>
      <c r="E12" s="183">
        <v>200</v>
      </c>
      <c r="F12" s="183">
        <f t="shared" si="0"/>
        <v>2000</v>
      </c>
      <c r="G12" s="134" t="s">
        <v>300</v>
      </c>
      <c r="H12" s="199" t="s">
        <v>79</v>
      </c>
      <c r="I12" s="200">
        <v>2</v>
      </c>
      <c r="J12" s="200">
        <v>80</v>
      </c>
      <c r="K12" s="186">
        <f t="shared" si="1"/>
        <v>160</v>
      </c>
    </row>
    <row r="13" spans="1:11" s="187" customFormat="1" ht="15" customHeight="1">
      <c r="A13" s="179">
        <v>5</v>
      </c>
      <c r="B13" s="181" t="s">
        <v>291</v>
      </c>
      <c r="C13" s="182" t="s">
        <v>79</v>
      </c>
      <c r="D13" s="183">
        <v>1</v>
      </c>
      <c r="E13" s="183">
        <f>E9+E10</f>
        <v>450</v>
      </c>
      <c r="F13" s="183">
        <f t="shared" si="0"/>
        <v>450</v>
      </c>
      <c r="G13" s="178"/>
      <c r="H13" s="189"/>
      <c r="I13" s="190"/>
      <c r="J13" s="190"/>
      <c r="K13" s="186"/>
    </row>
    <row r="14" spans="1:11" s="187" customFormat="1" ht="15" customHeight="1">
      <c r="A14" s="179">
        <v>6</v>
      </c>
      <c r="B14" s="181" t="s">
        <v>253</v>
      </c>
      <c r="C14" s="182" t="s">
        <v>79</v>
      </c>
      <c r="D14" s="183">
        <v>1</v>
      </c>
      <c r="E14" s="183">
        <v>10</v>
      </c>
      <c r="F14" s="183">
        <f t="shared" si="0"/>
        <v>10</v>
      </c>
      <c r="G14" s="134" t="s">
        <v>303</v>
      </c>
      <c r="H14" s="199" t="s">
        <v>165</v>
      </c>
      <c r="I14" s="200">
        <v>2</v>
      </c>
      <c r="J14" s="200">
        <v>276.12</v>
      </c>
      <c r="K14" s="186">
        <f t="shared" si="1"/>
        <v>552.24</v>
      </c>
    </row>
    <row r="15" spans="1:11" s="187" customFormat="1" ht="15" customHeight="1">
      <c r="A15" s="179">
        <v>7</v>
      </c>
      <c r="B15" s="181" t="s">
        <v>257</v>
      </c>
      <c r="C15" s="182" t="s">
        <v>79</v>
      </c>
      <c r="D15" s="183">
        <v>2</v>
      </c>
      <c r="E15" s="183">
        <v>50</v>
      </c>
      <c r="F15" s="183">
        <f t="shared" si="0"/>
        <v>100</v>
      </c>
      <c r="G15" s="191"/>
      <c r="H15" s="192"/>
      <c r="I15" s="193"/>
      <c r="J15" s="194"/>
      <c r="K15" s="193"/>
    </row>
    <row r="16" spans="1:11" s="187" customFormat="1" ht="15" customHeight="1">
      <c r="A16" s="179">
        <v>8</v>
      </c>
      <c r="B16" s="181" t="s">
        <v>255</v>
      </c>
      <c r="C16" s="182" t="s">
        <v>79</v>
      </c>
      <c r="D16" s="183">
        <v>2</v>
      </c>
      <c r="E16" s="183">
        <v>350</v>
      </c>
      <c r="F16" s="183">
        <f t="shared" si="0"/>
        <v>700</v>
      </c>
      <c r="G16" s="191"/>
      <c r="H16" s="192"/>
      <c r="I16" s="193"/>
      <c r="J16" s="194"/>
      <c r="K16" s="193"/>
    </row>
    <row r="17" spans="1:11" s="187" customFormat="1" ht="15" customHeight="1">
      <c r="A17" s="179">
        <v>9</v>
      </c>
      <c r="B17" s="181" t="s">
        <v>246</v>
      </c>
      <c r="C17" s="182" t="s">
        <v>79</v>
      </c>
      <c r="D17" s="183">
        <v>1</v>
      </c>
      <c r="E17" s="183">
        <v>200</v>
      </c>
      <c r="F17" s="183">
        <f t="shared" si="0"/>
        <v>200</v>
      </c>
      <c r="G17" s="191"/>
      <c r="H17" s="192"/>
      <c r="I17" s="193"/>
      <c r="J17" s="194"/>
      <c r="K17" s="193"/>
    </row>
    <row r="18" spans="1:11" s="187" customFormat="1" ht="15" customHeight="1">
      <c r="A18" s="179">
        <v>10</v>
      </c>
      <c r="B18" s="181" t="s">
        <v>251</v>
      </c>
      <c r="C18" s="182" t="s">
        <v>79</v>
      </c>
      <c r="D18" s="183">
        <v>2</v>
      </c>
      <c r="E18" s="183">
        <v>250</v>
      </c>
      <c r="F18" s="183">
        <f t="shared" si="0"/>
        <v>500</v>
      </c>
      <c r="G18" s="191"/>
      <c r="H18" s="192"/>
      <c r="I18" s="193"/>
      <c r="J18" s="194"/>
      <c r="K18" s="193"/>
    </row>
    <row r="19" spans="1:11" s="187" customFormat="1" ht="15" customHeight="1">
      <c r="A19" s="179">
        <v>11</v>
      </c>
      <c r="B19" s="181" t="s">
        <v>258</v>
      </c>
      <c r="C19" s="182" t="s">
        <v>79</v>
      </c>
      <c r="D19" s="183">
        <v>1</v>
      </c>
      <c r="E19" s="183">
        <v>50</v>
      </c>
      <c r="F19" s="183">
        <f t="shared" si="0"/>
        <v>50</v>
      </c>
      <c r="G19" s="191"/>
      <c r="H19" s="192"/>
      <c r="I19" s="193"/>
      <c r="J19" s="194"/>
      <c r="K19" s="193"/>
    </row>
    <row r="20" spans="1:11" s="187" customFormat="1" ht="15" customHeight="1">
      <c r="A20" s="179">
        <v>12</v>
      </c>
      <c r="B20" s="181" t="s">
        <v>247</v>
      </c>
      <c r="C20" s="182" t="s">
        <v>79</v>
      </c>
      <c r="D20" s="183">
        <v>2</v>
      </c>
      <c r="E20" s="183">
        <v>200</v>
      </c>
      <c r="F20" s="183">
        <f t="shared" si="0"/>
        <v>400</v>
      </c>
      <c r="G20" s="191"/>
      <c r="H20" s="192"/>
      <c r="I20" s="193"/>
      <c r="J20" s="194"/>
      <c r="K20" s="193"/>
    </row>
    <row r="21" spans="1:11" s="187" customFormat="1" ht="15" customHeight="1">
      <c r="A21" s="179">
        <v>13</v>
      </c>
      <c r="B21" s="181" t="s">
        <v>248</v>
      </c>
      <c r="C21" s="182" t="s">
        <v>79</v>
      </c>
      <c r="D21" s="183">
        <v>1</v>
      </c>
      <c r="E21" s="183">
        <v>150</v>
      </c>
      <c r="F21" s="183">
        <f t="shared" si="0"/>
        <v>150</v>
      </c>
      <c r="G21" s="191"/>
      <c r="H21" s="192"/>
      <c r="I21" s="193"/>
      <c r="J21" s="194"/>
      <c r="K21" s="193"/>
    </row>
    <row r="22" spans="1:11" s="187" customFormat="1" ht="27.6">
      <c r="A22" s="179">
        <v>14</v>
      </c>
      <c r="B22" s="181" t="s">
        <v>249</v>
      </c>
      <c r="C22" s="195" t="s">
        <v>79</v>
      </c>
      <c r="D22" s="196">
        <v>29</v>
      </c>
      <c r="E22" s="196">
        <v>63</v>
      </c>
      <c r="F22" s="183">
        <f t="shared" si="0"/>
        <v>1827</v>
      </c>
      <c r="G22" s="192"/>
      <c r="H22" s="192"/>
      <c r="I22" s="193"/>
      <c r="J22" s="194"/>
      <c r="K22" s="193"/>
    </row>
    <row r="23" spans="1:11" s="187" customFormat="1">
      <c r="A23" s="179">
        <v>15</v>
      </c>
      <c r="B23" s="181" t="s">
        <v>252</v>
      </c>
      <c r="C23" s="195" t="s">
        <v>79</v>
      </c>
      <c r="D23" s="196">
        <v>2</v>
      </c>
      <c r="E23" s="196">
        <v>488</v>
      </c>
      <c r="F23" s="183">
        <f t="shared" si="0"/>
        <v>976</v>
      </c>
      <c r="G23" s="192"/>
      <c r="H23" s="192"/>
      <c r="I23" s="193"/>
      <c r="J23" s="194"/>
      <c r="K23" s="193"/>
    </row>
    <row r="24" spans="1:11" ht="27.6">
      <c r="A24" s="179">
        <v>16</v>
      </c>
      <c r="B24" s="161" t="s">
        <v>219</v>
      </c>
      <c r="C24" s="162" t="s">
        <v>86</v>
      </c>
      <c r="D24" s="163">
        <v>19.14</v>
      </c>
      <c r="E24" s="168">
        <v>98</v>
      </c>
      <c r="F24" s="183">
        <f t="shared" si="0"/>
        <v>1875.72</v>
      </c>
      <c r="G24" s="53"/>
      <c r="H24" s="53"/>
      <c r="I24" s="68"/>
      <c r="J24" s="34"/>
      <c r="K24" s="68"/>
    </row>
    <row r="25" spans="1:11" ht="35.25" customHeight="1">
      <c r="A25" s="179">
        <v>17</v>
      </c>
      <c r="B25" s="89" t="s">
        <v>166</v>
      </c>
      <c r="C25" s="96" t="s">
        <v>86</v>
      </c>
      <c r="D25" s="20">
        <v>19.14</v>
      </c>
      <c r="E25" s="20">
        <v>136</v>
      </c>
      <c r="F25" s="183">
        <f t="shared" si="0"/>
        <v>2603.04</v>
      </c>
      <c r="G25" s="36"/>
      <c r="H25" s="53"/>
      <c r="I25" s="68"/>
      <c r="J25" s="34"/>
      <c r="K25" s="68"/>
    </row>
    <row r="26" spans="1:11">
      <c r="A26" s="179">
        <v>18</v>
      </c>
      <c r="B26" s="89" t="s">
        <v>183</v>
      </c>
      <c r="C26" s="96" t="s">
        <v>169</v>
      </c>
      <c r="D26" s="20">
        <v>62.57</v>
      </c>
      <c r="E26" s="20">
        <v>24</v>
      </c>
      <c r="F26" s="183">
        <f t="shared" si="0"/>
        <v>1501.68</v>
      </c>
      <c r="G26" s="36"/>
      <c r="H26" s="53"/>
      <c r="I26" s="68"/>
      <c r="J26" s="34"/>
      <c r="K26" s="68"/>
    </row>
    <row r="27" spans="1:11" ht="27.6">
      <c r="A27" s="179">
        <v>19</v>
      </c>
      <c r="B27" s="134" t="s">
        <v>137</v>
      </c>
      <c r="C27" s="99" t="s">
        <v>79</v>
      </c>
      <c r="D27" s="135">
        <v>20</v>
      </c>
      <c r="E27" s="87">
        <v>39</v>
      </c>
      <c r="F27" s="183">
        <f t="shared" si="0"/>
        <v>780</v>
      </c>
      <c r="G27" s="36"/>
      <c r="H27" s="53"/>
      <c r="I27" s="68"/>
      <c r="J27" s="34"/>
      <c r="K27" s="68"/>
    </row>
    <row r="28" spans="1:11" ht="41.4">
      <c r="A28" s="179">
        <v>20</v>
      </c>
      <c r="B28" s="134" t="s">
        <v>185</v>
      </c>
      <c r="C28" s="100" t="s">
        <v>184</v>
      </c>
      <c r="D28" s="135">
        <v>1</v>
      </c>
      <c r="E28" s="87">
        <v>1500</v>
      </c>
      <c r="F28" s="183">
        <f t="shared" si="0"/>
        <v>1500</v>
      </c>
      <c r="G28" s="36"/>
      <c r="H28" s="53"/>
      <c r="I28" s="68"/>
      <c r="J28" s="34"/>
      <c r="K28" s="68"/>
    </row>
    <row r="29" spans="1:11" ht="27.6">
      <c r="A29" s="179">
        <v>21</v>
      </c>
      <c r="B29" s="134" t="s">
        <v>256</v>
      </c>
      <c r="C29" s="96" t="s">
        <v>241</v>
      </c>
      <c r="D29" s="20">
        <v>69.5</v>
      </c>
      <c r="E29" s="20">
        <v>80</v>
      </c>
      <c r="F29" s="183">
        <f t="shared" si="0"/>
        <v>5560</v>
      </c>
      <c r="G29" s="36"/>
      <c r="H29" s="53"/>
      <c r="I29" s="68"/>
      <c r="J29" s="34"/>
      <c r="K29" s="68"/>
    </row>
    <row r="30" spans="1:11">
      <c r="A30" s="179">
        <v>22</v>
      </c>
      <c r="B30" s="134" t="s">
        <v>254</v>
      </c>
      <c r="C30" s="100" t="s">
        <v>85</v>
      </c>
      <c r="D30" s="86">
        <v>2.8</v>
      </c>
      <c r="E30" s="45">
        <v>113</v>
      </c>
      <c r="F30" s="183">
        <f t="shared" si="0"/>
        <v>316.39999999999998</v>
      </c>
      <c r="G30" s="43"/>
      <c r="H30" s="44"/>
      <c r="I30" s="42"/>
      <c r="J30" s="42"/>
      <c r="K30" s="42"/>
    </row>
    <row r="31" spans="1:11" ht="27.6">
      <c r="A31" s="179">
        <v>23</v>
      </c>
      <c r="B31" s="134" t="s">
        <v>259</v>
      </c>
      <c r="C31" s="100" t="s">
        <v>79</v>
      </c>
      <c r="D31" s="86">
        <v>5</v>
      </c>
      <c r="E31" s="45">
        <v>24</v>
      </c>
      <c r="F31" s="183">
        <f t="shared" si="0"/>
        <v>120</v>
      </c>
      <c r="G31" s="43"/>
      <c r="H31" s="44"/>
      <c r="I31" s="42"/>
      <c r="J31" s="42"/>
      <c r="K31" s="42"/>
    </row>
    <row r="32" spans="1:11">
      <c r="A32" s="179">
        <v>24</v>
      </c>
      <c r="B32" s="134" t="s">
        <v>255</v>
      </c>
      <c r="C32" s="100" t="s">
        <v>79</v>
      </c>
      <c r="D32" s="86">
        <v>2</v>
      </c>
      <c r="E32" s="45">
        <v>350</v>
      </c>
      <c r="F32" s="183">
        <f t="shared" ref="F32" si="2">E32*D32</f>
        <v>700</v>
      </c>
      <c r="G32" s="43"/>
      <c r="H32" s="44"/>
      <c r="I32" s="42"/>
      <c r="J32" s="42"/>
      <c r="K32" s="42"/>
    </row>
    <row r="33" spans="1:35" ht="27.6">
      <c r="A33" s="179">
        <v>25</v>
      </c>
      <c r="B33" s="21" t="s">
        <v>141</v>
      </c>
      <c r="C33" s="101"/>
      <c r="D33" s="22"/>
      <c r="E33" s="22"/>
      <c r="F33" s="22">
        <f>SUM(F9:F32)</f>
        <v>25919.84</v>
      </c>
      <c r="G33" s="21" t="s">
        <v>138</v>
      </c>
      <c r="H33" s="125"/>
      <c r="I33" s="22"/>
      <c r="J33" s="126"/>
      <c r="K33" s="127">
        <f>SUM(K9:K32)</f>
        <v>2732.5599999999995</v>
      </c>
    </row>
    <row r="34" spans="1:35">
      <c r="A34" s="179">
        <v>26</v>
      </c>
      <c r="B34" s="66" t="s">
        <v>203</v>
      </c>
      <c r="C34" s="102"/>
      <c r="D34" s="87"/>
      <c r="E34" s="87"/>
      <c r="F34" s="87"/>
      <c r="G34" s="89"/>
      <c r="H34" s="96"/>
      <c r="I34" s="96"/>
      <c r="J34" s="96"/>
      <c r="K34" s="20"/>
      <c r="L34"/>
      <c r="M34"/>
      <c r="N34"/>
      <c r="O34"/>
      <c r="P34"/>
      <c r="Q34"/>
      <c r="R34"/>
      <c r="S34"/>
      <c r="T34"/>
      <c r="U34"/>
      <c r="V34"/>
      <c r="W34"/>
      <c r="X34"/>
      <c r="Y34"/>
      <c r="Z34"/>
      <c r="AA34"/>
      <c r="AB34"/>
      <c r="AC34"/>
      <c r="AD34"/>
      <c r="AE34"/>
      <c r="AF34"/>
      <c r="AG34"/>
      <c r="AH34"/>
      <c r="AI34"/>
    </row>
    <row r="35" spans="1:35">
      <c r="A35" s="179">
        <v>27</v>
      </c>
      <c r="B35" s="89" t="s">
        <v>220</v>
      </c>
      <c r="C35" s="165" t="s">
        <v>85</v>
      </c>
      <c r="D35" s="164">
        <v>15</v>
      </c>
      <c r="E35" s="85">
        <v>300</v>
      </c>
      <c r="F35" s="85">
        <f>D35*E35</f>
        <v>4500</v>
      </c>
      <c r="G35" s="89" t="s">
        <v>221</v>
      </c>
      <c r="H35" s="166" t="s">
        <v>222</v>
      </c>
      <c r="I35" s="166">
        <v>3</v>
      </c>
      <c r="J35" s="167">
        <v>353.34</v>
      </c>
      <c r="K35" s="168">
        <f t="shared" ref="K35:K90" si="3">J35*I35</f>
        <v>1060.02</v>
      </c>
      <c r="L35"/>
      <c r="M35"/>
      <c r="N35"/>
      <c r="O35"/>
      <c r="P35"/>
      <c r="Q35"/>
      <c r="R35"/>
      <c r="S35"/>
      <c r="T35"/>
      <c r="U35"/>
      <c r="V35"/>
      <c r="W35"/>
      <c r="X35"/>
      <c r="Y35"/>
      <c r="Z35"/>
      <c r="AA35"/>
      <c r="AB35"/>
      <c r="AC35"/>
      <c r="AD35"/>
      <c r="AE35"/>
      <c r="AF35"/>
      <c r="AG35"/>
      <c r="AH35"/>
      <c r="AI35"/>
    </row>
    <row r="36" spans="1:35" s="41" customFormat="1" ht="27.6">
      <c r="A36" s="179">
        <v>28</v>
      </c>
      <c r="B36" s="89" t="s">
        <v>186</v>
      </c>
      <c r="C36" s="102" t="s">
        <v>85</v>
      </c>
      <c r="D36" s="87">
        <v>15</v>
      </c>
      <c r="E36" s="87">
        <v>580</v>
      </c>
      <c r="F36" s="85">
        <f t="shared" ref="F36:F37" si="4">D36*E36</f>
        <v>8700</v>
      </c>
      <c r="G36" s="89" t="s">
        <v>136</v>
      </c>
      <c r="H36" s="96" t="s">
        <v>80</v>
      </c>
      <c r="I36" s="96">
        <f>D36*5</f>
        <v>75</v>
      </c>
      <c r="J36" s="96">
        <v>8.6</v>
      </c>
      <c r="K36" s="168">
        <f t="shared" si="3"/>
        <v>645</v>
      </c>
      <c r="L36"/>
      <c r="M36"/>
      <c r="N36"/>
      <c r="O36"/>
      <c r="P36"/>
      <c r="Q36"/>
      <c r="R36"/>
      <c r="S36"/>
      <c r="T36"/>
      <c r="U36"/>
      <c r="V36"/>
      <c r="W36"/>
      <c r="X36"/>
      <c r="Y36"/>
      <c r="Z36"/>
      <c r="AA36"/>
      <c r="AB36"/>
      <c r="AC36"/>
      <c r="AD36"/>
      <c r="AE36"/>
      <c r="AF36"/>
      <c r="AG36"/>
      <c r="AH36"/>
      <c r="AI36"/>
    </row>
    <row r="37" spans="1:35" s="41" customFormat="1">
      <c r="A37" s="179">
        <v>29</v>
      </c>
      <c r="B37" s="89" t="s">
        <v>167</v>
      </c>
      <c r="C37" s="96" t="s">
        <v>169</v>
      </c>
      <c r="D37" s="87">
        <v>8</v>
      </c>
      <c r="E37" s="87">
        <v>114</v>
      </c>
      <c r="F37" s="85">
        <f t="shared" si="4"/>
        <v>912</v>
      </c>
      <c r="G37" s="35" t="s">
        <v>142</v>
      </c>
      <c r="H37" s="86" t="s">
        <v>81</v>
      </c>
      <c r="I37" s="86">
        <f>D36*0.1</f>
        <v>1.5</v>
      </c>
      <c r="J37" s="86">
        <v>43.08</v>
      </c>
      <c r="K37" s="168">
        <f t="shared" si="3"/>
        <v>64.62</v>
      </c>
      <c r="L37"/>
      <c r="M37"/>
      <c r="N37"/>
      <c r="O37"/>
      <c r="P37"/>
      <c r="Q37"/>
      <c r="R37"/>
      <c r="S37"/>
      <c r="T37"/>
      <c r="U37"/>
      <c r="V37"/>
      <c r="W37"/>
      <c r="X37"/>
      <c r="Y37"/>
      <c r="Z37"/>
      <c r="AA37"/>
      <c r="AB37"/>
      <c r="AC37"/>
      <c r="AD37"/>
      <c r="AE37"/>
      <c r="AF37"/>
      <c r="AG37"/>
      <c r="AH37"/>
      <c r="AI37"/>
    </row>
    <row r="38" spans="1:35" s="41" customFormat="1">
      <c r="A38" s="179">
        <v>30</v>
      </c>
      <c r="B38" s="89"/>
      <c r="C38" s="96"/>
      <c r="D38" s="87"/>
      <c r="E38" s="87"/>
      <c r="F38" s="87"/>
      <c r="G38" s="35" t="s">
        <v>214</v>
      </c>
      <c r="H38" s="86" t="s">
        <v>86</v>
      </c>
      <c r="I38" s="156">
        <f>D36*1.05</f>
        <v>15.75</v>
      </c>
      <c r="J38" s="86">
        <v>503.33</v>
      </c>
      <c r="K38" s="168">
        <f t="shared" si="3"/>
        <v>7927.4474999999993</v>
      </c>
      <c r="L38"/>
      <c r="M38"/>
      <c r="N38"/>
      <c r="O38"/>
      <c r="P38"/>
      <c r="Q38"/>
      <c r="R38"/>
      <c r="S38"/>
      <c r="T38"/>
      <c r="U38"/>
      <c r="V38"/>
      <c r="W38"/>
      <c r="X38"/>
      <c r="Y38"/>
      <c r="Z38"/>
      <c r="AA38"/>
      <c r="AB38"/>
      <c r="AC38"/>
      <c r="AD38"/>
      <c r="AE38"/>
      <c r="AF38"/>
      <c r="AG38"/>
      <c r="AH38"/>
      <c r="AI38"/>
    </row>
    <row r="39" spans="1:35" s="41" customFormat="1">
      <c r="A39" s="179">
        <v>31</v>
      </c>
      <c r="B39" s="89"/>
      <c r="C39" s="96"/>
      <c r="D39" s="87"/>
      <c r="E39" s="87"/>
      <c r="F39" s="87"/>
      <c r="G39" s="35" t="s">
        <v>130</v>
      </c>
      <c r="H39" s="86" t="s">
        <v>80</v>
      </c>
      <c r="I39" s="86">
        <v>22</v>
      </c>
      <c r="J39" s="86">
        <v>110.5</v>
      </c>
      <c r="K39" s="168">
        <f t="shared" si="3"/>
        <v>2431</v>
      </c>
      <c r="L39"/>
      <c r="M39"/>
      <c r="N39"/>
      <c r="O39"/>
      <c r="P39"/>
      <c r="Q39"/>
      <c r="R39"/>
      <c r="S39"/>
      <c r="T39"/>
      <c r="U39"/>
      <c r="V39"/>
      <c r="W39"/>
      <c r="X39"/>
      <c r="Y39"/>
      <c r="Z39"/>
      <c r="AA39"/>
      <c r="AB39"/>
      <c r="AC39"/>
      <c r="AD39"/>
      <c r="AE39"/>
      <c r="AF39"/>
      <c r="AG39"/>
      <c r="AH39"/>
      <c r="AI39"/>
    </row>
    <row r="40" spans="1:35" s="90" customFormat="1">
      <c r="A40" s="179">
        <v>32</v>
      </c>
      <c r="B40" s="89"/>
      <c r="C40" s="96"/>
      <c r="D40" s="87"/>
      <c r="E40" s="87"/>
      <c r="F40" s="87"/>
      <c r="G40" s="88" t="s">
        <v>217</v>
      </c>
      <c r="H40" s="86" t="s">
        <v>87</v>
      </c>
      <c r="I40" s="86">
        <v>8</v>
      </c>
      <c r="J40" s="86">
        <v>9.5399999999999991</v>
      </c>
      <c r="K40" s="168">
        <f t="shared" si="3"/>
        <v>76.319999999999993</v>
      </c>
      <c r="L40"/>
      <c r="M40"/>
      <c r="N40"/>
      <c r="O40"/>
      <c r="P40"/>
      <c r="Q40"/>
      <c r="R40"/>
      <c r="S40"/>
      <c r="T40"/>
      <c r="U40"/>
      <c r="V40"/>
      <c r="W40"/>
      <c r="X40"/>
      <c r="Y40"/>
      <c r="Z40"/>
      <c r="AA40"/>
      <c r="AB40"/>
      <c r="AC40"/>
      <c r="AD40"/>
      <c r="AE40"/>
      <c r="AF40"/>
      <c r="AG40"/>
      <c r="AH40"/>
      <c r="AI40"/>
    </row>
    <row r="41" spans="1:35" s="90" customFormat="1">
      <c r="A41" s="179">
        <v>33</v>
      </c>
      <c r="B41" s="89" t="s">
        <v>260</v>
      </c>
      <c r="C41" s="165" t="s">
        <v>85</v>
      </c>
      <c r="D41" s="164">
        <v>4.1399999999999997</v>
      </c>
      <c r="E41" s="85">
        <v>300</v>
      </c>
      <c r="F41" s="85">
        <f>D41*E41</f>
        <v>1242</v>
      </c>
      <c r="G41" s="48" t="s">
        <v>261</v>
      </c>
      <c r="H41" s="91" t="s">
        <v>79</v>
      </c>
      <c r="I41" s="169">
        <v>1</v>
      </c>
      <c r="J41" s="91">
        <v>143.34</v>
      </c>
      <c r="K41" s="168">
        <f t="shared" si="3"/>
        <v>143.34</v>
      </c>
      <c r="L41"/>
      <c r="M41"/>
      <c r="N41"/>
      <c r="O41"/>
      <c r="P41"/>
      <c r="Q41"/>
      <c r="R41"/>
      <c r="S41"/>
      <c r="T41"/>
      <c r="U41"/>
      <c r="V41"/>
      <c r="W41"/>
      <c r="X41"/>
      <c r="Y41"/>
      <c r="Z41"/>
      <c r="AA41"/>
      <c r="AB41"/>
      <c r="AC41"/>
      <c r="AD41"/>
      <c r="AE41"/>
      <c r="AF41"/>
      <c r="AG41"/>
      <c r="AH41"/>
      <c r="AI41"/>
    </row>
    <row r="42" spans="1:35" s="90" customFormat="1" ht="27.6">
      <c r="A42" s="179">
        <v>34</v>
      </c>
      <c r="B42" s="89" t="s">
        <v>186</v>
      </c>
      <c r="C42" s="102" t="s">
        <v>85</v>
      </c>
      <c r="D42" s="87">
        <v>4.1399999999999997</v>
      </c>
      <c r="E42" s="87">
        <v>580</v>
      </c>
      <c r="F42" s="87">
        <f>D42*E42</f>
        <v>2401.1999999999998</v>
      </c>
      <c r="G42" s="89" t="s">
        <v>136</v>
      </c>
      <c r="H42" s="96" t="s">
        <v>80</v>
      </c>
      <c r="I42" s="96">
        <f>D42*5</f>
        <v>20.7</v>
      </c>
      <c r="J42" s="96">
        <v>8.6</v>
      </c>
      <c r="K42" s="168">
        <f t="shared" si="3"/>
        <v>178.01999999999998</v>
      </c>
      <c r="L42"/>
      <c r="M42"/>
      <c r="N42"/>
      <c r="O42"/>
      <c r="P42"/>
      <c r="Q42"/>
      <c r="R42"/>
      <c r="S42"/>
      <c r="T42"/>
      <c r="U42"/>
      <c r="V42"/>
      <c r="W42"/>
      <c r="X42"/>
      <c r="Y42"/>
      <c r="Z42"/>
      <c r="AA42"/>
      <c r="AB42"/>
      <c r="AC42"/>
      <c r="AD42"/>
      <c r="AE42"/>
      <c r="AF42"/>
      <c r="AG42"/>
      <c r="AH42"/>
      <c r="AI42"/>
    </row>
    <row r="43" spans="1:35" s="90" customFormat="1">
      <c r="A43" s="179">
        <v>35</v>
      </c>
      <c r="B43" s="89"/>
      <c r="C43" s="96"/>
      <c r="D43" s="87"/>
      <c r="E43" s="87"/>
      <c r="F43" s="87"/>
      <c r="G43" s="35" t="s">
        <v>142</v>
      </c>
      <c r="H43" s="86" t="s">
        <v>81</v>
      </c>
      <c r="I43" s="86">
        <f>D37*0.1</f>
        <v>0.8</v>
      </c>
      <c r="J43" s="86">
        <v>43.08</v>
      </c>
      <c r="K43" s="168">
        <f t="shared" si="3"/>
        <v>34.463999999999999</v>
      </c>
      <c r="L43"/>
      <c r="M43"/>
      <c r="N43"/>
      <c r="O43"/>
      <c r="P43"/>
      <c r="Q43"/>
      <c r="R43"/>
      <c r="S43"/>
      <c r="T43"/>
      <c r="U43"/>
      <c r="V43"/>
      <c r="W43"/>
      <c r="X43"/>
      <c r="Y43"/>
      <c r="Z43"/>
      <c r="AA43"/>
      <c r="AB43"/>
      <c r="AC43"/>
      <c r="AD43"/>
      <c r="AE43"/>
      <c r="AF43"/>
      <c r="AG43"/>
      <c r="AH43"/>
      <c r="AI43"/>
    </row>
    <row r="44" spans="1:35" s="90" customFormat="1">
      <c r="A44" s="179">
        <v>36</v>
      </c>
      <c r="B44" s="89"/>
      <c r="C44" s="96"/>
      <c r="D44" s="87"/>
      <c r="E44" s="87"/>
      <c r="F44" s="87"/>
      <c r="G44" s="35" t="s">
        <v>262</v>
      </c>
      <c r="H44" s="86" t="s">
        <v>86</v>
      </c>
      <c r="I44" s="156">
        <v>4</v>
      </c>
      <c r="J44" s="86">
        <v>451.67</v>
      </c>
      <c r="K44" s="168">
        <f t="shared" si="3"/>
        <v>1806.68</v>
      </c>
      <c r="L44"/>
      <c r="M44"/>
      <c r="N44"/>
      <c r="O44"/>
      <c r="P44"/>
      <c r="Q44"/>
      <c r="R44"/>
      <c r="S44"/>
      <c r="T44"/>
      <c r="U44"/>
      <c r="V44"/>
      <c r="W44"/>
      <c r="X44"/>
      <c r="Y44"/>
      <c r="Z44"/>
      <c r="AA44"/>
      <c r="AB44"/>
      <c r="AC44"/>
      <c r="AD44"/>
      <c r="AE44"/>
      <c r="AF44"/>
      <c r="AG44"/>
      <c r="AH44"/>
      <c r="AI44"/>
    </row>
    <row r="45" spans="1:35" s="90" customFormat="1">
      <c r="A45" s="179">
        <v>37</v>
      </c>
      <c r="B45" s="89"/>
      <c r="C45" s="96"/>
      <c r="D45" s="87"/>
      <c r="E45" s="87"/>
      <c r="F45" s="87"/>
      <c r="G45" s="35" t="s">
        <v>130</v>
      </c>
      <c r="H45" s="86" t="s">
        <v>80</v>
      </c>
      <c r="I45" s="86">
        <v>2</v>
      </c>
      <c r="J45" s="86">
        <v>110.5</v>
      </c>
      <c r="K45" s="168">
        <f t="shared" si="3"/>
        <v>221</v>
      </c>
      <c r="L45"/>
      <c r="M45"/>
      <c r="N45"/>
      <c r="O45"/>
      <c r="P45"/>
      <c r="Q45"/>
      <c r="R45"/>
      <c r="S45"/>
      <c r="T45"/>
      <c r="U45"/>
      <c r="V45"/>
      <c r="W45"/>
      <c r="X45"/>
      <c r="Y45"/>
      <c r="Z45"/>
      <c r="AA45"/>
      <c r="AB45"/>
      <c r="AC45"/>
      <c r="AD45"/>
      <c r="AE45"/>
      <c r="AF45"/>
      <c r="AG45"/>
      <c r="AH45"/>
      <c r="AI45"/>
    </row>
    <row r="46" spans="1:35" s="90" customFormat="1">
      <c r="A46" s="179">
        <v>38</v>
      </c>
      <c r="B46" s="89" t="s">
        <v>263</v>
      </c>
      <c r="C46" s="96" t="s">
        <v>79</v>
      </c>
      <c r="D46" s="87">
        <v>5</v>
      </c>
      <c r="E46" s="87">
        <v>70</v>
      </c>
      <c r="F46" s="87">
        <f>D46*E46</f>
        <v>350</v>
      </c>
      <c r="G46" s="35"/>
      <c r="H46" s="86"/>
      <c r="I46" s="86"/>
      <c r="J46" s="86"/>
      <c r="K46" s="168">
        <f t="shared" si="3"/>
        <v>0</v>
      </c>
      <c r="L46"/>
      <c r="M46"/>
      <c r="N46"/>
      <c r="O46"/>
      <c r="P46"/>
      <c r="Q46"/>
      <c r="R46"/>
      <c r="S46"/>
      <c r="T46"/>
      <c r="U46"/>
      <c r="V46"/>
      <c r="W46"/>
      <c r="X46"/>
      <c r="Y46"/>
      <c r="Z46"/>
      <c r="AA46"/>
      <c r="AB46"/>
      <c r="AC46"/>
      <c r="AD46"/>
      <c r="AE46"/>
      <c r="AF46"/>
      <c r="AG46"/>
      <c r="AH46"/>
      <c r="AI46"/>
    </row>
    <row r="47" spans="1:35" s="90" customFormat="1" ht="27.6">
      <c r="A47" s="179">
        <v>39</v>
      </c>
      <c r="B47" s="89" t="s">
        <v>264</v>
      </c>
      <c r="C47" s="102" t="s">
        <v>85</v>
      </c>
      <c r="D47" s="87">
        <v>1.2</v>
      </c>
      <c r="E47" s="87">
        <v>580</v>
      </c>
      <c r="F47" s="87">
        <f>D47*E47</f>
        <v>696</v>
      </c>
      <c r="G47" s="89" t="s">
        <v>136</v>
      </c>
      <c r="H47" s="96" t="s">
        <v>80</v>
      </c>
      <c r="I47" s="96">
        <f>D47*5</f>
        <v>6</v>
      </c>
      <c r="J47" s="96">
        <v>8.6</v>
      </c>
      <c r="K47" s="168">
        <f t="shared" si="3"/>
        <v>51.599999999999994</v>
      </c>
      <c r="L47"/>
      <c r="M47"/>
      <c r="N47"/>
      <c r="O47"/>
      <c r="P47"/>
      <c r="Q47"/>
      <c r="R47"/>
      <c r="S47"/>
      <c r="T47"/>
      <c r="U47"/>
      <c r="V47"/>
      <c r="W47"/>
      <c r="X47"/>
      <c r="Y47"/>
      <c r="Z47"/>
      <c r="AA47"/>
      <c r="AB47"/>
      <c r="AC47"/>
      <c r="AD47"/>
      <c r="AE47"/>
      <c r="AF47"/>
      <c r="AG47"/>
      <c r="AH47"/>
      <c r="AI47"/>
    </row>
    <row r="48" spans="1:35" s="90" customFormat="1">
      <c r="A48" s="179">
        <v>40</v>
      </c>
      <c r="B48" s="89"/>
      <c r="C48" s="96"/>
      <c r="D48" s="87"/>
      <c r="E48" s="87"/>
      <c r="F48" s="87"/>
      <c r="G48" s="35" t="s">
        <v>142</v>
      </c>
      <c r="H48" s="86" t="s">
        <v>81</v>
      </c>
      <c r="I48" s="86">
        <f>D42*0.1</f>
        <v>0.41399999999999998</v>
      </c>
      <c r="J48" s="86">
        <v>43.08</v>
      </c>
      <c r="K48" s="168">
        <f t="shared" si="3"/>
        <v>17.83512</v>
      </c>
      <c r="L48"/>
      <c r="M48"/>
      <c r="N48"/>
      <c r="O48"/>
      <c r="P48"/>
      <c r="Q48"/>
      <c r="R48"/>
      <c r="S48"/>
      <c r="T48"/>
      <c r="U48"/>
      <c r="V48"/>
      <c r="W48"/>
      <c r="X48"/>
      <c r="Y48"/>
      <c r="Z48"/>
      <c r="AA48"/>
      <c r="AB48"/>
      <c r="AC48"/>
      <c r="AD48"/>
      <c r="AE48"/>
      <c r="AF48"/>
      <c r="AG48"/>
      <c r="AH48"/>
      <c r="AI48"/>
    </row>
    <row r="49" spans="1:35" s="90" customFormat="1">
      <c r="A49" s="179">
        <v>41</v>
      </c>
      <c r="B49" s="89"/>
      <c r="C49" s="96"/>
      <c r="D49" s="87"/>
      <c r="E49" s="87"/>
      <c r="F49" s="87"/>
      <c r="G49" s="35" t="s">
        <v>262</v>
      </c>
      <c r="H49" s="86" t="s">
        <v>86</v>
      </c>
      <c r="I49" s="198">
        <v>1.2</v>
      </c>
      <c r="J49" s="86">
        <v>451.67</v>
      </c>
      <c r="K49" s="168">
        <f t="shared" si="3"/>
        <v>542.00400000000002</v>
      </c>
      <c r="L49"/>
      <c r="M49"/>
      <c r="N49"/>
      <c r="O49"/>
      <c r="P49"/>
      <c r="Q49"/>
      <c r="R49"/>
      <c r="S49"/>
      <c r="T49"/>
      <c r="U49"/>
      <c r="V49"/>
      <c r="W49"/>
      <c r="X49"/>
      <c r="Y49"/>
      <c r="Z49"/>
      <c r="AA49"/>
      <c r="AB49"/>
      <c r="AC49"/>
      <c r="AD49"/>
      <c r="AE49"/>
      <c r="AF49"/>
      <c r="AG49"/>
      <c r="AH49"/>
      <c r="AI49"/>
    </row>
    <row r="50" spans="1:35" s="90" customFormat="1">
      <c r="A50" s="179">
        <v>42</v>
      </c>
      <c r="B50" s="89"/>
      <c r="C50" s="96"/>
      <c r="D50" s="87"/>
      <c r="E50" s="87"/>
      <c r="F50" s="87"/>
      <c r="G50" s="35" t="s">
        <v>130</v>
      </c>
      <c r="H50" s="86" t="s">
        <v>80</v>
      </c>
      <c r="I50" s="86">
        <v>2</v>
      </c>
      <c r="J50" s="86">
        <v>110.5</v>
      </c>
      <c r="K50" s="168">
        <f t="shared" si="3"/>
        <v>221</v>
      </c>
      <c r="L50"/>
      <c r="M50"/>
      <c r="N50"/>
      <c r="O50"/>
      <c r="P50"/>
      <c r="Q50"/>
      <c r="R50"/>
      <c r="S50"/>
      <c r="T50"/>
      <c r="U50"/>
      <c r="V50"/>
      <c r="W50"/>
      <c r="X50"/>
      <c r="Y50"/>
      <c r="Z50"/>
      <c r="AA50"/>
      <c r="AB50"/>
      <c r="AC50"/>
      <c r="AD50"/>
      <c r="AE50"/>
      <c r="AF50"/>
      <c r="AG50"/>
      <c r="AH50"/>
      <c r="AI50"/>
    </row>
    <row r="51" spans="1:35" s="41" customFormat="1">
      <c r="A51" s="179">
        <v>43</v>
      </c>
      <c r="B51" s="89" t="s">
        <v>228</v>
      </c>
      <c r="C51" s="96" t="s">
        <v>79</v>
      </c>
      <c r="D51" s="87">
        <v>1</v>
      </c>
      <c r="E51" s="87">
        <v>124</v>
      </c>
      <c r="F51" s="87">
        <f>D51*E51</f>
        <v>124</v>
      </c>
      <c r="G51" s="48" t="s">
        <v>148</v>
      </c>
      <c r="H51" s="91" t="s">
        <v>79</v>
      </c>
      <c r="I51" s="86">
        <v>2</v>
      </c>
      <c r="J51" s="50">
        <v>247.5</v>
      </c>
      <c r="K51" s="168">
        <f t="shared" si="3"/>
        <v>495</v>
      </c>
      <c r="L51"/>
      <c r="M51"/>
      <c r="N51"/>
      <c r="O51"/>
      <c r="P51"/>
      <c r="Q51"/>
      <c r="R51"/>
      <c r="S51"/>
      <c r="T51"/>
      <c r="U51"/>
      <c r="V51"/>
      <c r="W51"/>
      <c r="X51"/>
      <c r="Y51"/>
      <c r="Z51"/>
      <c r="AA51"/>
      <c r="AB51"/>
      <c r="AC51"/>
      <c r="AD51"/>
      <c r="AE51"/>
      <c r="AF51"/>
      <c r="AG51"/>
      <c r="AH51"/>
      <c r="AI51"/>
    </row>
    <row r="52" spans="1:35" s="90" customFormat="1">
      <c r="A52" s="179">
        <v>44</v>
      </c>
      <c r="B52" s="89"/>
      <c r="C52" s="96"/>
      <c r="D52" s="87"/>
      <c r="E52" s="87"/>
      <c r="F52" s="87"/>
      <c r="G52" s="48" t="s">
        <v>212</v>
      </c>
      <c r="H52" s="91" t="s">
        <v>79</v>
      </c>
      <c r="I52" s="50">
        <v>1</v>
      </c>
      <c r="J52" s="50">
        <v>31.25</v>
      </c>
      <c r="K52" s="168">
        <f t="shared" si="3"/>
        <v>31.25</v>
      </c>
      <c r="L52"/>
      <c r="M52"/>
      <c r="N52"/>
      <c r="O52"/>
      <c r="P52"/>
      <c r="Q52"/>
      <c r="R52"/>
      <c r="S52"/>
      <c r="T52"/>
      <c r="U52"/>
      <c r="V52"/>
      <c r="W52"/>
      <c r="X52"/>
      <c r="Y52"/>
      <c r="Z52"/>
      <c r="AA52"/>
      <c r="AB52"/>
      <c r="AC52"/>
      <c r="AD52"/>
      <c r="AE52"/>
      <c r="AF52"/>
      <c r="AG52"/>
      <c r="AH52"/>
      <c r="AI52"/>
    </row>
    <row r="53" spans="1:35" s="41" customFormat="1">
      <c r="A53" s="179">
        <v>45</v>
      </c>
      <c r="B53" s="52" t="s">
        <v>276</v>
      </c>
      <c r="C53" s="103" t="s">
        <v>85</v>
      </c>
      <c r="D53" s="20">
        <v>24</v>
      </c>
      <c r="E53" s="87">
        <v>180</v>
      </c>
      <c r="F53" s="87">
        <f>D53*E53</f>
        <v>4320</v>
      </c>
      <c r="G53" s="49" t="s">
        <v>207</v>
      </c>
      <c r="H53" s="91" t="s">
        <v>79</v>
      </c>
      <c r="I53" s="50">
        <v>8</v>
      </c>
      <c r="J53" s="50">
        <v>341.67</v>
      </c>
      <c r="K53" s="168">
        <f t="shared" si="3"/>
        <v>2733.36</v>
      </c>
      <c r="L53"/>
      <c r="M53"/>
      <c r="N53"/>
      <c r="O53"/>
      <c r="P53"/>
      <c r="Q53"/>
      <c r="R53"/>
      <c r="S53"/>
      <c r="T53"/>
      <c r="U53"/>
      <c r="V53"/>
      <c r="W53"/>
      <c r="X53"/>
      <c r="Y53"/>
      <c r="Z53"/>
      <c r="AA53"/>
      <c r="AB53"/>
      <c r="AC53"/>
      <c r="AD53"/>
      <c r="AE53"/>
      <c r="AF53"/>
      <c r="AG53"/>
      <c r="AH53"/>
      <c r="AI53"/>
    </row>
    <row r="54" spans="1:35" s="41" customFormat="1">
      <c r="A54" s="179">
        <v>46</v>
      </c>
      <c r="B54" s="52"/>
      <c r="C54" s="103"/>
      <c r="D54" s="20"/>
      <c r="E54" s="87"/>
      <c r="F54" s="87"/>
      <c r="G54" s="48" t="s">
        <v>208</v>
      </c>
      <c r="H54" s="91" t="s">
        <v>79</v>
      </c>
      <c r="I54" s="50">
        <v>8</v>
      </c>
      <c r="J54" s="50">
        <v>221.67</v>
      </c>
      <c r="K54" s="168">
        <f t="shared" si="3"/>
        <v>1773.36</v>
      </c>
      <c r="L54"/>
      <c r="M54"/>
      <c r="N54"/>
      <c r="O54"/>
      <c r="P54"/>
      <c r="Q54"/>
      <c r="R54"/>
      <c r="S54"/>
      <c r="T54"/>
      <c r="U54"/>
      <c r="V54"/>
      <c r="W54"/>
      <c r="X54"/>
      <c r="Y54"/>
      <c r="Z54"/>
      <c r="AA54"/>
      <c r="AB54"/>
      <c r="AC54"/>
      <c r="AD54"/>
      <c r="AE54"/>
      <c r="AF54"/>
      <c r="AG54"/>
      <c r="AH54"/>
      <c r="AI54"/>
    </row>
    <row r="55" spans="1:35" s="41" customFormat="1">
      <c r="A55" s="179">
        <v>47</v>
      </c>
      <c r="B55" s="52"/>
      <c r="C55" s="104"/>
      <c r="D55" s="92"/>
      <c r="E55" s="105"/>
      <c r="F55" s="87"/>
      <c r="G55" s="48" t="s">
        <v>209</v>
      </c>
      <c r="H55" s="91" t="s">
        <v>79</v>
      </c>
      <c r="I55" s="50">
        <v>5</v>
      </c>
      <c r="J55" s="91">
        <v>185</v>
      </c>
      <c r="K55" s="168">
        <f t="shared" si="3"/>
        <v>925</v>
      </c>
      <c r="L55"/>
      <c r="M55"/>
      <c r="N55"/>
      <c r="O55"/>
      <c r="P55"/>
      <c r="Q55"/>
      <c r="R55"/>
      <c r="S55"/>
      <c r="T55"/>
      <c r="U55"/>
      <c r="V55"/>
      <c r="W55"/>
      <c r="X55"/>
      <c r="Y55"/>
      <c r="Z55"/>
      <c r="AA55"/>
      <c r="AB55"/>
      <c r="AC55"/>
      <c r="AD55"/>
      <c r="AE55"/>
      <c r="AF55"/>
      <c r="AG55"/>
      <c r="AH55"/>
      <c r="AI55"/>
    </row>
    <row r="56" spans="1:35" s="90" customFormat="1">
      <c r="A56" s="179">
        <v>48</v>
      </c>
      <c r="B56" s="52"/>
      <c r="C56" s="104"/>
      <c r="D56" s="92"/>
      <c r="E56" s="105"/>
      <c r="F56" s="87"/>
      <c r="G56" s="48" t="s">
        <v>212</v>
      </c>
      <c r="H56" s="91" t="s">
        <v>79</v>
      </c>
      <c r="I56" s="50">
        <v>1</v>
      </c>
      <c r="J56" s="91">
        <v>137.25</v>
      </c>
      <c r="K56" s="168">
        <f t="shared" si="3"/>
        <v>137.25</v>
      </c>
      <c r="L56"/>
      <c r="M56"/>
      <c r="N56"/>
      <c r="O56"/>
      <c r="P56"/>
      <c r="Q56"/>
      <c r="R56"/>
      <c r="S56"/>
      <c r="T56"/>
      <c r="U56"/>
      <c r="V56"/>
      <c r="W56"/>
      <c r="X56"/>
      <c r="Y56"/>
      <c r="Z56"/>
      <c r="AA56"/>
      <c r="AB56"/>
      <c r="AC56"/>
      <c r="AD56"/>
      <c r="AE56"/>
      <c r="AF56"/>
      <c r="AG56"/>
      <c r="AH56"/>
      <c r="AI56"/>
    </row>
    <row r="57" spans="1:35" s="90" customFormat="1">
      <c r="A57" s="179">
        <v>49</v>
      </c>
      <c r="B57" s="52"/>
      <c r="C57" s="104"/>
      <c r="D57" s="92"/>
      <c r="E57" s="105"/>
      <c r="F57" s="87"/>
      <c r="G57" s="48" t="s">
        <v>211</v>
      </c>
      <c r="H57" s="91" t="s">
        <v>79</v>
      </c>
      <c r="I57" s="50">
        <v>2</v>
      </c>
      <c r="J57" s="91">
        <v>98.42</v>
      </c>
      <c r="K57" s="168">
        <f t="shared" si="3"/>
        <v>196.84</v>
      </c>
      <c r="L57"/>
      <c r="M57"/>
      <c r="N57"/>
      <c r="O57"/>
      <c r="P57"/>
      <c r="Q57"/>
      <c r="R57"/>
      <c r="S57"/>
      <c r="T57"/>
      <c r="U57"/>
      <c r="V57"/>
      <c r="W57"/>
      <c r="X57"/>
      <c r="Y57"/>
      <c r="Z57"/>
      <c r="AA57"/>
      <c r="AB57"/>
      <c r="AC57"/>
      <c r="AD57"/>
      <c r="AE57"/>
      <c r="AF57"/>
      <c r="AG57"/>
      <c r="AH57"/>
      <c r="AI57"/>
    </row>
    <row r="58" spans="1:35" s="41" customFormat="1" ht="27.6">
      <c r="A58" s="179">
        <v>50</v>
      </c>
      <c r="B58" s="52"/>
      <c r="C58" s="103"/>
      <c r="D58" s="20"/>
      <c r="E58" s="87"/>
      <c r="F58" s="87"/>
      <c r="G58" s="49" t="s">
        <v>210</v>
      </c>
      <c r="H58" s="91" t="s">
        <v>79</v>
      </c>
      <c r="I58" s="50">
        <v>2</v>
      </c>
      <c r="J58" s="50">
        <v>34.840000000000003</v>
      </c>
      <c r="K58" s="168">
        <f t="shared" si="3"/>
        <v>69.680000000000007</v>
      </c>
      <c r="L58"/>
      <c r="M58"/>
      <c r="N58"/>
      <c r="O58"/>
      <c r="P58"/>
      <c r="Q58"/>
      <c r="R58"/>
      <c r="S58"/>
      <c r="T58"/>
      <c r="U58"/>
      <c r="V58"/>
      <c r="W58"/>
      <c r="X58"/>
      <c r="Y58"/>
      <c r="Z58"/>
      <c r="AA58"/>
      <c r="AB58"/>
      <c r="AC58"/>
      <c r="AD58"/>
      <c r="AE58"/>
      <c r="AF58"/>
      <c r="AG58"/>
      <c r="AH58"/>
      <c r="AI58"/>
    </row>
    <row r="59" spans="1:35" s="90" customFormat="1">
      <c r="A59" s="179">
        <v>51</v>
      </c>
      <c r="B59" s="52"/>
      <c r="C59" s="103"/>
      <c r="D59" s="20"/>
      <c r="E59" s="87"/>
      <c r="F59" s="87"/>
      <c r="G59" s="49" t="s">
        <v>223</v>
      </c>
      <c r="H59" s="91" t="s">
        <v>80</v>
      </c>
      <c r="I59" s="50">
        <v>25</v>
      </c>
      <c r="J59" s="169">
        <v>14</v>
      </c>
      <c r="K59" s="168">
        <f t="shared" si="3"/>
        <v>350</v>
      </c>
      <c r="L59"/>
      <c r="M59"/>
      <c r="N59"/>
      <c r="O59"/>
      <c r="P59"/>
      <c r="Q59"/>
      <c r="R59"/>
      <c r="S59"/>
      <c r="T59"/>
      <c r="U59"/>
      <c r="V59"/>
      <c r="W59"/>
      <c r="X59"/>
      <c r="Y59"/>
      <c r="Z59"/>
      <c r="AA59"/>
      <c r="AB59"/>
      <c r="AC59"/>
      <c r="AD59"/>
      <c r="AE59"/>
      <c r="AF59"/>
      <c r="AG59"/>
      <c r="AH59"/>
      <c r="AI59"/>
    </row>
    <row r="60" spans="1:35" s="41" customFormat="1">
      <c r="A60" s="179">
        <v>52</v>
      </c>
      <c r="B60" s="52"/>
      <c r="C60" s="104"/>
      <c r="D60" s="92"/>
      <c r="E60" s="105"/>
      <c r="F60" s="87"/>
      <c r="G60" s="48" t="s">
        <v>131</v>
      </c>
      <c r="H60" s="91" t="s">
        <v>79</v>
      </c>
      <c r="I60" s="50">
        <v>3</v>
      </c>
      <c r="J60" s="50">
        <v>20.84</v>
      </c>
      <c r="K60" s="168">
        <f t="shared" si="3"/>
        <v>62.519999999999996</v>
      </c>
      <c r="L60"/>
      <c r="M60"/>
      <c r="N60"/>
      <c r="O60"/>
      <c r="P60"/>
      <c r="Q60"/>
      <c r="R60"/>
      <c r="S60"/>
      <c r="T60"/>
      <c r="U60"/>
      <c r="V60"/>
      <c r="W60"/>
      <c r="X60"/>
      <c r="Y60"/>
      <c r="Z60"/>
      <c r="AA60"/>
      <c r="AB60"/>
      <c r="AC60"/>
      <c r="AD60"/>
      <c r="AE60"/>
      <c r="AF60"/>
      <c r="AG60"/>
      <c r="AH60"/>
      <c r="AI60"/>
    </row>
    <row r="61" spans="1:35" s="41" customFormat="1" ht="27.6">
      <c r="A61" s="179">
        <v>53</v>
      </c>
      <c r="B61" s="33" t="s">
        <v>149</v>
      </c>
      <c r="C61" s="34" t="s">
        <v>79</v>
      </c>
      <c r="D61" s="86">
        <v>2</v>
      </c>
      <c r="E61" s="87">
        <v>1271</v>
      </c>
      <c r="F61" s="87">
        <f>D61*E61</f>
        <v>2542</v>
      </c>
      <c r="G61" s="88" t="s">
        <v>266</v>
      </c>
      <c r="H61" s="97" t="s">
        <v>79</v>
      </c>
      <c r="I61" s="157">
        <v>2</v>
      </c>
      <c r="J61" s="86">
        <v>2261.67</v>
      </c>
      <c r="K61" s="168">
        <f t="shared" si="3"/>
        <v>4523.34</v>
      </c>
      <c r="L61"/>
      <c r="M61"/>
      <c r="N61"/>
      <c r="O61"/>
      <c r="P61"/>
      <c r="Q61"/>
      <c r="R61"/>
      <c r="S61"/>
      <c r="T61"/>
      <c r="U61"/>
      <c r="V61"/>
      <c r="W61"/>
      <c r="X61"/>
      <c r="Y61"/>
      <c r="Z61"/>
      <c r="AA61"/>
      <c r="AB61"/>
      <c r="AC61"/>
      <c r="AD61"/>
      <c r="AE61"/>
      <c r="AF61"/>
      <c r="AG61"/>
      <c r="AH61"/>
      <c r="AI61"/>
    </row>
    <row r="62" spans="1:35" s="41" customFormat="1">
      <c r="A62" s="179">
        <v>54</v>
      </c>
      <c r="B62" s="33"/>
      <c r="C62" s="34"/>
      <c r="D62" s="86"/>
      <c r="E62" s="87"/>
      <c r="F62" s="87"/>
      <c r="G62" s="88" t="s">
        <v>265</v>
      </c>
      <c r="H62" s="97" t="s">
        <v>79</v>
      </c>
      <c r="I62" s="157">
        <v>3</v>
      </c>
      <c r="J62" s="86">
        <v>1058.3399999999999</v>
      </c>
      <c r="K62" s="168">
        <f t="shared" si="3"/>
        <v>3175.0199999999995</v>
      </c>
      <c r="L62"/>
      <c r="M62"/>
      <c r="N62"/>
      <c r="O62"/>
      <c r="P62"/>
      <c r="Q62"/>
      <c r="R62"/>
      <c r="S62"/>
      <c r="T62"/>
      <c r="U62"/>
      <c r="V62"/>
      <c r="W62"/>
      <c r="X62"/>
      <c r="Y62"/>
      <c r="Z62"/>
      <c r="AA62"/>
      <c r="AB62"/>
      <c r="AC62"/>
      <c r="AD62"/>
      <c r="AE62"/>
      <c r="AF62"/>
      <c r="AG62"/>
      <c r="AH62"/>
      <c r="AI62"/>
    </row>
    <row r="63" spans="1:35" s="41" customFormat="1" ht="27.6">
      <c r="A63" s="179">
        <v>55</v>
      </c>
      <c r="B63" s="33"/>
      <c r="C63" s="34"/>
      <c r="D63" s="86"/>
      <c r="E63" s="87"/>
      <c r="F63" s="87"/>
      <c r="G63" s="88" t="s">
        <v>150</v>
      </c>
      <c r="H63" s="97" t="s">
        <v>79</v>
      </c>
      <c r="I63" s="157">
        <v>10</v>
      </c>
      <c r="J63" s="86">
        <v>616.66999999999996</v>
      </c>
      <c r="K63" s="168">
        <f t="shared" si="3"/>
        <v>6166.7</v>
      </c>
      <c r="L63"/>
      <c r="M63"/>
      <c r="N63"/>
      <c r="O63"/>
      <c r="P63"/>
      <c r="Q63"/>
      <c r="R63"/>
      <c r="S63"/>
      <c r="T63"/>
      <c r="U63"/>
      <c r="V63"/>
      <c r="W63"/>
      <c r="X63"/>
      <c r="Y63"/>
      <c r="Z63"/>
      <c r="AA63"/>
      <c r="AB63"/>
      <c r="AC63"/>
      <c r="AD63"/>
      <c r="AE63"/>
      <c r="AF63"/>
      <c r="AG63"/>
      <c r="AH63"/>
      <c r="AI63"/>
    </row>
    <row r="64" spans="1:35" s="41" customFormat="1" ht="27.6">
      <c r="A64" s="179">
        <v>56</v>
      </c>
      <c r="B64" s="33"/>
      <c r="C64" s="34"/>
      <c r="D64" s="86"/>
      <c r="E64" s="87"/>
      <c r="F64" s="87"/>
      <c r="G64" s="88" t="s">
        <v>151</v>
      </c>
      <c r="H64" s="97" t="s">
        <v>79</v>
      </c>
      <c r="I64" s="157">
        <v>2</v>
      </c>
      <c r="J64" s="86">
        <v>932.5</v>
      </c>
      <c r="K64" s="168">
        <f t="shared" si="3"/>
        <v>1865</v>
      </c>
      <c r="L64"/>
      <c r="M64"/>
      <c r="N64"/>
      <c r="O64"/>
      <c r="P64"/>
      <c r="Q64"/>
      <c r="R64"/>
      <c r="S64"/>
      <c r="T64"/>
      <c r="U64"/>
      <c r="V64"/>
      <c r="W64"/>
      <c r="X64"/>
      <c r="Y64"/>
      <c r="Z64"/>
      <c r="AA64"/>
      <c r="AB64"/>
      <c r="AC64"/>
      <c r="AD64"/>
      <c r="AE64"/>
      <c r="AF64"/>
      <c r="AG64"/>
      <c r="AH64"/>
      <c r="AI64"/>
    </row>
    <row r="65" spans="1:35" s="41" customFormat="1">
      <c r="A65" s="179">
        <v>57</v>
      </c>
      <c r="B65" s="33"/>
      <c r="C65" s="34"/>
      <c r="D65" s="86"/>
      <c r="E65" s="87"/>
      <c r="F65" s="87"/>
      <c r="G65" s="88" t="s">
        <v>178</v>
      </c>
      <c r="H65" s="97" t="s">
        <v>79</v>
      </c>
      <c r="I65" s="158">
        <v>1</v>
      </c>
      <c r="J65" s="86">
        <v>179.92</v>
      </c>
      <c r="K65" s="168">
        <f t="shared" si="3"/>
        <v>179.92</v>
      </c>
      <c r="L65"/>
      <c r="M65"/>
      <c r="N65"/>
      <c r="O65"/>
      <c r="P65"/>
      <c r="Q65"/>
      <c r="R65"/>
      <c r="S65"/>
      <c r="T65"/>
      <c r="U65"/>
      <c r="V65"/>
      <c r="W65"/>
      <c r="X65"/>
      <c r="Y65"/>
      <c r="Z65"/>
      <c r="AA65"/>
      <c r="AB65"/>
      <c r="AC65"/>
      <c r="AD65"/>
      <c r="AE65"/>
      <c r="AF65"/>
      <c r="AG65"/>
      <c r="AH65"/>
      <c r="AI65"/>
    </row>
    <row r="66" spans="1:35" s="90" customFormat="1">
      <c r="A66" s="179">
        <v>58</v>
      </c>
      <c r="B66" s="33"/>
      <c r="C66" s="34"/>
      <c r="D66" s="86"/>
      <c r="E66" s="87"/>
      <c r="F66" s="87"/>
      <c r="G66" s="88" t="s">
        <v>152</v>
      </c>
      <c r="H66" s="97" t="s">
        <v>79</v>
      </c>
      <c r="I66" s="157">
        <v>4</v>
      </c>
      <c r="J66" s="86">
        <v>127.5</v>
      </c>
      <c r="K66" s="168">
        <f t="shared" si="3"/>
        <v>510</v>
      </c>
      <c r="L66"/>
      <c r="M66"/>
      <c r="N66"/>
      <c r="O66"/>
      <c r="P66"/>
      <c r="Q66"/>
      <c r="R66"/>
      <c r="S66"/>
      <c r="T66"/>
      <c r="U66"/>
      <c r="V66"/>
      <c r="W66"/>
      <c r="X66"/>
      <c r="Y66"/>
      <c r="Z66"/>
      <c r="AA66"/>
      <c r="AB66"/>
      <c r="AC66"/>
      <c r="AD66"/>
      <c r="AE66"/>
      <c r="AF66"/>
      <c r="AG66"/>
      <c r="AH66"/>
      <c r="AI66"/>
    </row>
    <row r="67" spans="1:35" s="41" customFormat="1">
      <c r="A67" s="179">
        <v>59</v>
      </c>
      <c r="B67" s="89" t="s">
        <v>159</v>
      </c>
      <c r="C67" s="96" t="s">
        <v>87</v>
      </c>
      <c r="D67" s="87">
        <v>62.57</v>
      </c>
      <c r="E67" s="106">
        <v>76</v>
      </c>
      <c r="F67" s="87">
        <f>D67*E67</f>
        <v>4755.32</v>
      </c>
      <c r="G67" s="93" t="s">
        <v>213</v>
      </c>
      <c r="H67" s="100" t="s">
        <v>79</v>
      </c>
      <c r="I67" s="45">
        <v>26</v>
      </c>
      <c r="J67" s="45">
        <v>53.34</v>
      </c>
      <c r="K67" s="168">
        <f t="shared" si="3"/>
        <v>1386.8400000000001</v>
      </c>
      <c r="L67"/>
      <c r="M67"/>
      <c r="N67"/>
      <c r="O67"/>
      <c r="P67"/>
      <c r="Q67"/>
      <c r="R67"/>
      <c r="S67"/>
      <c r="T67"/>
      <c r="U67"/>
      <c r="V67"/>
      <c r="W67"/>
      <c r="X67"/>
      <c r="Y67"/>
      <c r="Z67"/>
      <c r="AA67"/>
      <c r="AB67"/>
      <c r="AC67"/>
      <c r="AD67"/>
      <c r="AE67"/>
      <c r="AF67"/>
      <c r="AG67"/>
      <c r="AH67"/>
      <c r="AI67"/>
    </row>
    <row r="68" spans="1:35" s="41" customFormat="1">
      <c r="A68" s="179">
        <v>60</v>
      </c>
      <c r="B68" s="89"/>
      <c r="C68" s="96"/>
      <c r="D68" s="87"/>
      <c r="E68" s="107"/>
      <c r="F68" s="87"/>
      <c r="G68" s="93" t="s">
        <v>160</v>
      </c>
      <c r="H68" s="100" t="s">
        <v>79</v>
      </c>
      <c r="I68" s="45">
        <v>12</v>
      </c>
      <c r="J68" s="45">
        <v>22.5</v>
      </c>
      <c r="K68" s="168">
        <f t="shared" si="3"/>
        <v>270</v>
      </c>
      <c r="L68"/>
      <c r="M68"/>
      <c r="N68"/>
      <c r="O68"/>
      <c r="P68"/>
      <c r="Q68"/>
      <c r="R68"/>
      <c r="S68"/>
      <c r="T68"/>
      <c r="U68"/>
      <c r="V68"/>
      <c r="W68"/>
      <c r="X68"/>
      <c r="Y68"/>
      <c r="Z68"/>
      <c r="AA68"/>
      <c r="AB68"/>
      <c r="AC68"/>
      <c r="AD68"/>
      <c r="AE68"/>
      <c r="AF68"/>
      <c r="AG68"/>
      <c r="AH68"/>
      <c r="AI68"/>
    </row>
    <row r="69" spans="1:35" s="41" customFormat="1">
      <c r="A69" s="179">
        <v>61</v>
      </c>
      <c r="B69" s="89"/>
      <c r="C69" s="96"/>
      <c r="D69" s="87"/>
      <c r="E69" s="107"/>
      <c r="F69" s="87"/>
      <c r="G69" s="93" t="s">
        <v>161</v>
      </c>
      <c r="H69" s="100" t="s">
        <v>79</v>
      </c>
      <c r="I69" s="45">
        <v>18</v>
      </c>
      <c r="J69" s="45">
        <v>22.5</v>
      </c>
      <c r="K69" s="168">
        <f t="shared" si="3"/>
        <v>405</v>
      </c>
      <c r="L69"/>
      <c r="M69"/>
      <c r="N69"/>
      <c r="O69"/>
      <c r="P69"/>
      <c r="Q69"/>
      <c r="R69"/>
      <c r="S69"/>
      <c r="T69"/>
      <c r="U69"/>
      <c r="V69"/>
      <c r="W69"/>
      <c r="X69"/>
      <c r="Y69"/>
      <c r="Z69"/>
      <c r="AA69"/>
      <c r="AB69"/>
      <c r="AC69"/>
      <c r="AD69"/>
      <c r="AE69"/>
      <c r="AF69"/>
      <c r="AG69"/>
      <c r="AH69"/>
      <c r="AI69"/>
    </row>
    <row r="70" spans="1:35" s="41" customFormat="1">
      <c r="A70" s="179">
        <v>62</v>
      </c>
      <c r="B70" s="89"/>
      <c r="C70" s="96"/>
      <c r="D70" s="87"/>
      <c r="E70" s="107"/>
      <c r="F70" s="87"/>
      <c r="G70" s="93" t="s">
        <v>162</v>
      </c>
      <c r="H70" s="100" t="s">
        <v>79</v>
      </c>
      <c r="I70" s="45">
        <v>21</v>
      </c>
      <c r="J70" s="45">
        <v>22.5</v>
      </c>
      <c r="K70" s="168">
        <f t="shared" si="3"/>
        <v>472.5</v>
      </c>
      <c r="L70"/>
      <c r="M70"/>
      <c r="N70"/>
      <c r="O70"/>
      <c r="P70"/>
      <c r="Q70"/>
      <c r="R70"/>
      <c r="S70"/>
      <c r="T70"/>
      <c r="U70"/>
      <c r="V70"/>
      <c r="W70"/>
      <c r="X70"/>
      <c r="Y70"/>
      <c r="Z70"/>
      <c r="AA70"/>
      <c r="AB70"/>
      <c r="AC70"/>
      <c r="AD70"/>
      <c r="AE70"/>
      <c r="AF70"/>
      <c r="AG70"/>
      <c r="AH70"/>
      <c r="AI70"/>
    </row>
    <row r="71" spans="1:35" s="41" customFormat="1">
      <c r="A71" s="179">
        <v>63</v>
      </c>
      <c r="B71" s="89"/>
      <c r="C71" s="96"/>
      <c r="D71" s="87"/>
      <c r="E71" s="107"/>
      <c r="F71" s="87"/>
      <c r="G71" s="93" t="s">
        <v>163</v>
      </c>
      <c r="H71" s="100" t="s">
        <v>79</v>
      </c>
      <c r="I71" s="45">
        <v>2</v>
      </c>
      <c r="J71" s="45">
        <v>22.5</v>
      </c>
      <c r="K71" s="168">
        <f t="shared" si="3"/>
        <v>45</v>
      </c>
      <c r="L71"/>
      <c r="M71"/>
      <c r="N71"/>
      <c r="O71"/>
      <c r="P71"/>
      <c r="Q71"/>
      <c r="R71"/>
      <c r="S71"/>
      <c r="T71"/>
      <c r="U71"/>
      <c r="V71"/>
      <c r="W71"/>
      <c r="X71"/>
      <c r="Y71"/>
      <c r="Z71"/>
      <c r="AA71"/>
      <c r="AB71"/>
      <c r="AC71"/>
      <c r="AD71"/>
      <c r="AE71"/>
      <c r="AF71"/>
      <c r="AG71"/>
      <c r="AH71"/>
      <c r="AI71"/>
    </row>
    <row r="72" spans="1:35" s="37" customFormat="1">
      <c r="A72" s="179">
        <v>64</v>
      </c>
      <c r="B72" s="51"/>
      <c r="C72" s="91"/>
      <c r="D72" s="45"/>
      <c r="E72" s="107"/>
      <c r="F72" s="45"/>
      <c r="G72" s="93" t="s">
        <v>164</v>
      </c>
      <c r="H72" s="100" t="s">
        <v>165</v>
      </c>
      <c r="I72" s="45">
        <v>1</v>
      </c>
      <c r="J72" s="45">
        <v>31.25</v>
      </c>
      <c r="K72" s="168">
        <f t="shared" si="3"/>
        <v>31.25</v>
      </c>
      <c r="L72"/>
      <c r="M72"/>
      <c r="N72"/>
      <c r="O72"/>
      <c r="P72"/>
      <c r="Q72"/>
      <c r="R72"/>
      <c r="S72"/>
      <c r="T72"/>
      <c r="U72"/>
      <c r="V72"/>
      <c r="W72"/>
      <c r="X72"/>
      <c r="Y72"/>
      <c r="Z72"/>
      <c r="AA72"/>
      <c r="AB72"/>
      <c r="AC72"/>
      <c r="AD72"/>
      <c r="AE72"/>
      <c r="AF72"/>
      <c r="AG72"/>
      <c r="AH72"/>
      <c r="AI72"/>
    </row>
    <row r="73" spans="1:35" s="69" customFormat="1" ht="27.6">
      <c r="A73" s="179">
        <v>65</v>
      </c>
      <c r="B73" s="33" t="s">
        <v>205</v>
      </c>
      <c r="C73" s="34" t="s">
        <v>86</v>
      </c>
      <c r="D73" s="86">
        <v>120</v>
      </c>
      <c r="E73" s="87">
        <v>170</v>
      </c>
      <c r="F73" s="87">
        <f>D73*E73</f>
        <v>20400</v>
      </c>
      <c r="G73" s="35" t="s">
        <v>126</v>
      </c>
      <c r="H73" s="86" t="s">
        <v>81</v>
      </c>
      <c r="I73" s="86">
        <f>(D73)*0.1</f>
        <v>12</v>
      </c>
      <c r="J73" s="86">
        <v>43.08</v>
      </c>
      <c r="K73" s="168">
        <f t="shared" si="3"/>
        <v>516.96</v>
      </c>
      <c r="L73"/>
      <c r="M73"/>
      <c r="N73"/>
      <c r="O73"/>
      <c r="P73"/>
      <c r="Q73"/>
      <c r="R73"/>
      <c r="S73"/>
      <c r="T73"/>
      <c r="U73"/>
      <c r="V73"/>
      <c r="W73"/>
      <c r="X73"/>
      <c r="Y73"/>
      <c r="Z73"/>
      <c r="AA73"/>
      <c r="AB73"/>
      <c r="AC73"/>
      <c r="AD73"/>
      <c r="AE73"/>
      <c r="AF73"/>
      <c r="AG73"/>
      <c r="AH73"/>
      <c r="AI73"/>
    </row>
    <row r="74" spans="1:35" s="69" customFormat="1">
      <c r="A74" s="179">
        <v>66</v>
      </c>
      <c r="B74" s="33"/>
      <c r="C74" s="34"/>
      <c r="D74" s="86"/>
      <c r="E74" s="87"/>
      <c r="F74" s="87"/>
      <c r="G74" s="88" t="s">
        <v>143</v>
      </c>
      <c r="H74" s="97" t="s">
        <v>80</v>
      </c>
      <c r="I74" s="87">
        <f>D73*3</f>
        <v>360</v>
      </c>
      <c r="J74" s="86">
        <v>10.9</v>
      </c>
      <c r="K74" s="168">
        <f t="shared" si="3"/>
        <v>3924</v>
      </c>
      <c r="L74"/>
      <c r="M74"/>
      <c r="N74"/>
      <c r="O74"/>
      <c r="P74"/>
      <c r="Q74"/>
      <c r="R74"/>
      <c r="S74"/>
      <c r="T74"/>
      <c r="U74"/>
      <c r="V74"/>
      <c r="W74"/>
      <c r="X74"/>
      <c r="Y74"/>
      <c r="Z74"/>
      <c r="AA74"/>
      <c r="AB74"/>
      <c r="AC74"/>
      <c r="AD74"/>
      <c r="AE74"/>
      <c r="AF74"/>
      <c r="AG74"/>
      <c r="AH74"/>
      <c r="AI74"/>
    </row>
    <row r="75" spans="1:35" s="69" customFormat="1">
      <c r="A75" s="179">
        <v>67</v>
      </c>
      <c r="B75" s="33"/>
      <c r="C75" s="136"/>
      <c r="D75" s="86"/>
      <c r="E75" s="87"/>
      <c r="F75" s="87"/>
      <c r="G75" s="35" t="s">
        <v>126</v>
      </c>
      <c r="H75" s="86" t="s">
        <v>81</v>
      </c>
      <c r="I75" s="86">
        <f>D76*0.1</f>
        <v>23.231999999999999</v>
      </c>
      <c r="J75" s="86">
        <v>43.08</v>
      </c>
      <c r="K75" s="168">
        <f t="shared" si="3"/>
        <v>1000.8345599999999</v>
      </c>
      <c r="L75"/>
      <c r="M75"/>
      <c r="N75"/>
      <c r="O75"/>
      <c r="P75"/>
      <c r="Q75"/>
      <c r="R75"/>
      <c r="S75"/>
      <c r="T75"/>
      <c r="U75"/>
      <c r="V75"/>
      <c r="W75"/>
      <c r="X75"/>
      <c r="Y75"/>
      <c r="Z75"/>
      <c r="AA75"/>
      <c r="AB75"/>
      <c r="AC75"/>
      <c r="AD75"/>
      <c r="AE75"/>
      <c r="AF75"/>
      <c r="AG75"/>
      <c r="AH75"/>
      <c r="AI75"/>
    </row>
    <row r="76" spans="1:35" s="69" customFormat="1" ht="27.6">
      <c r="A76" s="179">
        <v>68</v>
      </c>
      <c r="B76" s="36" t="s">
        <v>224</v>
      </c>
      <c r="C76" s="34" t="s">
        <v>86</v>
      </c>
      <c r="D76" s="86">
        <v>232.32</v>
      </c>
      <c r="E76" s="87">
        <v>99</v>
      </c>
      <c r="F76" s="87">
        <f>D76*E76</f>
        <v>22999.68</v>
      </c>
      <c r="G76" s="32" t="s">
        <v>267</v>
      </c>
      <c r="H76" s="86" t="s">
        <v>81</v>
      </c>
      <c r="I76" s="86">
        <f>(D76+D77)*0.3</f>
        <v>70.595999999999989</v>
      </c>
      <c r="J76" s="86">
        <v>427.87</v>
      </c>
      <c r="K76" s="168">
        <f t="shared" si="3"/>
        <v>30205.910519999994</v>
      </c>
      <c r="L76"/>
      <c r="M76"/>
      <c r="N76"/>
      <c r="O76"/>
      <c r="P76"/>
      <c r="Q76"/>
      <c r="R76"/>
      <c r="S76"/>
      <c r="T76"/>
      <c r="U76"/>
      <c r="V76"/>
      <c r="W76"/>
      <c r="X76"/>
      <c r="Y76"/>
      <c r="Z76"/>
      <c r="AA76"/>
      <c r="AB76"/>
      <c r="AC76"/>
      <c r="AD76"/>
      <c r="AE76"/>
      <c r="AF76"/>
      <c r="AG76"/>
      <c r="AH76"/>
      <c r="AI76"/>
    </row>
    <row r="77" spans="1:35" s="69" customFormat="1">
      <c r="A77" s="179">
        <v>69</v>
      </c>
      <c r="B77" s="36" t="s">
        <v>187</v>
      </c>
      <c r="C77" s="136" t="s">
        <v>86</v>
      </c>
      <c r="D77" s="86">
        <v>3</v>
      </c>
      <c r="E77" s="87">
        <v>212</v>
      </c>
      <c r="F77" s="87">
        <f t="shared" ref="F77:F89" si="5">D77*E77</f>
        <v>636</v>
      </c>
      <c r="G77" s="32"/>
      <c r="H77" s="159"/>
      <c r="I77" s="86"/>
      <c r="J77" s="86"/>
      <c r="K77" s="168">
        <f t="shared" si="3"/>
        <v>0</v>
      </c>
      <c r="L77"/>
      <c r="M77"/>
      <c r="N77"/>
      <c r="O77"/>
      <c r="P77"/>
      <c r="Q77"/>
      <c r="R77"/>
      <c r="S77"/>
      <c r="T77"/>
      <c r="U77"/>
      <c r="V77"/>
      <c r="W77"/>
      <c r="X77"/>
      <c r="Y77"/>
      <c r="Z77"/>
      <c r="AA77"/>
      <c r="AB77"/>
      <c r="AC77"/>
      <c r="AD77"/>
      <c r="AE77"/>
      <c r="AF77"/>
      <c r="AG77"/>
      <c r="AH77"/>
      <c r="AI77"/>
    </row>
    <row r="78" spans="1:35" s="69" customFormat="1">
      <c r="A78" s="179">
        <v>70</v>
      </c>
      <c r="B78" s="36" t="s">
        <v>268</v>
      </c>
      <c r="C78" s="34" t="s">
        <v>86</v>
      </c>
      <c r="D78" s="86">
        <v>15</v>
      </c>
      <c r="E78" s="87">
        <v>99</v>
      </c>
      <c r="F78" s="87">
        <f t="shared" si="5"/>
        <v>1485</v>
      </c>
      <c r="G78" s="32" t="s">
        <v>305</v>
      </c>
      <c r="H78" s="86" t="s">
        <v>81</v>
      </c>
      <c r="I78" s="86">
        <f>(D78+D79)*0.3</f>
        <v>6.6</v>
      </c>
      <c r="J78" s="86">
        <v>150</v>
      </c>
      <c r="K78" s="168">
        <f t="shared" si="3"/>
        <v>990</v>
      </c>
      <c r="L78"/>
      <c r="M78"/>
      <c r="N78"/>
      <c r="O78"/>
      <c r="P78"/>
      <c r="Q78"/>
      <c r="R78"/>
      <c r="S78"/>
      <c r="T78"/>
      <c r="U78"/>
      <c r="V78"/>
      <c r="W78"/>
      <c r="X78"/>
      <c r="Y78"/>
      <c r="Z78"/>
      <c r="AA78"/>
      <c r="AB78"/>
      <c r="AC78"/>
      <c r="AD78"/>
      <c r="AE78"/>
      <c r="AF78"/>
      <c r="AG78"/>
      <c r="AH78"/>
      <c r="AI78"/>
    </row>
    <row r="79" spans="1:35" s="69" customFormat="1" ht="27.6">
      <c r="A79" s="179">
        <v>71</v>
      </c>
      <c r="B79" s="33" t="s">
        <v>269</v>
      </c>
      <c r="C79" s="34" t="s">
        <v>86</v>
      </c>
      <c r="D79" s="86">
        <v>7</v>
      </c>
      <c r="E79" s="87">
        <v>170</v>
      </c>
      <c r="F79" s="87">
        <f t="shared" si="5"/>
        <v>1190</v>
      </c>
      <c r="G79" s="35" t="s">
        <v>126</v>
      </c>
      <c r="H79" s="86" t="s">
        <v>81</v>
      </c>
      <c r="I79" s="86">
        <f>(D79)*0.1</f>
        <v>0.70000000000000007</v>
      </c>
      <c r="J79" s="86">
        <v>43.08</v>
      </c>
      <c r="K79" s="168">
        <f t="shared" si="3"/>
        <v>30.156000000000002</v>
      </c>
      <c r="L79"/>
      <c r="M79"/>
      <c r="N79"/>
      <c r="O79"/>
      <c r="P79"/>
      <c r="Q79"/>
      <c r="R79"/>
      <c r="S79"/>
      <c r="T79"/>
      <c r="U79"/>
      <c r="V79"/>
      <c r="W79"/>
      <c r="X79"/>
      <c r="Y79"/>
      <c r="Z79"/>
      <c r="AA79"/>
      <c r="AB79"/>
      <c r="AC79"/>
      <c r="AD79"/>
      <c r="AE79"/>
      <c r="AF79"/>
      <c r="AG79"/>
      <c r="AH79"/>
      <c r="AI79"/>
    </row>
    <row r="80" spans="1:35" s="69" customFormat="1">
      <c r="A80" s="179">
        <v>72</v>
      </c>
      <c r="B80" s="33"/>
      <c r="C80" s="34"/>
      <c r="D80" s="86"/>
      <c r="E80" s="87"/>
      <c r="F80" s="87"/>
      <c r="G80" s="88" t="s">
        <v>270</v>
      </c>
      <c r="H80" s="97" t="s">
        <v>80</v>
      </c>
      <c r="I80" s="87">
        <f>D79*3</f>
        <v>21</v>
      </c>
      <c r="J80" s="86">
        <v>37.299999999999997</v>
      </c>
      <c r="K80" s="168">
        <f t="shared" si="3"/>
        <v>783.3</v>
      </c>
      <c r="L80"/>
      <c r="M80"/>
      <c r="N80"/>
      <c r="O80"/>
      <c r="P80"/>
      <c r="Q80"/>
      <c r="R80"/>
      <c r="S80"/>
      <c r="T80"/>
      <c r="U80"/>
      <c r="V80"/>
      <c r="W80"/>
      <c r="X80"/>
      <c r="Y80"/>
      <c r="Z80"/>
      <c r="AA80"/>
      <c r="AB80"/>
      <c r="AC80"/>
      <c r="AD80"/>
      <c r="AE80"/>
      <c r="AF80"/>
      <c r="AG80"/>
      <c r="AH80"/>
      <c r="AI80"/>
    </row>
    <row r="81" spans="1:35" s="69" customFormat="1">
      <c r="A81" s="179">
        <v>73</v>
      </c>
      <c r="B81" s="36" t="s">
        <v>271</v>
      </c>
      <c r="C81" s="136" t="s">
        <v>85</v>
      </c>
      <c r="D81" s="86">
        <v>5</v>
      </c>
      <c r="E81" s="87">
        <v>58</v>
      </c>
      <c r="F81" s="87">
        <f t="shared" si="5"/>
        <v>290</v>
      </c>
      <c r="G81" s="32" t="s">
        <v>306</v>
      </c>
      <c r="H81" s="159" t="s">
        <v>79</v>
      </c>
      <c r="I81" s="86">
        <v>1</v>
      </c>
      <c r="J81" s="86">
        <v>450</v>
      </c>
      <c r="K81" s="168">
        <f t="shared" si="3"/>
        <v>450</v>
      </c>
      <c r="L81"/>
      <c r="M81"/>
      <c r="N81"/>
      <c r="O81"/>
      <c r="P81"/>
      <c r="Q81"/>
      <c r="R81"/>
      <c r="S81"/>
      <c r="T81"/>
      <c r="U81"/>
      <c r="V81"/>
      <c r="W81"/>
      <c r="X81"/>
      <c r="Y81"/>
      <c r="Z81"/>
      <c r="AA81"/>
      <c r="AB81"/>
      <c r="AC81"/>
      <c r="AD81"/>
      <c r="AE81"/>
      <c r="AF81"/>
      <c r="AG81"/>
      <c r="AH81"/>
      <c r="AI81"/>
    </row>
    <row r="82" spans="1:35" s="69" customFormat="1">
      <c r="A82" s="179">
        <v>74</v>
      </c>
      <c r="B82" s="36" t="s">
        <v>272</v>
      </c>
      <c r="C82" s="136" t="s">
        <v>240</v>
      </c>
      <c r="D82" s="86">
        <v>6</v>
      </c>
      <c r="E82" s="87">
        <v>50</v>
      </c>
      <c r="F82" s="87">
        <f t="shared" si="5"/>
        <v>300</v>
      </c>
      <c r="G82" s="32" t="s">
        <v>296</v>
      </c>
      <c r="H82" s="159" t="s">
        <v>79</v>
      </c>
      <c r="I82" s="86">
        <v>6</v>
      </c>
      <c r="J82" s="86">
        <v>56.67</v>
      </c>
      <c r="K82" s="168">
        <f t="shared" si="3"/>
        <v>340.02</v>
      </c>
      <c r="L82"/>
      <c r="M82"/>
      <c r="N82"/>
      <c r="O82"/>
      <c r="P82"/>
      <c r="Q82"/>
      <c r="R82"/>
      <c r="S82"/>
      <c r="T82"/>
      <c r="U82"/>
      <c r="V82"/>
      <c r="W82"/>
      <c r="X82"/>
      <c r="Y82"/>
      <c r="Z82"/>
      <c r="AA82"/>
      <c r="AB82"/>
      <c r="AC82"/>
      <c r="AD82"/>
      <c r="AE82"/>
      <c r="AF82"/>
      <c r="AG82"/>
      <c r="AH82"/>
      <c r="AI82"/>
    </row>
    <row r="83" spans="1:35" s="69" customFormat="1">
      <c r="A83" s="179">
        <v>75</v>
      </c>
      <c r="B83" s="36" t="s">
        <v>273</v>
      </c>
      <c r="C83" s="136" t="s">
        <v>85</v>
      </c>
      <c r="D83" s="86">
        <v>5</v>
      </c>
      <c r="E83" s="87">
        <v>100</v>
      </c>
      <c r="F83" s="87">
        <f t="shared" si="5"/>
        <v>500</v>
      </c>
      <c r="G83" s="32"/>
      <c r="H83" s="159"/>
      <c r="I83" s="86"/>
      <c r="J83" s="86"/>
      <c r="K83" s="168"/>
      <c r="L83"/>
      <c r="M83"/>
      <c r="N83"/>
      <c r="O83"/>
      <c r="P83"/>
      <c r="Q83"/>
      <c r="R83"/>
      <c r="S83"/>
      <c r="T83"/>
      <c r="U83"/>
      <c r="V83"/>
      <c r="W83"/>
      <c r="X83"/>
      <c r="Y83"/>
      <c r="Z83"/>
      <c r="AA83"/>
      <c r="AB83"/>
      <c r="AC83"/>
      <c r="AD83"/>
      <c r="AE83"/>
      <c r="AF83"/>
      <c r="AG83"/>
      <c r="AH83"/>
      <c r="AI83"/>
    </row>
    <row r="84" spans="1:35" s="70" customFormat="1">
      <c r="A84" s="179">
        <v>76</v>
      </c>
      <c r="B84" s="54" t="s">
        <v>274</v>
      </c>
      <c r="C84" s="108" t="s">
        <v>85</v>
      </c>
      <c r="D84" s="109">
        <v>0.64</v>
      </c>
      <c r="E84" s="109">
        <v>500</v>
      </c>
      <c r="F84" s="87">
        <f t="shared" si="5"/>
        <v>320</v>
      </c>
      <c r="G84" s="54" t="s">
        <v>275</v>
      </c>
      <c r="H84" s="108" t="s">
        <v>85</v>
      </c>
      <c r="I84" s="108">
        <v>0.64</v>
      </c>
      <c r="J84" s="55">
        <v>1500</v>
      </c>
      <c r="K84" s="168">
        <f t="shared" si="3"/>
        <v>960</v>
      </c>
      <c r="L84"/>
      <c r="M84"/>
      <c r="N84"/>
      <c r="O84"/>
      <c r="P84"/>
      <c r="Q84"/>
      <c r="R84"/>
      <c r="S84"/>
      <c r="T84"/>
      <c r="U84"/>
      <c r="V84"/>
      <c r="W84"/>
      <c r="X84"/>
      <c r="Y84"/>
      <c r="Z84"/>
      <c r="AA84"/>
      <c r="AB84"/>
      <c r="AC84"/>
      <c r="AD84"/>
      <c r="AE84"/>
      <c r="AF84"/>
      <c r="AG84"/>
      <c r="AH84"/>
      <c r="AI84"/>
    </row>
    <row r="85" spans="1:35" s="70" customFormat="1" ht="27.6">
      <c r="A85" s="179">
        <v>77</v>
      </c>
      <c r="B85" s="54" t="s">
        <v>277</v>
      </c>
      <c r="C85" s="108" t="s">
        <v>79</v>
      </c>
      <c r="D85" s="109">
        <v>3</v>
      </c>
      <c r="E85" s="109">
        <v>300</v>
      </c>
      <c r="F85" s="87">
        <f t="shared" si="5"/>
        <v>900</v>
      </c>
      <c r="G85" s="54"/>
      <c r="H85" s="108"/>
      <c r="I85" s="108"/>
      <c r="J85" s="55"/>
      <c r="K85" s="168"/>
      <c r="L85"/>
      <c r="M85"/>
      <c r="N85"/>
      <c r="O85"/>
      <c r="P85"/>
      <c r="Q85"/>
      <c r="R85"/>
      <c r="S85"/>
      <c r="T85"/>
      <c r="U85"/>
      <c r="V85"/>
      <c r="W85"/>
      <c r="X85"/>
      <c r="Y85"/>
      <c r="Z85"/>
      <c r="AA85"/>
      <c r="AB85"/>
      <c r="AC85"/>
      <c r="AD85"/>
      <c r="AE85"/>
      <c r="AF85"/>
      <c r="AG85"/>
      <c r="AH85"/>
      <c r="AI85"/>
    </row>
    <row r="86" spans="1:35" s="70" customFormat="1">
      <c r="A86" s="179">
        <v>78</v>
      </c>
      <c r="B86" s="54" t="s">
        <v>304</v>
      </c>
      <c r="C86" s="108" t="s">
        <v>79</v>
      </c>
      <c r="D86" s="109">
        <v>2</v>
      </c>
      <c r="E86" s="109">
        <v>150</v>
      </c>
      <c r="F86" s="87">
        <f t="shared" si="5"/>
        <v>300</v>
      </c>
      <c r="G86" s="54"/>
      <c r="H86" s="108"/>
      <c r="I86" s="108"/>
      <c r="J86" s="108"/>
      <c r="K86" s="168"/>
      <c r="L86"/>
      <c r="M86"/>
      <c r="N86"/>
      <c r="O86"/>
      <c r="P86"/>
      <c r="Q86"/>
      <c r="R86"/>
      <c r="S86"/>
      <c r="T86"/>
      <c r="U86"/>
      <c r="V86"/>
      <c r="W86"/>
      <c r="X86"/>
      <c r="Y86"/>
      <c r="Z86"/>
      <c r="AA86"/>
      <c r="AB86"/>
      <c r="AC86"/>
      <c r="AD86"/>
      <c r="AE86"/>
      <c r="AF86"/>
      <c r="AG86"/>
      <c r="AH86"/>
      <c r="AI86"/>
    </row>
    <row r="87" spans="1:35" s="70" customFormat="1">
      <c r="A87" s="179">
        <v>79</v>
      </c>
      <c r="B87" s="54" t="s">
        <v>179</v>
      </c>
      <c r="C87" s="108" t="s">
        <v>79</v>
      </c>
      <c r="D87" s="109">
        <v>1</v>
      </c>
      <c r="E87" s="109">
        <v>175</v>
      </c>
      <c r="F87" s="87">
        <f t="shared" si="5"/>
        <v>175</v>
      </c>
      <c r="G87" s="54"/>
      <c r="H87" s="108"/>
      <c r="I87" s="108"/>
      <c r="J87" s="108"/>
      <c r="K87" s="168"/>
      <c r="L87"/>
      <c r="M87"/>
      <c r="N87"/>
      <c r="O87"/>
      <c r="P87"/>
      <c r="Q87"/>
      <c r="R87"/>
      <c r="S87"/>
      <c r="T87"/>
      <c r="U87"/>
      <c r="V87"/>
      <c r="W87"/>
      <c r="X87"/>
      <c r="Y87"/>
      <c r="Z87"/>
      <c r="AA87"/>
      <c r="AB87"/>
      <c r="AC87"/>
      <c r="AD87"/>
      <c r="AE87"/>
      <c r="AF87"/>
      <c r="AG87"/>
      <c r="AH87"/>
      <c r="AI87"/>
    </row>
    <row r="88" spans="1:35" s="70" customFormat="1">
      <c r="A88" s="179">
        <v>80</v>
      </c>
      <c r="B88" s="54" t="s">
        <v>188</v>
      </c>
      <c r="C88" s="138" t="s">
        <v>79</v>
      </c>
      <c r="D88" s="109">
        <v>1</v>
      </c>
      <c r="E88" s="109">
        <v>100</v>
      </c>
      <c r="F88" s="87">
        <f t="shared" si="5"/>
        <v>100</v>
      </c>
      <c r="G88" s="54" t="s">
        <v>218</v>
      </c>
      <c r="H88" s="108" t="s">
        <v>79</v>
      </c>
      <c r="I88" s="108">
        <v>1</v>
      </c>
      <c r="J88" s="108">
        <v>450</v>
      </c>
      <c r="K88" s="168">
        <f t="shared" si="3"/>
        <v>450</v>
      </c>
      <c r="L88"/>
      <c r="M88"/>
      <c r="N88"/>
      <c r="O88"/>
      <c r="P88"/>
      <c r="Q88"/>
      <c r="R88"/>
      <c r="S88"/>
      <c r="T88"/>
      <c r="U88"/>
      <c r="V88"/>
      <c r="W88"/>
      <c r="X88"/>
      <c r="Y88"/>
      <c r="Z88"/>
      <c r="AA88"/>
      <c r="AB88"/>
      <c r="AC88"/>
      <c r="AD88"/>
      <c r="AE88"/>
      <c r="AF88"/>
      <c r="AG88"/>
      <c r="AH88"/>
      <c r="AI88"/>
    </row>
    <row r="89" spans="1:35" s="69" customFormat="1" ht="27.6">
      <c r="A89" s="179">
        <v>81</v>
      </c>
      <c r="B89" s="54" t="s">
        <v>144</v>
      </c>
      <c r="C89" s="110" t="s">
        <v>79</v>
      </c>
      <c r="D89" s="45">
        <v>4</v>
      </c>
      <c r="E89" s="45">
        <v>50</v>
      </c>
      <c r="F89" s="87">
        <f t="shared" si="5"/>
        <v>200</v>
      </c>
      <c r="G89" s="88" t="s">
        <v>145</v>
      </c>
      <c r="H89" s="97" t="s">
        <v>79</v>
      </c>
      <c r="I89" s="160">
        <f>D89</f>
        <v>4</v>
      </c>
      <c r="J89" s="56" t="s">
        <v>101</v>
      </c>
      <c r="K89" s="168">
        <v>0</v>
      </c>
      <c r="L89"/>
      <c r="M89"/>
      <c r="N89"/>
      <c r="O89"/>
      <c r="P89"/>
      <c r="Q89"/>
      <c r="R89"/>
      <c r="S89"/>
      <c r="T89"/>
      <c r="U89"/>
      <c r="V89"/>
      <c r="W89"/>
      <c r="X89"/>
      <c r="Y89"/>
      <c r="Z89"/>
      <c r="AA89"/>
      <c r="AB89"/>
      <c r="AC89"/>
      <c r="AD89"/>
      <c r="AE89"/>
      <c r="AF89"/>
      <c r="AG89"/>
      <c r="AH89"/>
      <c r="AI89"/>
    </row>
    <row r="90" spans="1:35" s="69" customFormat="1">
      <c r="A90" s="179">
        <v>82</v>
      </c>
      <c r="B90" s="57"/>
      <c r="C90" s="58"/>
      <c r="D90" s="45"/>
      <c r="E90" s="45"/>
      <c r="F90" s="87"/>
      <c r="G90" s="32" t="s">
        <v>146</v>
      </c>
      <c r="H90" s="86" t="s">
        <v>79</v>
      </c>
      <c r="I90" s="86">
        <v>3</v>
      </c>
      <c r="J90" s="128">
        <v>10.25</v>
      </c>
      <c r="K90" s="168">
        <f t="shared" si="3"/>
        <v>30.75</v>
      </c>
      <c r="L90"/>
      <c r="M90"/>
      <c r="N90"/>
      <c r="O90"/>
      <c r="P90"/>
      <c r="Q90"/>
      <c r="R90"/>
      <c r="S90"/>
      <c r="T90"/>
      <c r="U90"/>
      <c r="V90"/>
      <c r="W90"/>
      <c r="X90"/>
      <c r="Y90"/>
      <c r="Z90"/>
      <c r="AA90"/>
      <c r="AB90"/>
      <c r="AC90"/>
      <c r="AD90"/>
      <c r="AE90"/>
      <c r="AF90"/>
      <c r="AG90"/>
      <c r="AH90"/>
      <c r="AI90"/>
    </row>
    <row r="91" spans="1:35" ht="41.4">
      <c r="A91" s="179">
        <v>83</v>
      </c>
      <c r="B91" s="21" t="s">
        <v>89</v>
      </c>
      <c r="C91" s="101"/>
      <c r="D91" s="22"/>
      <c r="E91" s="40"/>
      <c r="F91" s="22">
        <f>SUM(F34:F90)</f>
        <v>80338.200000000012</v>
      </c>
      <c r="G91" s="21" t="s">
        <v>90</v>
      </c>
      <c r="H91" s="125"/>
      <c r="I91" s="22"/>
      <c r="J91" s="126"/>
      <c r="K91" s="127">
        <f>SUM(K34:K90)</f>
        <v>80907.111700000009</v>
      </c>
      <c r="L91"/>
      <c r="M91"/>
      <c r="N91"/>
      <c r="O91"/>
      <c r="P91"/>
      <c r="Q91"/>
      <c r="R91"/>
      <c r="S91"/>
      <c r="T91"/>
      <c r="U91"/>
      <c r="V91"/>
      <c r="W91"/>
      <c r="X91"/>
      <c r="Y91"/>
      <c r="Z91"/>
      <c r="AA91"/>
      <c r="AB91"/>
      <c r="AC91"/>
      <c r="AD91"/>
      <c r="AE91"/>
      <c r="AF91"/>
      <c r="AG91"/>
      <c r="AH91"/>
      <c r="AI91"/>
    </row>
    <row r="92" spans="1:35">
      <c r="A92" s="179">
        <v>84</v>
      </c>
      <c r="B92" s="66" t="s">
        <v>82</v>
      </c>
      <c r="C92" s="96"/>
      <c r="D92" s="20"/>
      <c r="E92" s="20"/>
      <c r="F92" s="20"/>
      <c r="G92" s="89"/>
      <c r="H92" s="96"/>
      <c r="I92" s="20"/>
      <c r="J92" s="20"/>
      <c r="K92" s="20"/>
      <c r="L92"/>
      <c r="M92"/>
      <c r="N92"/>
      <c r="O92"/>
      <c r="P92"/>
      <c r="Q92"/>
      <c r="R92"/>
      <c r="S92"/>
      <c r="T92"/>
      <c r="U92"/>
      <c r="V92"/>
      <c r="W92"/>
      <c r="X92"/>
      <c r="Y92"/>
      <c r="Z92"/>
      <c r="AA92"/>
      <c r="AB92"/>
      <c r="AC92"/>
      <c r="AD92"/>
      <c r="AE92"/>
      <c r="AF92"/>
      <c r="AG92"/>
      <c r="AH92"/>
      <c r="AI92"/>
    </row>
    <row r="93" spans="1:35">
      <c r="A93" s="179">
        <v>85</v>
      </c>
      <c r="B93" s="89" t="s">
        <v>189</v>
      </c>
      <c r="C93" s="96" t="s">
        <v>87</v>
      </c>
      <c r="D93" s="87">
        <v>530</v>
      </c>
      <c r="E93" s="45">
        <v>31</v>
      </c>
      <c r="F93" s="45">
        <f>D93*E93</f>
        <v>16430</v>
      </c>
      <c r="G93" s="89" t="s">
        <v>190</v>
      </c>
      <c r="H93" s="58" t="s">
        <v>170</v>
      </c>
      <c r="I93" s="50">
        <v>250</v>
      </c>
      <c r="J93" s="45">
        <v>35</v>
      </c>
      <c r="K93" s="87">
        <f t="shared" ref="K93:K101" si="6">J93*I93</f>
        <v>8750</v>
      </c>
      <c r="L93"/>
      <c r="M93"/>
      <c r="N93"/>
      <c r="O93"/>
      <c r="P93"/>
      <c r="Q93"/>
      <c r="R93"/>
      <c r="S93"/>
      <c r="T93"/>
      <c r="U93"/>
      <c r="V93"/>
      <c r="W93"/>
      <c r="X93"/>
      <c r="Y93"/>
      <c r="Z93"/>
      <c r="AA93"/>
      <c r="AB93"/>
      <c r="AC93"/>
      <c r="AD93"/>
      <c r="AE93"/>
      <c r="AF93"/>
      <c r="AG93"/>
      <c r="AH93"/>
      <c r="AI93"/>
    </row>
    <row r="94" spans="1:35">
      <c r="A94" s="179">
        <v>86</v>
      </c>
      <c r="B94" s="49"/>
      <c r="C94" s="58"/>
      <c r="D94" s="45"/>
      <c r="E94" s="45"/>
      <c r="F94" s="45"/>
      <c r="G94" s="89" t="s">
        <v>199</v>
      </c>
      <c r="H94" s="58" t="s">
        <v>170</v>
      </c>
      <c r="I94" s="50">
        <v>280</v>
      </c>
      <c r="J94" s="45">
        <v>54.17</v>
      </c>
      <c r="K94" s="87">
        <f t="shared" si="6"/>
        <v>15167.6</v>
      </c>
      <c r="L94"/>
      <c r="M94"/>
      <c r="N94"/>
      <c r="O94"/>
      <c r="P94"/>
      <c r="Q94"/>
      <c r="R94"/>
      <c r="S94"/>
      <c r="T94"/>
      <c r="U94"/>
      <c r="V94"/>
      <c r="W94"/>
      <c r="X94"/>
      <c r="Y94"/>
      <c r="Z94"/>
      <c r="AA94"/>
      <c r="AB94"/>
      <c r="AC94"/>
      <c r="AD94"/>
      <c r="AE94"/>
      <c r="AF94"/>
      <c r="AG94"/>
      <c r="AH94"/>
      <c r="AI94"/>
    </row>
    <row r="95" spans="1:35">
      <c r="A95" s="179">
        <v>87</v>
      </c>
      <c r="B95" s="49"/>
      <c r="C95" s="58"/>
      <c r="D95" s="45"/>
      <c r="E95" s="45"/>
      <c r="F95" s="45"/>
      <c r="G95" s="144" t="s">
        <v>295</v>
      </c>
      <c r="H95" s="152" t="s">
        <v>170</v>
      </c>
      <c r="I95" s="148">
        <v>50</v>
      </c>
      <c r="J95" s="153">
        <v>12.5</v>
      </c>
      <c r="K95" s="87">
        <f t="shared" si="6"/>
        <v>625</v>
      </c>
      <c r="L95"/>
      <c r="M95"/>
      <c r="N95"/>
      <c r="O95"/>
      <c r="P95"/>
      <c r="Q95"/>
      <c r="R95"/>
      <c r="S95"/>
      <c r="T95"/>
      <c r="U95"/>
      <c r="V95"/>
      <c r="W95"/>
      <c r="X95"/>
      <c r="Y95"/>
      <c r="Z95"/>
      <c r="AA95"/>
      <c r="AB95"/>
      <c r="AC95"/>
      <c r="AD95"/>
      <c r="AE95"/>
      <c r="AF95"/>
      <c r="AG95"/>
      <c r="AH95"/>
      <c r="AI95"/>
    </row>
    <row r="96" spans="1:35">
      <c r="A96" s="179">
        <v>88</v>
      </c>
      <c r="B96" s="49"/>
      <c r="C96" s="58"/>
      <c r="D96" s="45"/>
      <c r="E96" s="45"/>
      <c r="F96" s="45"/>
      <c r="G96" s="154" t="s">
        <v>132</v>
      </c>
      <c r="H96" s="155" t="s">
        <v>79</v>
      </c>
      <c r="I96" s="150">
        <v>3</v>
      </c>
      <c r="J96" s="151">
        <v>20</v>
      </c>
      <c r="K96" s="87">
        <f t="shared" si="6"/>
        <v>60</v>
      </c>
      <c r="L96"/>
      <c r="M96"/>
      <c r="N96"/>
      <c r="O96"/>
      <c r="P96"/>
      <c r="Q96"/>
      <c r="R96"/>
      <c r="S96"/>
      <c r="T96"/>
      <c r="U96"/>
      <c r="V96"/>
      <c r="W96"/>
      <c r="X96"/>
      <c r="Y96"/>
      <c r="Z96"/>
      <c r="AA96"/>
      <c r="AB96"/>
      <c r="AC96"/>
      <c r="AD96"/>
      <c r="AE96"/>
      <c r="AF96"/>
      <c r="AG96"/>
      <c r="AH96"/>
      <c r="AI96"/>
    </row>
    <row r="97" spans="1:35">
      <c r="A97" s="179">
        <v>89</v>
      </c>
      <c r="B97" s="49"/>
      <c r="C97" s="58"/>
      <c r="D97" s="45"/>
      <c r="E97" s="45"/>
      <c r="F97" s="45"/>
      <c r="G97" s="149" t="s">
        <v>180</v>
      </c>
      <c r="H97" s="140" t="s">
        <v>88</v>
      </c>
      <c r="I97" s="148">
        <v>5</v>
      </c>
      <c r="J97" s="153">
        <v>92.5</v>
      </c>
      <c r="K97" s="87">
        <f t="shared" si="6"/>
        <v>462.5</v>
      </c>
      <c r="L97"/>
      <c r="M97"/>
      <c r="N97"/>
      <c r="O97"/>
      <c r="P97"/>
      <c r="Q97"/>
      <c r="R97"/>
      <c r="S97"/>
      <c r="T97"/>
      <c r="U97"/>
      <c r="V97"/>
      <c r="W97"/>
      <c r="X97"/>
      <c r="Y97"/>
      <c r="Z97"/>
      <c r="AA97"/>
      <c r="AB97"/>
      <c r="AC97"/>
      <c r="AD97"/>
      <c r="AE97"/>
      <c r="AF97"/>
      <c r="AG97"/>
      <c r="AH97"/>
      <c r="AI97"/>
    </row>
    <row r="98" spans="1:35">
      <c r="A98" s="179">
        <v>90</v>
      </c>
      <c r="B98" s="49"/>
      <c r="C98" s="58"/>
      <c r="D98" s="45"/>
      <c r="E98" s="45"/>
      <c r="F98" s="45"/>
      <c r="G98" s="176" t="s">
        <v>232</v>
      </c>
      <c r="H98" s="166" t="s">
        <v>79</v>
      </c>
      <c r="I98" s="85">
        <v>140</v>
      </c>
      <c r="J98" s="172">
        <v>25</v>
      </c>
      <c r="K98" s="87">
        <f t="shared" ref="K98:K100" si="7">I98*J98</f>
        <v>3500</v>
      </c>
      <c r="L98"/>
      <c r="M98"/>
      <c r="N98"/>
      <c r="O98"/>
      <c r="P98"/>
      <c r="Q98"/>
      <c r="R98"/>
      <c r="S98"/>
      <c r="T98"/>
      <c r="U98"/>
      <c r="V98"/>
      <c r="W98"/>
      <c r="X98"/>
      <c r="Y98"/>
      <c r="Z98"/>
      <c r="AA98"/>
      <c r="AB98"/>
      <c r="AC98"/>
      <c r="AD98"/>
      <c r="AE98"/>
      <c r="AF98"/>
      <c r="AG98"/>
      <c r="AH98"/>
      <c r="AI98"/>
    </row>
    <row r="99" spans="1:35">
      <c r="A99" s="179">
        <v>91</v>
      </c>
      <c r="B99" s="49"/>
      <c r="C99" s="58"/>
      <c r="D99" s="45"/>
      <c r="E99" s="45"/>
      <c r="F99" s="45"/>
      <c r="G99" s="176" t="s">
        <v>233</v>
      </c>
      <c r="H99" s="166" t="s">
        <v>79</v>
      </c>
      <c r="I99" s="85">
        <v>10</v>
      </c>
      <c r="J99" s="172">
        <v>18.37</v>
      </c>
      <c r="K99" s="87">
        <f t="shared" si="7"/>
        <v>183.70000000000002</v>
      </c>
      <c r="L99"/>
      <c r="M99"/>
      <c r="N99"/>
      <c r="O99"/>
      <c r="P99"/>
      <c r="Q99"/>
      <c r="R99"/>
      <c r="S99"/>
      <c r="T99"/>
      <c r="U99"/>
      <c r="V99"/>
      <c r="W99"/>
      <c r="X99"/>
      <c r="Y99"/>
      <c r="Z99"/>
      <c r="AA99"/>
      <c r="AB99"/>
      <c r="AC99"/>
      <c r="AD99"/>
      <c r="AE99"/>
      <c r="AF99"/>
      <c r="AG99"/>
      <c r="AH99"/>
      <c r="AI99"/>
    </row>
    <row r="100" spans="1:35">
      <c r="A100" s="179">
        <v>92</v>
      </c>
      <c r="B100" s="49" t="s">
        <v>167</v>
      </c>
      <c r="C100" s="58" t="s">
        <v>231</v>
      </c>
      <c r="D100" s="45">
        <v>45</v>
      </c>
      <c r="E100" s="45">
        <v>114</v>
      </c>
      <c r="F100" s="45">
        <f>D100*E100</f>
        <v>5130</v>
      </c>
      <c r="G100" s="176" t="s">
        <v>234</v>
      </c>
      <c r="H100" s="166" t="s">
        <v>79</v>
      </c>
      <c r="I100" s="85">
        <v>70</v>
      </c>
      <c r="J100" s="172">
        <v>39.31</v>
      </c>
      <c r="K100" s="87">
        <f t="shared" si="7"/>
        <v>2751.7000000000003</v>
      </c>
      <c r="L100"/>
      <c r="M100"/>
      <c r="N100"/>
      <c r="O100"/>
      <c r="P100"/>
      <c r="Q100"/>
      <c r="R100"/>
      <c r="S100"/>
      <c r="T100"/>
      <c r="U100"/>
      <c r="V100"/>
      <c r="W100"/>
      <c r="X100"/>
      <c r="Y100"/>
      <c r="Z100"/>
      <c r="AA100"/>
      <c r="AB100"/>
      <c r="AC100"/>
      <c r="AD100"/>
      <c r="AE100"/>
      <c r="AF100"/>
      <c r="AG100"/>
      <c r="AH100"/>
      <c r="AI100"/>
    </row>
    <row r="101" spans="1:35" s="69" customFormat="1">
      <c r="A101" s="179">
        <v>93</v>
      </c>
      <c r="B101" s="89" t="s">
        <v>95</v>
      </c>
      <c r="C101" s="58" t="s">
        <v>87</v>
      </c>
      <c r="D101" s="87">
        <v>500</v>
      </c>
      <c r="E101" s="45">
        <v>25</v>
      </c>
      <c r="F101" s="45">
        <f>D101*E101</f>
        <v>12500</v>
      </c>
      <c r="G101" s="88" t="s">
        <v>195</v>
      </c>
      <c r="H101" s="140" t="s">
        <v>79</v>
      </c>
      <c r="I101" s="45">
        <v>10</v>
      </c>
      <c r="J101" s="45">
        <v>347.5</v>
      </c>
      <c r="K101" s="87">
        <f t="shared" si="6"/>
        <v>3475</v>
      </c>
      <c r="L101"/>
      <c r="M101"/>
      <c r="N101"/>
      <c r="O101"/>
      <c r="P101"/>
      <c r="Q101"/>
      <c r="R101"/>
      <c r="S101"/>
      <c r="T101"/>
      <c r="U101"/>
      <c r="V101"/>
      <c r="W101"/>
      <c r="X101"/>
      <c r="Y101"/>
      <c r="Z101"/>
      <c r="AA101"/>
      <c r="AB101"/>
      <c r="AC101"/>
      <c r="AD101"/>
      <c r="AE101"/>
      <c r="AF101"/>
      <c r="AG101"/>
      <c r="AH101"/>
      <c r="AI101"/>
    </row>
    <row r="102" spans="1:35" s="69" customFormat="1">
      <c r="A102" s="179">
        <v>94</v>
      </c>
      <c r="B102" s="89"/>
      <c r="C102" s="57"/>
      <c r="D102" s="111"/>
      <c r="E102" s="45"/>
      <c r="F102" s="45"/>
      <c r="G102" s="88" t="s">
        <v>180</v>
      </c>
      <c r="H102" s="97" t="s">
        <v>88</v>
      </c>
      <c r="I102" s="50">
        <v>5</v>
      </c>
      <c r="J102" s="45">
        <v>92.5</v>
      </c>
      <c r="K102" s="87">
        <f t="shared" ref="K102" si="8">J102*I102</f>
        <v>462.5</v>
      </c>
      <c r="L102"/>
      <c r="M102"/>
      <c r="N102"/>
      <c r="O102"/>
      <c r="P102"/>
      <c r="Q102"/>
      <c r="R102"/>
      <c r="S102"/>
      <c r="T102"/>
      <c r="U102"/>
      <c r="V102"/>
      <c r="W102"/>
      <c r="X102"/>
      <c r="Y102"/>
      <c r="Z102"/>
      <c r="AA102"/>
      <c r="AB102"/>
      <c r="AC102"/>
      <c r="AD102"/>
      <c r="AE102"/>
      <c r="AF102"/>
      <c r="AG102"/>
      <c r="AH102"/>
      <c r="AI102"/>
    </row>
    <row r="103" spans="1:35" s="69" customFormat="1" ht="27.6">
      <c r="A103" s="179">
        <v>95</v>
      </c>
      <c r="B103" s="89" t="s">
        <v>128</v>
      </c>
      <c r="C103" s="96" t="s">
        <v>87</v>
      </c>
      <c r="D103" s="87">
        <v>26</v>
      </c>
      <c r="E103" s="87">
        <v>26</v>
      </c>
      <c r="F103" s="45">
        <f>D103*E103</f>
        <v>676</v>
      </c>
      <c r="G103" s="89" t="s">
        <v>135</v>
      </c>
      <c r="H103" s="96" t="s">
        <v>87</v>
      </c>
      <c r="I103" s="87">
        <v>26</v>
      </c>
      <c r="J103" s="87">
        <v>43.57</v>
      </c>
      <c r="K103" s="87">
        <f>J103*I103</f>
        <v>1132.82</v>
      </c>
      <c r="L103"/>
      <c r="M103"/>
      <c r="N103"/>
      <c r="O103"/>
      <c r="P103"/>
      <c r="Q103"/>
      <c r="R103"/>
      <c r="S103"/>
      <c r="T103"/>
      <c r="U103"/>
      <c r="V103"/>
      <c r="W103"/>
      <c r="X103"/>
      <c r="Y103"/>
      <c r="Z103"/>
      <c r="AA103"/>
      <c r="AB103"/>
      <c r="AC103"/>
      <c r="AD103"/>
      <c r="AE103"/>
      <c r="AF103"/>
      <c r="AG103"/>
      <c r="AH103"/>
      <c r="AI103"/>
    </row>
    <row r="104" spans="1:35" s="69" customFormat="1" ht="27.6">
      <c r="A104" s="179">
        <v>96</v>
      </c>
      <c r="B104" s="134" t="s">
        <v>129</v>
      </c>
      <c r="C104" s="99" t="s">
        <v>79</v>
      </c>
      <c r="D104" s="135">
        <v>2</v>
      </c>
      <c r="E104" s="87">
        <v>159</v>
      </c>
      <c r="F104" s="45">
        <f>D104*E104</f>
        <v>318</v>
      </c>
      <c r="G104" s="89" t="s">
        <v>192</v>
      </c>
      <c r="H104" s="96" t="s">
        <v>79</v>
      </c>
      <c r="I104" s="87">
        <v>2</v>
      </c>
      <c r="J104" s="85" t="s">
        <v>99</v>
      </c>
      <c r="K104" s="87">
        <v>0</v>
      </c>
      <c r="L104"/>
      <c r="M104"/>
      <c r="N104"/>
      <c r="O104"/>
      <c r="P104"/>
      <c r="Q104"/>
      <c r="R104"/>
      <c r="S104"/>
      <c r="T104"/>
      <c r="U104"/>
      <c r="V104"/>
      <c r="W104"/>
      <c r="X104"/>
      <c r="Y104"/>
      <c r="Z104"/>
      <c r="AA104"/>
      <c r="AB104"/>
      <c r="AC104"/>
      <c r="AD104"/>
      <c r="AE104"/>
      <c r="AF104"/>
      <c r="AG104"/>
      <c r="AH104"/>
      <c r="AI104"/>
    </row>
    <row r="105" spans="1:35" s="69" customFormat="1" ht="27.6">
      <c r="A105" s="179">
        <v>97</v>
      </c>
      <c r="B105" s="134" t="s">
        <v>193</v>
      </c>
      <c r="C105" s="99" t="s">
        <v>79</v>
      </c>
      <c r="D105" s="135">
        <v>1</v>
      </c>
      <c r="E105" s="87">
        <v>225</v>
      </c>
      <c r="F105" s="45">
        <f>D105*E105</f>
        <v>225</v>
      </c>
      <c r="G105" s="89" t="s">
        <v>191</v>
      </c>
      <c r="H105" s="96" t="s">
        <v>79</v>
      </c>
      <c r="I105" s="87">
        <v>1</v>
      </c>
      <c r="J105" s="85" t="s">
        <v>99</v>
      </c>
      <c r="K105" s="87">
        <v>0</v>
      </c>
      <c r="L105"/>
      <c r="M105"/>
      <c r="N105"/>
      <c r="O105"/>
      <c r="P105"/>
      <c r="Q105"/>
      <c r="R105"/>
      <c r="S105"/>
      <c r="T105"/>
      <c r="U105"/>
      <c r="V105"/>
      <c r="W105"/>
      <c r="X105"/>
      <c r="Y105"/>
      <c r="Z105"/>
      <c r="AA105"/>
      <c r="AB105"/>
      <c r="AC105"/>
      <c r="AD105"/>
      <c r="AE105"/>
      <c r="AF105"/>
      <c r="AG105"/>
      <c r="AH105"/>
      <c r="AI105"/>
    </row>
    <row r="106" spans="1:35" s="69" customFormat="1" ht="27.6">
      <c r="A106" s="179">
        <v>98</v>
      </c>
      <c r="B106" s="89" t="s">
        <v>311</v>
      </c>
      <c r="C106" s="96" t="s">
        <v>79</v>
      </c>
      <c r="D106" s="87">
        <v>5</v>
      </c>
      <c r="E106" s="87">
        <v>100</v>
      </c>
      <c r="F106" s="45">
        <f>D106*E106</f>
        <v>500</v>
      </c>
      <c r="G106" s="177" t="s">
        <v>235</v>
      </c>
      <c r="H106" s="173" t="s">
        <v>79</v>
      </c>
      <c r="I106" s="173">
        <v>1</v>
      </c>
      <c r="J106" s="85" t="s">
        <v>99</v>
      </c>
      <c r="K106" s="173">
        <v>0</v>
      </c>
      <c r="L106"/>
      <c r="M106"/>
      <c r="N106"/>
      <c r="O106"/>
      <c r="P106"/>
      <c r="Q106"/>
      <c r="R106"/>
      <c r="S106"/>
      <c r="T106"/>
      <c r="U106"/>
      <c r="V106"/>
      <c r="W106"/>
      <c r="X106"/>
      <c r="Y106"/>
      <c r="Z106"/>
      <c r="AA106"/>
      <c r="AB106"/>
      <c r="AC106"/>
      <c r="AD106"/>
      <c r="AE106"/>
      <c r="AF106"/>
      <c r="AG106"/>
      <c r="AH106"/>
      <c r="AI106"/>
    </row>
    <row r="107" spans="1:35" s="69" customFormat="1" ht="27.6">
      <c r="A107" s="179">
        <v>99</v>
      </c>
      <c r="B107" s="89" t="s">
        <v>312</v>
      </c>
      <c r="C107" s="96" t="s">
        <v>79</v>
      </c>
      <c r="D107" s="87">
        <v>11</v>
      </c>
      <c r="E107" s="87">
        <v>150</v>
      </c>
      <c r="F107" s="45">
        <f>D107*E107</f>
        <v>1650</v>
      </c>
      <c r="G107" s="177" t="s">
        <v>236</v>
      </c>
      <c r="H107" s="173" t="s">
        <v>79</v>
      </c>
      <c r="I107" s="173">
        <v>2</v>
      </c>
      <c r="J107" s="85" t="s">
        <v>99</v>
      </c>
      <c r="K107" s="173">
        <v>0</v>
      </c>
      <c r="L107"/>
      <c r="M107"/>
      <c r="N107"/>
      <c r="O107"/>
      <c r="P107"/>
      <c r="Q107"/>
      <c r="R107"/>
      <c r="S107"/>
      <c r="T107"/>
      <c r="U107"/>
      <c r="V107"/>
      <c r="W107"/>
      <c r="X107"/>
      <c r="Y107"/>
      <c r="Z107"/>
      <c r="AA107"/>
      <c r="AB107"/>
      <c r="AC107"/>
      <c r="AD107"/>
      <c r="AE107"/>
      <c r="AF107"/>
      <c r="AG107"/>
      <c r="AH107"/>
      <c r="AI107"/>
    </row>
    <row r="108" spans="1:35" s="69" customFormat="1" ht="27.6">
      <c r="A108" s="179">
        <v>100</v>
      </c>
      <c r="B108" s="89"/>
      <c r="C108" s="96"/>
      <c r="D108" s="87"/>
      <c r="E108" s="87"/>
      <c r="F108" s="45"/>
      <c r="G108" s="177" t="s">
        <v>237</v>
      </c>
      <c r="H108" s="173" t="s">
        <v>79</v>
      </c>
      <c r="I108" s="173">
        <v>7</v>
      </c>
      <c r="J108" s="85" t="s">
        <v>99</v>
      </c>
      <c r="K108" s="173">
        <v>0</v>
      </c>
      <c r="L108"/>
      <c r="M108"/>
      <c r="N108"/>
      <c r="O108"/>
      <c r="P108"/>
      <c r="Q108"/>
      <c r="R108"/>
      <c r="S108"/>
      <c r="T108"/>
      <c r="U108"/>
      <c r="V108"/>
      <c r="W108"/>
      <c r="X108"/>
      <c r="Y108"/>
      <c r="Z108"/>
      <c r="AA108"/>
      <c r="AB108"/>
      <c r="AC108"/>
      <c r="AD108"/>
      <c r="AE108"/>
      <c r="AF108"/>
      <c r="AG108"/>
      <c r="AH108"/>
      <c r="AI108"/>
    </row>
    <row r="109" spans="1:35" s="69" customFormat="1" ht="27.6">
      <c r="A109" s="179">
        <v>101</v>
      </c>
      <c r="B109" s="89"/>
      <c r="C109" s="96"/>
      <c r="D109" s="87"/>
      <c r="E109" s="87"/>
      <c r="F109" s="45"/>
      <c r="G109" s="177" t="s">
        <v>238</v>
      </c>
      <c r="H109" s="173" t="s">
        <v>79</v>
      </c>
      <c r="I109" s="173">
        <v>4</v>
      </c>
      <c r="J109" s="85" t="s">
        <v>99</v>
      </c>
      <c r="K109" s="173">
        <v>0</v>
      </c>
      <c r="L109"/>
      <c r="M109"/>
      <c r="N109"/>
      <c r="O109"/>
      <c r="P109"/>
      <c r="Q109"/>
      <c r="R109"/>
      <c r="S109"/>
      <c r="T109"/>
      <c r="U109"/>
      <c r="V109"/>
      <c r="W109"/>
      <c r="X109"/>
      <c r="Y109"/>
      <c r="Z109"/>
      <c r="AA109"/>
      <c r="AB109"/>
      <c r="AC109"/>
      <c r="AD109"/>
      <c r="AE109"/>
      <c r="AF109"/>
      <c r="AG109"/>
      <c r="AH109"/>
      <c r="AI109"/>
    </row>
    <row r="110" spans="1:35" s="69" customFormat="1">
      <c r="A110" s="179">
        <v>102</v>
      </c>
      <c r="B110" s="94"/>
      <c r="C110" s="94"/>
      <c r="D110" s="94"/>
      <c r="E110" s="94"/>
      <c r="F110" s="45"/>
      <c r="G110" s="88" t="s">
        <v>194</v>
      </c>
      <c r="H110" s="139" t="s">
        <v>79</v>
      </c>
      <c r="I110" s="87">
        <v>2</v>
      </c>
      <c r="J110" s="87">
        <v>615.83000000000004</v>
      </c>
      <c r="K110" s="87">
        <f>I110*J110</f>
        <v>1231.6600000000001</v>
      </c>
      <c r="L110"/>
      <c r="M110"/>
      <c r="N110"/>
      <c r="O110"/>
      <c r="P110"/>
      <c r="Q110"/>
      <c r="R110"/>
      <c r="S110"/>
      <c r="T110"/>
      <c r="U110"/>
      <c r="V110"/>
      <c r="W110"/>
      <c r="X110"/>
      <c r="Y110"/>
      <c r="Z110"/>
      <c r="AA110"/>
      <c r="AB110"/>
      <c r="AC110"/>
      <c r="AD110"/>
      <c r="AE110"/>
      <c r="AF110"/>
      <c r="AG110"/>
      <c r="AH110"/>
      <c r="AI110"/>
    </row>
    <row r="111" spans="1:35" s="69" customFormat="1" ht="27.6">
      <c r="A111" s="179">
        <v>103</v>
      </c>
      <c r="B111" s="89" t="s">
        <v>225</v>
      </c>
      <c r="C111" s="96" t="s">
        <v>79</v>
      </c>
      <c r="D111" s="87">
        <v>2</v>
      </c>
      <c r="E111" s="87">
        <v>233</v>
      </c>
      <c r="F111" s="45">
        <f>D111*E111</f>
        <v>466</v>
      </c>
      <c r="G111" s="88" t="s">
        <v>202</v>
      </c>
      <c r="H111" s="97" t="s">
        <v>79</v>
      </c>
      <c r="I111" s="87">
        <v>2</v>
      </c>
      <c r="J111" s="87">
        <v>2409</v>
      </c>
      <c r="K111" s="87">
        <f>J111*I111</f>
        <v>4818</v>
      </c>
      <c r="L111"/>
      <c r="M111"/>
      <c r="N111"/>
      <c r="O111"/>
      <c r="P111"/>
      <c r="Q111"/>
      <c r="R111"/>
      <c r="S111"/>
      <c r="T111"/>
      <c r="U111"/>
      <c r="V111"/>
      <c r="W111"/>
      <c r="X111"/>
      <c r="Y111"/>
      <c r="Z111"/>
      <c r="AA111"/>
      <c r="AB111"/>
      <c r="AC111"/>
      <c r="AD111"/>
      <c r="AE111"/>
      <c r="AF111"/>
      <c r="AG111"/>
      <c r="AH111"/>
      <c r="AI111"/>
    </row>
    <row r="112" spans="1:35" s="69" customFormat="1">
      <c r="A112" s="179">
        <v>104</v>
      </c>
      <c r="B112" s="89"/>
      <c r="C112" s="96"/>
      <c r="D112" s="87"/>
      <c r="E112" s="87"/>
      <c r="F112" s="45"/>
      <c r="G112" s="88" t="s">
        <v>158</v>
      </c>
      <c r="H112" s="97" t="s">
        <v>79</v>
      </c>
      <c r="I112" s="87">
        <v>2</v>
      </c>
      <c r="J112" s="87">
        <v>315</v>
      </c>
      <c r="K112" s="87">
        <f>J112*I112</f>
        <v>630</v>
      </c>
      <c r="L112"/>
      <c r="M112"/>
      <c r="N112"/>
      <c r="O112"/>
      <c r="P112"/>
      <c r="Q112"/>
      <c r="R112"/>
      <c r="S112"/>
      <c r="T112"/>
      <c r="U112"/>
      <c r="V112"/>
      <c r="W112"/>
      <c r="X112"/>
      <c r="Y112"/>
      <c r="Z112"/>
      <c r="AA112"/>
      <c r="AB112"/>
      <c r="AC112"/>
      <c r="AD112"/>
      <c r="AE112"/>
      <c r="AF112"/>
      <c r="AG112"/>
      <c r="AH112"/>
      <c r="AI112"/>
    </row>
    <row r="113" spans="1:35">
      <c r="A113" s="179">
        <v>105</v>
      </c>
      <c r="B113" s="89" t="s">
        <v>96</v>
      </c>
      <c r="C113" s="96" t="s">
        <v>79</v>
      </c>
      <c r="D113" s="87">
        <v>40</v>
      </c>
      <c r="E113" s="87">
        <v>125</v>
      </c>
      <c r="F113" s="45">
        <f>D113*E113</f>
        <v>5000</v>
      </c>
      <c r="G113" s="170" t="s">
        <v>226</v>
      </c>
      <c r="H113" s="25" t="s">
        <v>79</v>
      </c>
      <c r="I113" s="171">
        <v>40</v>
      </c>
      <c r="J113" s="172">
        <v>55.17</v>
      </c>
      <c r="K113" s="87">
        <f t="shared" ref="K113" si="9">J113*I113</f>
        <v>2206.8000000000002</v>
      </c>
      <c r="L113"/>
      <c r="M113"/>
      <c r="N113"/>
      <c r="O113"/>
      <c r="P113"/>
      <c r="Q113"/>
      <c r="R113"/>
      <c r="S113"/>
      <c r="T113"/>
      <c r="U113"/>
      <c r="V113"/>
      <c r="W113"/>
      <c r="X113"/>
      <c r="Y113"/>
      <c r="Z113"/>
      <c r="AA113"/>
      <c r="AB113"/>
      <c r="AC113"/>
      <c r="AD113"/>
      <c r="AE113"/>
      <c r="AF113"/>
      <c r="AG113"/>
      <c r="AH113"/>
      <c r="AI113"/>
    </row>
    <row r="114" spans="1:35" ht="28.95" customHeight="1">
      <c r="A114" s="179">
        <v>106</v>
      </c>
      <c r="B114" s="89" t="s">
        <v>97</v>
      </c>
      <c r="C114" s="96" t="s">
        <v>79</v>
      </c>
      <c r="D114" s="87">
        <v>44</v>
      </c>
      <c r="E114" s="87">
        <v>138</v>
      </c>
      <c r="F114" s="45">
        <f>D114*E114</f>
        <v>6072</v>
      </c>
      <c r="G114" s="33" t="s">
        <v>227</v>
      </c>
      <c r="H114" s="96" t="s">
        <v>79</v>
      </c>
      <c r="I114" s="87">
        <v>44</v>
      </c>
      <c r="J114" s="87">
        <v>114.67</v>
      </c>
      <c r="K114" s="87">
        <f t="shared" ref="K114:K119" si="10">J114*I114</f>
        <v>5045.4800000000005</v>
      </c>
      <c r="L114"/>
      <c r="M114"/>
      <c r="N114"/>
      <c r="O114"/>
      <c r="P114"/>
      <c r="Q114"/>
      <c r="R114"/>
      <c r="S114"/>
      <c r="T114"/>
      <c r="U114"/>
      <c r="V114"/>
      <c r="W114"/>
      <c r="X114"/>
      <c r="Y114"/>
      <c r="Z114"/>
      <c r="AA114"/>
      <c r="AB114"/>
      <c r="AC114"/>
      <c r="AD114"/>
      <c r="AE114"/>
      <c r="AF114"/>
      <c r="AG114"/>
      <c r="AH114"/>
      <c r="AI114"/>
    </row>
    <row r="115" spans="1:35" ht="15.75" customHeight="1">
      <c r="A115" s="179">
        <v>107</v>
      </c>
      <c r="B115" s="94"/>
      <c r="C115" s="94"/>
      <c r="D115" s="94"/>
      <c r="E115" s="94"/>
      <c r="F115" s="34"/>
      <c r="G115" s="69" t="s">
        <v>127</v>
      </c>
      <c r="H115" s="96" t="s">
        <v>79</v>
      </c>
      <c r="I115" s="87">
        <f>D114</f>
        <v>44</v>
      </c>
      <c r="J115" s="87">
        <v>4.17</v>
      </c>
      <c r="K115" s="87">
        <f t="shared" si="10"/>
        <v>183.48</v>
      </c>
      <c r="L115"/>
      <c r="M115"/>
      <c r="N115"/>
      <c r="O115"/>
      <c r="P115"/>
      <c r="Q115"/>
      <c r="R115"/>
      <c r="S115"/>
      <c r="T115"/>
      <c r="U115"/>
      <c r="V115"/>
      <c r="W115"/>
      <c r="X115"/>
      <c r="Y115"/>
      <c r="Z115"/>
      <c r="AA115"/>
      <c r="AB115"/>
      <c r="AC115"/>
      <c r="AD115"/>
      <c r="AE115"/>
      <c r="AF115"/>
      <c r="AG115"/>
      <c r="AH115"/>
      <c r="AI115"/>
    </row>
    <row r="116" spans="1:35" ht="27.6" customHeight="1">
      <c r="A116" s="179">
        <v>108</v>
      </c>
      <c r="B116" s="89" t="s">
        <v>100</v>
      </c>
      <c r="C116" s="96" t="s">
        <v>79</v>
      </c>
      <c r="D116" s="87">
        <v>5</v>
      </c>
      <c r="E116" s="87">
        <v>138</v>
      </c>
      <c r="F116" s="45">
        <f>D116*E116</f>
        <v>690</v>
      </c>
      <c r="G116" s="89" t="s">
        <v>133</v>
      </c>
      <c r="H116" s="96" t="s">
        <v>79</v>
      </c>
      <c r="I116" s="87">
        <v>2</v>
      </c>
      <c r="J116" s="87">
        <v>97.25</v>
      </c>
      <c r="K116" s="87">
        <f t="shared" si="10"/>
        <v>194.5</v>
      </c>
      <c r="L116"/>
      <c r="M116"/>
      <c r="N116"/>
      <c r="O116"/>
      <c r="P116"/>
      <c r="Q116"/>
      <c r="R116"/>
      <c r="S116"/>
      <c r="T116"/>
      <c r="U116"/>
      <c r="V116"/>
      <c r="W116"/>
      <c r="X116"/>
      <c r="Y116"/>
      <c r="Z116"/>
      <c r="AA116"/>
      <c r="AB116"/>
      <c r="AC116"/>
      <c r="AD116"/>
      <c r="AE116"/>
      <c r="AF116"/>
      <c r="AG116"/>
      <c r="AH116"/>
      <c r="AI116"/>
    </row>
    <row r="117" spans="1:35" ht="28.95" customHeight="1">
      <c r="A117" s="179">
        <v>109</v>
      </c>
      <c r="B117" s="89"/>
      <c r="C117" s="96"/>
      <c r="D117" s="87"/>
      <c r="E117" s="87"/>
      <c r="F117" s="45"/>
      <c r="G117" s="89" t="s">
        <v>134</v>
      </c>
      <c r="H117" s="96" t="s">
        <v>79</v>
      </c>
      <c r="I117" s="87">
        <v>3</v>
      </c>
      <c r="J117" s="87">
        <v>117.5</v>
      </c>
      <c r="K117" s="87">
        <f t="shared" si="10"/>
        <v>352.5</v>
      </c>
      <c r="L117"/>
      <c r="M117"/>
      <c r="N117"/>
      <c r="O117"/>
      <c r="P117"/>
      <c r="Q117"/>
      <c r="R117"/>
      <c r="S117"/>
      <c r="T117"/>
      <c r="U117"/>
      <c r="V117"/>
      <c r="W117"/>
      <c r="X117"/>
      <c r="Y117"/>
      <c r="Z117"/>
      <c r="AA117"/>
      <c r="AB117"/>
      <c r="AC117"/>
      <c r="AD117"/>
      <c r="AE117"/>
      <c r="AF117"/>
      <c r="AG117"/>
      <c r="AH117"/>
      <c r="AI117"/>
    </row>
    <row r="118" spans="1:35">
      <c r="A118" s="179">
        <v>110</v>
      </c>
      <c r="B118" s="89"/>
      <c r="C118" s="96"/>
      <c r="D118" s="87"/>
      <c r="E118" s="87"/>
      <c r="F118" s="45"/>
      <c r="G118" s="33" t="s">
        <v>127</v>
      </c>
      <c r="H118" s="96" t="s">
        <v>79</v>
      </c>
      <c r="I118" s="87">
        <f>D116</f>
        <v>5</v>
      </c>
      <c r="J118" s="87">
        <v>4.17</v>
      </c>
      <c r="K118" s="87">
        <f t="shared" si="10"/>
        <v>20.85</v>
      </c>
      <c r="L118"/>
      <c r="M118"/>
      <c r="N118"/>
      <c r="O118"/>
      <c r="P118"/>
      <c r="Q118"/>
      <c r="R118"/>
      <c r="S118"/>
      <c r="T118"/>
      <c r="U118"/>
      <c r="V118"/>
      <c r="W118"/>
      <c r="X118"/>
      <c r="Y118"/>
      <c r="Z118"/>
      <c r="AA118"/>
      <c r="AB118"/>
      <c r="AC118"/>
      <c r="AD118"/>
      <c r="AE118"/>
      <c r="AF118"/>
      <c r="AG118"/>
      <c r="AH118"/>
      <c r="AI118"/>
    </row>
    <row r="119" spans="1:35">
      <c r="A119" s="179">
        <v>111</v>
      </c>
      <c r="B119" s="71"/>
      <c r="C119" s="112"/>
      <c r="D119" s="87"/>
      <c r="E119" s="87"/>
      <c r="F119" s="45"/>
      <c r="G119" s="36" t="s">
        <v>216</v>
      </c>
      <c r="H119" s="96" t="s">
        <v>79</v>
      </c>
      <c r="I119" s="87">
        <v>2</v>
      </c>
      <c r="J119" s="129">
        <v>75.17</v>
      </c>
      <c r="K119" s="87">
        <f t="shared" si="10"/>
        <v>150.34</v>
      </c>
      <c r="L119"/>
      <c r="M119"/>
      <c r="N119"/>
      <c r="O119"/>
      <c r="P119"/>
      <c r="Q119"/>
      <c r="R119"/>
      <c r="S119"/>
      <c r="T119"/>
      <c r="U119"/>
      <c r="V119"/>
      <c r="W119"/>
      <c r="X119"/>
      <c r="Y119"/>
      <c r="Z119"/>
      <c r="AA119"/>
      <c r="AB119"/>
      <c r="AC119"/>
      <c r="AD119"/>
      <c r="AE119"/>
      <c r="AF119"/>
      <c r="AG119"/>
      <c r="AH119"/>
      <c r="AI119"/>
    </row>
    <row r="120" spans="1:35">
      <c r="A120" s="179">
        <v>112</v>
      </c>
      <c r="B120" s="98"/>
      <c r="C120" s="96"/>
      <c r="D120" s="87"/>
      <c r="E120" s="87"/>
      <c r="F120" s="45"/>
      <c r="G120" s="53"/>
      <c r="H120" s="96"/>
      <c r="I120" s="87"/>
      <c r="J120" s="129"/>
      <c r="K120" s="87"/>
      <c r="L120"/>
      <c r="M120"/>
      <c r="N120"/>
      <c r="O120"/>
      <c r="P120"/>
      <c r="Q120"/>
      <c r="R120"/>
      <c r="S120"/>
      <c r="T120"/>
      <c r="U120"/>
      <c r="V120"/>
      <c r="W120"/>
      <c r="X120"/>
      <c r="Y120"/>
      <c r="Z120"/>
      <c r="AA120"/>
      <c r="AB120"/>
      <c r="AC120"/>
      <c r="AD120"/>
      <c r="AE120"/>
      <c r="AF120"/>
      <c r="AG120"/>
      <c r="AH120"/>
      <c r="AI120"/>
    </row>
    <row r="121" spans="1:35">
      <c r="A121" s="179">
        <v>113</v>
      </c>
      <c r="B121" s="71" t="s">
        <v>175</v>
      </c>
      <c r="C121" s="113" t="s">
        <v>79</v>
      </c>
      <c r="D121" s="87">
        <v>3</v>
      </c>
      <c r="E121" s="87">
        <v>315</v>
      </c>
      <c r="F121" s="45">
        <f>D121*E121</f>
        <v>945</v>
      </c>
      <c r="G121" s="70" t="s">
        <v>176</v>
      </c>
      <c r="H121" s="96" t="s">
        <v>79</v>
      </c>
      <c r="I121" s="87">
        <v>3</v>
      </c>
      <c r="J121" s="87">
        <v>4600</v>
      </c>
      <c r="K121" s="87">
        <f t="shared" ref="K121:K136" si="11">J121*I121</f>
        <v>13800</v>
      </c>
      <c r="L121"/>
      <c r="M121"/>
      <c r="N121"/>
      <c r="O121"/>
      <c r="P121"/>
      <c r="Q121"/>
      <c r="R121"/>
      <c r="S121"/>
      <c r="T121"/>
      <c r="U121"/>
      <c r="V121"/>
      <c r="W121"/>
      <c r="X121"/>
      <c r="Y121"/>
      <c r="Z121"/>
      <c r="AA121"/>
      <c r="AB121"/>
      <c r="AC121"/>
      <c r="AD121"/>
      <c r="AE121"/>
      <c r="AF121"/>
      <c r="AG121"/>
      <c r="AH121"/>
      <c r="AI121"/>
    </row>
    <row r="122" spans="1:35">
      <c r="A122" s="179">
        <v>114</v>
      </c>
      <c r="B122" s="71"/>
      <c r="C122" s="113"/>
      <c r="D122" s="87"/>
      <c r="E122" s="87"/>
      <c r="F122" s="45"/>
      <c r="G122" s="88" t="s">
        <v>215</v>
      </c>
      <c r="H122" s="91" t="s">
        <v>87</v>
      </c>
      <c r="I122" s="87">
        <v>27</v>
      </c>
      <c r="J122" s="45">
        <v>5.09</v>
      </c>
      <c r="K122" s="130">
        <f t="shared" si="11"/>
        <v>137.43</v>
      </c>
      <c r="L122"/>
      <c r="M122"/>
      <c r="N122"/>
      <c r="O122"/>
      <c r="P122"/>
      <c r="Q122"/>
      <c r="R122"/>
      <c r="S122"/>
      <c r="T122"/>
      <c r="U122"/>
      <c r="V122"/>
      <c r="W122"/>
      <c r="X122"/>
      <c r="Y122"/>
      <c r="Z122"/>
      <c r="AA122"/>
      <c r="AB122"/>
      <c r="AC122"/>
      <c r="AD122"/>
      <c r="AE122"/>
      <c r="AF122"/>
      <c r="AG122"/>
      <c r="AH122"/>
      <c r="AI122"/>
    </row>
    <row r="123" spans="1:35">
      <c r="A123" s="179">
        <v>115</v>
      </c>
      <c r="B123" s="71"/>
      <c r="C123" s="113"/>
      <c r="D123" s="87"/>
      <c r="E123" s="87"/>
      <c r="F123" s="45"/>
      <c r="G123" s="88" t="s">
        <v>181</v>
      </c>
      <c r="H123" s="91" t="s">
        <v>79</v>
      </c>
      <c r="I123" s="87">
        <v>9</v>
      </c>
      <c r="J123" s="45">
        <v>7.5</v>
      </c>
      <c r="K123" s="130">
        <f t="shared" si="11"/>
        <v>67.5</v>
      </c>
      <c r="L123"/>
      <c r="M123"/>
      <c r="N123"/>
      <c r="O123"/>
      <c r="P123"/>
      <c r="Q123"/>
      <c r="R123"/>
      <c r="S123"/>
      <c r="T123"/>
      <c r="U123"/>
      <c r="V123"/>
      <c r="W123"/>
      <c r="X123"/>
      <c r="Y123"/>
      <c r="Z123"/>
      <c r="AA123"/>
      <c r="AB123"/>
      <c r="AC123"/>
      <c r="AD123"/>
      <c r="AE123"/>
      <c r="AF123"/>
      <c r="AG123"/>
      <c r="AH123"/>
      <c r="AI123"/>
    </row>
    <row r="124" spans="1:35">
      <c r="A124" s="179">
        <v>116</v>
      </c>
      <c r="B124" s="71" t="s">
        <v>200</v>
      </c>
      <c r="C124" s="113" t="s">
        <v>79</v>
      </c>
      <c r="D124" s="87">
        <v>36</v>
      </c>
      <c r="E124" s="87">
        <v>189</v>
      </c>
      <c r="F124" s="45">
        <f>D124*E124</f>
        <v>6804</v>
      </c>
      <c r="G124" s="141"/>
      <c r="H124" s="113"/>
      <c r="I124" s="142"/>
      <c r="J124" s="143"/>
      <c r="K124" s="130">
        <f t="shared" si="11"/>
        <v>0</v>
      </c>
      <c r="L124"/>
      <c r="M124"/>
      <c r="N124"/>
      <c r="O124"/>
      <c r="P124"/>
      <c r="Q124"/>
      <c r="R124"/>
      <c r="S124"/>
      <c r="T124"/>
      <c r="U124"/>
      <c r="V124"/>
      <c r="W124"/>
      <c r="X124"/>
      <c r="Y124"/>
      <c r="Z124"/>
      <c r="AA124"/>
      <c r="AB124"/>
      <c r="AC124"/>
      <c r="AD124"/>
      <c r="AE124"/>
      <c r="AF124"/>
      <c r="AG124"/>
      <c r="AH124"/>
      <c r="AI124"/>
    </row>
    <row r="125" spans="1:35" ht="27.6" customHeight="1">
      <c r="A125" s="179">
        <v>117</v>
      </c>
      <c r="B125" s="71"/>
      <c r="C125" s="113"/>
      <c r="D125" s="87"/>
      <c r="E125" s="87"/>
      <c r="F125" s="45"/>
      <c r="G125" s="144" t="s">
        <v>239</v>
      </c>
      <c r="H125" s="113" t="s">
        <v>79</v>
      </c>
      <c r="I125" s="145">
        <v>36</v>
      </c>
      <c r="J125" s="146">
        <v>457.5</v>
      </c>
      <c r="K125" s="130">
        <f t="shared" si="11"/>
        <v>16470</v>
      </c>
      <c r="L125"/>
      <c r="M125"/>
      <c r="N125"/>
      <c r="O125"/>
      <c r="P125"/>
      <c r="Q125"/>
      <c r="R125"/>
      <c r="S125"/>
      <c r="T125"/>
      <c r="U125"/>
      <c r="V125"/>
      <c r="W125"/>
      <c r="X125"/>
      <c r="Y125"/>
      <c r="Z125"/>
      <c r="AA125"/>
      <c r="AB125"/>
      <c r="AC125"/>
      <c r="AD125"/>
      <c r="AE125"/>
      <c r="AF125"/>
      <c r="AG125"/>
      <c r="AH125"/>
      <c r="AI125"/>
    </row>
    <row r="126" spans="1:35">
      <c r="A126" s="179">
        <v>118</v>
      </c>
      <c r="B126" s="71" t="s">
        <v>278</v>
      </c>
      <c r="C126" s="113" t="s">
        <v>297</v>
      </c>
      <c r="D126" s="87">
        <v>70</v>
      </c>
      <c r="E126" s="87">
        <v>100</v>
      </c>
      <c r="F126" s="45">
        <f>D126*E126</f>
        <v>7000</v>
      </c>
      <c r="G126" s="197" t="s">
        <v>279</v>
      </c>
      <c r="H126" s="113" t="s">
        <v>79</v>
      </c>
      <c r="I126" s="147">
        <v>58</v>
      </c>
      <c r="J126" s="146">
        <v>149.16999999999999</v>
      </c>
      <c r="K126" s="130">
        <f t="shared" si="11"/>
        <v>8651.8599999999988</v>
      </c>
      <c r="L126"/>
      <c r="M126"/>
      <c r="N126"/>
      <c r="O126"/>
      <c r="P126"/>
      <c r="Q126"/>
      <c r="R126"/>
      <c r="S126"/>
      <c r="T126"/>
      <c r="U126"/>
      <c r="V126"/>
      <c r="W126"/>
      <c r="X126"/>
      <c r="Y126"/>
      <c r="Z126"/>
      <c r="AA126"/>
      <c r="AB126"/>
      <c r="AC126"/>
      <c r="AD126"/>
      <c r="AE126"/>
      <c r="AF126"/>
      <c r="AG126"/>
      <c r="AH126"/>
      <c r="AI126"/>
    </row>
    <row r="127" spans="1:35">
      <c r="A127" s="179">
        <v>119</v>
      </c>
      <c r="B127" s="71"/>
      <c r="C127" s="113"/>
      <c r="D127" s="87"/>
      <c r="E127" s="87"/>
      <c r="F127" s="45"/>
      <c r="G127" s="144" t="s">
        <v>284</v>
      </c>
      <c r="H127" s="113" t="s">
        <v>79</v>
      </c>
      <c r="I127" s="147">
        <v>194</v>
      </c>
      <c r="J127" s="146">
        <v>115</v>
      </c>
      <c r="K127" s="130">
        <f t="shared" si="11"/>
        <v>22310</v>
      </c>
      <c r="L127"/>
      <c r="M127"/>
      <c r="N127"/>
      <c r="O127"/>
      <c r="P127"/>
      <c r="Q127"/>
      <c r="R127"/>
      <c r="S127"/>
      <c r="T127"/>
      <c r="U127"/>
      <c r="V127"/>
      <c r="W127"/>
      <c r="X127"/>
      <c r="Y127"/>
      <c r="Z127"/>
      <c r="AA127"/>
      <c r="AB127"/>
      <c r="AC127"/>
      <c r="AD127"/>
      <c r="AE127"/>
      <c r="AF127"/>
      <c r="AG127"/>
      <c r="AH127"/>
      <c r="AI127"/>
    </row>
    <row r="128" spans="1:35">
      <c r="A128" s="179">
        <v>120</v>
      </c>
      <c r="B128" s="71"/>
      <c r="C128" s="113"/>
      <c r="D128" s="87"/>
      <c r="E128" s="87"/>
      <c r="F128" s="45"/>
      <c r="G128" s="144" t="s">
        <v>280</v>
      </c>
      <c r="H128" s="113" t="s">
        <v>79</v>
      </c>
      <c r="I128" s="147">
        <v>90</v>
      </c>
      <c r="J128" s="146">
        <v>8.34</v>
      </c>
      <c r="K128" s="130">
        <f t="shared" si="11"/>
        <v>750.6</v>
      </c>
      <c r="L128"/>
      <c r="M128"/>
      <c r="N128"/>
      <c r="O128"/>
      <c r="P128"/>
      <c r="Q128"/>
      <c r="R128"/>
      <c r="S128"/>
      <c r="T128"/>
      <c r="U128"/>
      <c r="V128"/>
      <c r="W128"/>
      <c r="X128"/>
      <c r="Y128"/>
      <c r="Z128"/>
      <c r="AA128"/>
      <c r="AB128"/>
      <c r="AC128"/>
      <c r="AD128"/>
      <c r="AE128"/>
      <c r="AF128"/>
      <c r="AG128"/>
      <c r="AH128"/>
      <c r="AI128"/>
    </row>
    <row r="129" spans="1:35">
      <c r="A129" s="179">
        <v>121</v>
      </c>
      <c r="B129" s="71"/>
      <c r="C129" s="113"/>
      <c r="D129" s="87"/>
      <c r="E129" s="87"/>
      <c r="F129" s="45"/>
      <c r="G129" s="144" t="s">
        <v>281</v>
      </c>
      <c r="H129" s="113" t="s">
        <v>79</v>
      </c>
      <c r="I129" s="147">
        <v>45</v>
      </c>
      <c r="J129" s="146">
        <v>8.8699999999999992</v>
      </c>
      <c r="K129" s="130">
        <f t="shared" si="11"/>
        <v>399.15</v>
      </c>
      <c r="L129"/>
      <c r="M129"/>
      <c r="N129"/>
      <c r="O129"/>
      <c r="P129"/>
      <c r="Q129"/>
      <c r="R129"/>
      <c r="S129"/>
      <c r="T129"/>
      <c r="U129"/>
      <c r="V129"/>
      <c r="W129"/>
      <c r="X129"/>
      <c r="Y129"/>
      <c r="Z129"/>
      <c r="AA129"/>
      <c r="AB129"/>
      <c r="AC129"/>
      <c r="AD129"/>
      <c r="AE129"/>
      <c r="AF129"/>
      <c r="AG129"/>
      <c r="AH129"/>
      <c r="AI129"/>
    </row>
    <row r="130" spans="1:35">
      <c r="A130" s="179">
        <v>122</v>
      </c>
      <c r="B130" s="71"/>
      <c r="C130" s="113"/>
      <c r="D130" s="87"/>
      <c r="E130" s="87"/>
      <c r="F130" s="45"/>
      <c r="G130" s="144" t="s">
        <v>282</v>
      </c>
      <c r="H130" s="113" t="s">
        <v>79</v>
      </c>
      <c r="I130" s="147">
        <v>1</v>
      </c>
      <c r="J130" s="146">
        <v>45.57</v>
      </c>
      <c r="K130" s="130">
        <f t="shared" ref="K130:K131" si="12">J130*I130</f>
        <v>45.57</v>
      </c>
      <c r="L130"/>
      <c r="M130"/>
      <c r="N130"/>
      <c r="O130"/>
      <c r="P130"/>
      <c r="Q130"/>
      <c r="R130"/>
      <c r="S130"/>
      <c r="T130"/>
      <c r="U130"/>
      <c r="V130"/>
      <c r="W130"/>
      <c r="X130"/>
      <c r="Y130"/>
      <c r="Z130"/>
      <c r="AA130"/>
      <c r="AB130"/>
      <c r="AC130"/>
      <c r="AD130"/>
      <c r="AE130"/>
      <c r="AF130"/>
      <c r="AG130"/>
      <c r="AH130"/>
      <c r="AI130"/>
    </row>
    <row r="131" spans="1:35">
      <c r="A131" s="179">
        <v>123</v>
      </c>
      <c r="B131" s="71"/>
      <c r="C131" s="113"/>
      <c r="D131" s="87"/>
      <c r="E131" s="87"/>
      <c r="F131" s="45"/>
      <c r="G131" s="144" t="s">
        <v>283</v>
      </c>
      <c r="H131" s="113" t="s">
        <v>79</v>
      </c>
      <c r="I131" s="147">
        <v>2</v>
      </c>
      <c r="J131" s="146">
        <v>38.25</v>
      </c>
      <c r="K131" s="130">
        <f t="shared" si="12"/>
        <v>76.5</v>
      </c>
      <c r="L131"/>
      <c r="M131"/>
      <c r="N131"/>
      <c r="O131"/>
      <c r="P131"/>
      <c r="Q131"/>
      <c r="R131"/>
      <c r="S131"/>
      <c r="T131"/>
      <c r="U131"/>
      <c r="V131"/>
      <c r="W131"/>
      <c r="X131"/>
      <c r="Y131"/>
      <c r="Z131"/>
      <c r="AA131"/>
      <c r="AB131"/>
      <c r="AC131"/>
      <c r="AD131"/>
      <c r="AE131"/>
      <c r="AF131"/>
      <c r="AG131"/>
      <c r="AH131"/>
      <c r="AI131"/>
    </row>
    <row r="132" spans="1:35">
      <c r="A132" s="179">
        <v>124</v>
      </c>
      <c r="B132" s="71" t="s">
        <v>310</v>
      </c>
      <c r="C132" s="113" t="s">
        <v>79</v>
      </c>
      <c r="D132" s="87">
        <v>1</v>
      </c>
      <c r="E132" s="87">
        <v>189</v>
      </c>
      <c r="F132" s="45">
        <f>D132*E132</f>
        <v>189</v>
      </c>
      <c r="G132" s="144" t="s">
        <v>309</v>
      </c>
      <c r="H132" s="113" t="s">
        <v>79</v>
      </c>
      <c r="I132" s="147">
        <v>1</v>
      </c>
      <c r="J132" s="146">
        <v>583</v>
      </c>
      <c r="K132" s="130">
        <f t="shared" si="11"/>
        <v>583</v>
      </c>
      <c r="L132"/>
      <c r="M132"/>
      <c r="N132"/>
      <c r="O132"/>
      <c r="P132"/>
      <c r="Q132"/>
      <c r="R132"/>
      <c r="S132"/>
      <c r="T132"/>
      <c r="U132"/>
      <c r="V132"/>
      <c r="W132"/>
      <c r="X132"/>
      <c r="Y132"/>
      <c r="Z132"/>
      <c r="AA132"/>
      <c r="AB132"/>
      <c r="AC132"/>
      <c r="AD132"/>
      <c r="AE132"/>
      <c r="AF132"/>
      <c r="AG132"/>
      <c r="AH132"/>
      <c r="AI132"/>
    </row>
    <row r="133" spans="1:35" ht="27.6">
      <c r="A133" s="179">
        <v>125</v>
      </c>
      <c r="B133" s="89" t="s">
        <v>140</v>
      </c>
      <c r="C133" s="96" t="s">
        <v>79</v>
      </c>
      <c r="D133" s="87">
        <v>26</v>
      </c>
      <c r="E133" s="45">
        <v>158</v>
      </c>
      <c r="F133" s="45">
        <f>D133*E133</f>
        <v>4108</v>
      </c>
      <c r="G133" s="36" t="s">
        <v>173</v>
      </c>
      <c r="H133" s="97" t="s">
        <v>79</v>
      </c>
      <c r="I133" s="87">
        <f>D133</f>
        <v>26</v>
      </c>
      <c r="J133" s="45">
        <v>763.33</v>
      </c>
      <c r="K133" s="87">
        <f t="shared" si="11"/>
        <v>19846.580000000002</v>
      </c>
      <c r="L133"/>
      <c r="M133"/>
      <c r="N133"/>
      <c r="O133"/>
      <c r="P133"/>
      <c r="Q133"/>
      <c r="R133"/>
      <c r="S133"/>
      <c r="T133"/>
      <c r="U133"/>
      <c r="V133"/>
      <c r="W133"/>
      <c r="X133"/>
      <c r="Y133"/>
      <c r="Z133"/>
      <c r="AA133"/>
      <c r="AB133"/>
      <c r="AC133"/>
      <c r="AD133"/>
      <c r="AE133"/>
      <c r="AF133"/>
      <c r="AG133"/>
      <c r="AH133"/>
      <c r="AI133"/>
    </row>
    <row r="134" spans="1:35" s="41" customFormat="1">
      <c r="A134" s="179">
        <v>126</v>
      </c>
      <c r="B134" s="89" t="s">
        <v>147</v>
      </c>
      <c r="C134" s="96" t="s">
        <v>87</v>
      </c>
      <c r="D134" s="87">
        <v>19</v>
      </c>
      <c r="E134" s="45">
        <v>126</v>
      </c>
      <c r="F134" s="45">
        <f>D134*E134</f>
        <v>2394</v>
      </c>
      <c r="G134" s="88" t="s">
        <v>171</v>
      </c>
      <c r="H134" s="97" t="s">
        <v>79</v>
      </c>
      <c r="I134" s="87">
        <v>5</v>
      </c>
      <c r="J134" s="45">
        <v>166.67</v>
      </c>
      <c r="K134" s="130">
        <f t="shared" si="11"/>
        <v>833.34999999999991</v>
      </c>
      <c r="L134"/>
      <c r="M134"/>
      <c r="N134"/>
      <c r="O134"/>
      <c r="P134"/>
      <c r="Q134"/>
      <c r="R134"/>
      <c r="S134"/>
      <c r="T134"/>
      <c r="U134"/>
      <c r="V134"/>
      <c r="W134"/>
      <c r="X134"/>
      <c r="Y134"/>
      <c r="Z134"/>
      <c r="AA134"/>
      <c r="AB134"/>
      <c r="AC134"/>
      <c r="AD134"/>
      <c r="AE134"/>
      <c r="AF134"/>
      <c r="AG134"/>
      <c r="AH134"/>
      <c r="AI134"/>
    </row>
    <row r="135" spans="1:35" s="41" customFormat="1">
      <c r="A135" s="179">
        <v>127</v>
      </c>
      <c r="B135" s="89"/>
      <c r="C135" s="96"/>
      <c r="D135" s="87"/>
      <c r="E135" s="45"/>
      <c r="F135" s="45"/>
      <c r="G135" s="88" t="s">
        <v>172</v>
      </c>
      <c r="H135" s="97" t="s">
        <v>79</v>
      </c>
      <c r="I135" s="87">
        <v>7</v>
      </c>
      <c r="J135" s="45">
        <v>324.17</v>
      </c>
      <c r="K135" s="130">
        <f t="shared" si="11"/>
        <v>2269.19</v>
      </c>
      <c r="L135"/>
      <c r="M135"/>
      <c r="N135"/>
      <c r="O135"/>
      <c r="P135"/>
      <c r="Q135"/>
      <c r="R135"/>
      <c r="S135"/>
      <c r="T135"/>
      <c r="U135"/>
      <c r="V135"/>
      <c r="W135"/>
      <c r="X135"/>
      <c r="Y135"/>
      <c r="Z135"/>
      <c r="AA135"/>
      <c r="AB135"/>
      <c r="AC135"/>
      <c r="AD135"/>
      <c r="AE135"/>
      <c r="AF135"/>
      <c r="AG135"/>
      <c r="AH135"/>
      <c r="AI135"/>
    </row>
    <row r="136" spans="1:35" s="41" customFormat="1">
      <c r="A136" s="179">
        <v>128</v>
      </c>
      <c r="B136" s="89"/>
      <c r="C136" s="98"/>
      <c r="D136" s="111"/>
      <c r="E136" s="47"/>
      <c r="F136" s="45"/>
      <c r="G136" s="88" t="s">
        <v>201</v>
      </c>
      <c r="H136" s="91" t="s">
        <v>79</v>
      </c>
      <c r="I136" s="87">
        <v>5</v>
      </c>
      <c r="J136" s="45">
        <v>50</v>
      </c>
      <c r="K136" s="87">
        <f t="shared" si="11"/>
        <v>250</v>
      </c>
      <c r="L136"/>
      <c r="M136"/>
      <c r="N136"/>
      <c r="O136"/>
      <c r="P136"/>
      <c r="Q136"/>
      <c r="R136"/>
      <c r="S136"/>
      <c r="T136"/>
      <c r="U136"/>
      <c r="V136"/>
      <c r="W136"/>
      <c r="X136"/>
      <c r="Y136"/>
      <c r="Z136"/>
      <c r="AA136"/>
      <c r="AB136"/>
      <c r="AC136"/>
      <c r="AD136"/>
      <c r="AE136"/>
      <c r="AF136"/>
      <c r="AG136"/>
      <c r="AH136"/>
      <c r="AI136"/>
    </row>
    <row r="137" spans="1:35" s="90" customFormat="1">
      <c r="A137" s="179">
        <v>129</v>
      </c>
      <c r="B137" s="89"/>
      <c r="C137" s="98"/>
      <c r="D137" s="111"/>
      <c r="E137" s="47"/>
      <c r="F137" s="45"/>
      <c r="G137" s="88" t="s">
        <v>215</v>
      </c>
      <c r="H137" s="91" t="s">
        <v>87</v>
      </c>
      <c r="I137" s="87">
        <v>90</v>
      </c>
      <c r="J137" s="45">
        <v>5.09</v>
      </c>
      <c r="K137" s="130">
        <f t="shared" ref="K137:K138" si="13">J137*I137</f>
        <v>458.09999999999997</v>
      </c>
      <c r="L137"/>
      <c r="M137"/>
      <c r="N137"/>
      <c r="O137"/>
      <c r="P137"/>
      <c r="Q137"/>
      <c r="R137"/>
      <c r="S137"/>
      <c r="T137"/>
      <c r="U137"/>
      <c r="V137"/>
      <c r="W137"/>
      <c r="X137"/>
      <c r="Y137"/>
      <c r="Z137"/>
      <c r="AA137"/>
      <c r="AB137"/>
      <c r="AC137"/>
      <c r="AD137"/>
      <c r="AE137"/>
      <c r="AF137"/>
      <c r="AG137"/>
      <c r="AH137"/>
      <c r="AI137"/>
    </row>
    <row r="138" spans="1:35" s="90" customFormat="1">
      <c r="A138" s="179">
        <v>130</v>
      </c>
      <c r="B138" s="89"/>
      <c r="C138" s="98"/>
      <c r="D138" s="111"/>
      <c r="E138" s="47"/>
      <c r="F138" s="45"/>
      <c r="G138" s="88" t="s">
        <v>181</v>
      </c>
      <c r="H138" s="91" t="s">
        <v>79</v>
      </c>
      <c r="I138" s="87">
        <v>104</v>
      </c>
      <c r="J138" s="45">
        <v>7.5</v>
      </c>
      <c r="K138" s="130">
        <f t="shared" si="13"/>
        <v>780</v>
      </c>
      <c r="L138"/>
      <c r="M138"/>
      <c r="N138"/>
      <c r="O138"/>
      <c r="P138"/>
      <c r="Q138"/>
      <c r="R138"/>
      <c r="S138"/>
      <c r="T138"/>
      <c r="U138"/>
      <c r="V138"/>
      <c r="W138"/>
      <c r="X138"/>
      <c r="Y138"/>
      <c r="Z138"/>
      <c r="AA138"/>
      <c r="AB138"/>
      <c r="AC138"/>
      <c r="AD138"/>
      <c r="AE138"/>
      <c r="AF138"/>
      <c r="AG138"/>
      <c r="AH138"/>
      <c r="AI138"/>
    </row>
    <row r="139" spans="1:35" s="90" customFormat="1">
      <c r="A139" s="179">
        <v>131</v>
      </c>
      <c r="B139" s="89" t="s">
        <v>285</v>
      </c>
      <c r="C139" s="96" t="s">
        <v>79</v>
      </c>
      <c r="D139" s="87">
        <v>1</v>
      </c>
      <c r="E139" s="45">
        <v>380</v>
      </c>
      <c r="F139" s="45">
        <f>D139*E139</f>
        <v>380</v>
      </c>
      <c r="G139" s="88"/>
      <c r="H139" s="91"/>
      <c r="I139" s="87"/>
      <c r="J139" s="45"/>
      <c r="K139" s="130"/>
      <c r="L139"/>
      <c r="M139"/>
      <c r="N139"/>
      <c r="O139"/>
      <c r="P139"/>
      <c r="Q139"/>
      <c r="R139"/>
      <c r="S139"/>
      <c r="T139"/>
      <c r="U139"/>
      <c r="V139"/>
      <c r="W139"/>
      <c r="X139"/>
      <c r="Y139"/>
      <c r="Z139"/>
      <c r="AA139"/>
      <c r="AB139"/>
      <c r="AC139"/>
      <c r="AD139"/>
      <c r="AE139"/>
      <c r="AF139"/>
      <c r="AG139"/>
      <c r="AH139"/>
      <c r="AI139"/>
    </row>
    <row r="140" spans="1:35" s="72" customFormat="1" ht="27.6">
      <c r="A140" s="179">
        <v>132</v>
      </c>
      <c r="B140" s="89" t="s">
        <v>156</v>
      </c>
      <c r="C140" s="96" t="s">
        <v>98</v>
      </c>
      <c r="D140" s="87">
        <v>1</v>
      </c>
      <c r="E140" s="85">
        <v>2886</v>
      </c>
      <c r="F140" s="45">
        <f>D140*E140</f>
        <v>2886</v>
      </c>
      <c r="G140" s="33"/>
      <c r="H140" s="96"/>
      <c r="I140" s="87"/>
      <c r="J140" s="129"/>
      <c r="K140" s="87"/>
      <c r="L140"/>
      <c r="M140"/>
      <c r="N140"/>
      <c r="O140"/>
      <c r="P140"/>
      <c r="Q140"/>
      <c r="R140"/>
      <c r="S140"/>
      <c r="T140"/>
      <c r="U140"/>
      <c r="V140"/>
      <c r="W140"/>
      <c r="X140"/>
      <c r="Y140"/>
      <c r="Z140"/>
      <c r="AA140"/>
      <c r="AB140"/>
      <c r="AC140"/>
      <c r="AD140"/>
      <c r="AE140"/>
      <c r="AF140"/>
      <c r="AG140"/>
      <c r="AH140"/>
      <c r="AI140"/>
    </row>
    <row r="141" spans="1:35" s="72" customFormat="1" ht="27.6">
      <c r="A141" s="179">
        <v>133</v>
      </c>
      <c r="B141" s="89" t="s">
        <v>157</v>
      </c>
      <c r="C141" s="96" t="s">
        <v>79</v>
      </c>
      <c r="D141" s="87">
        <v>1</v>
      </c>
      <c r="E141" s="85">
        <v>4100</v>
      </c>
      <c r="F141" s="45">
        <f>D141*E141</f>
        <v>4100</v>
      </c>
      <c r="G141" s="89"/>
      <c r="H141" s="96"/>
      <c r="I141" s="87"/>
      <c r="J141" s="129"/>
      <c r="K141" s="129"/>
      <c r="L141"/>
      <c r="M141"/>
      <c r="N141"/>
      <c r="O141"/>
      <c r="P141"/>
      <c r="Q141"/>
      <c r="R141"/>
      <c r="S141"/>
      <c r="T141"/>
      <c r="U141"/>
      <c r="V141"/>
      <c r="W141"/>
      <c r="X141"/>
      <c r="Y141"/>
      <c r="Z141"/>
      <c r="AA141"/>
      <c r="AB141"/>
      <c r="AC141"/>
      <c r="AD141"/>
      <c r="AE141"/>
      <c r="AF141"/>
      <c r="AG141"/>
      <c r="AH141"/>
      <c r="AI141"/>
    </row>
    <row r="142" spans="1:35" ht="27.6">
      <c r="A142" s="179">
        <v>134</v>
      </c>
      <c r="B142" s="73" t="s">
        <v>91</v>
      </c>
      <c r="C142" s="114"/>
      <c r="D142" s="114"/>
      <c r="E142" s="115"/>
      <c r="F142" s="116">
        <f>SUM(F93:F141)</f>
        <v>78463</v>
      </c>
      <c r="G142" s="74" t="s">
        <v>92</v>
      </c>
      <c r="H142" s="114"/>
      <c r="I142" s="114"/>
      <c r="J142" s="114"/>
      <c r="K142" s="116">
        <f>SUM(K93:K141)</f>
        <v>139133.26000000004</v>
      </c>
      <c r="L142"/>
      <c r="M142"/>
      <c r="N142"/>
      <c r="O142"/>
      <c r="P142"/>
      <c r="Q142"/>
      <c r="R142"/>
      <c r="S142"/>
      <c r="T142"/>
      <c r="U142"/>
      <c r="V142"/>
      <c r="W142"/>
      <c r="X142"/>
      <c r="Y142"/>
      <c r="Z142"/>
      <c r="AA142"/>
      <c r="AB142"/>
      <c r="AC142"/>
      <c r="AD142"/>
      <c r="AE142"/>
      <c r="AF142"/>
      <c r="AG142"/>
      <c r="AH142"/>
      <c r="AI142"/>
    </row>
    <row r="143" spans="1:35">
      <c r="A143" s="179">
        <v>135</v>
      </c>
      <c r="B143" s="75" t="s">
        <v>83</v>
      </c>
      <c r="C143" s="117"/>
      <c r="D143" s="117"/>
      <c r="E143" s="118"/>
      <c r="F143" s="119"/>
      <c r="G143" s="76"/>
      <c r="H143" s="117"/>
      <c r="I143" s="117"/>
      <c r="J143" s="117"/>
      <c r="K143" s="131"/>
      <c r="L143"/>
      <c r="M143"/>
      <c r="N143"/>
      <c r="O143"/>
      <c r="P143"/>
      <c r="Q143"/>
      <c r="R143"/>
      <c r="S143"/>
      <c r="T143"/>
      <c r="U143"/>
      <c r="V143"/>
      <c r="W143"/>
      <c r="X143"/>
      <c r="Y143"/>
      <c r="Z143"/>
      <c r="AA143"/>
      <c r="AB143"/>
      <c r="AC143"/>
      <c r="AD143"/>
      <c r="AE143"/>
      <c r="AF143"/>
      <c r="AG143"/>
      <c r="AH143"/>
      <c r="AI143"/>
    </row>
    <row r="144" spans="1:35" s="69" customFormat="1" ht="27.6">
      <c r="A144" s="179">
        <v>136</v>
      </c>
      <c r="B144" s="137" t="s">
        <v>206</v>
      </c>
      <c r="C144" s="102" t="s">
        <v>79</v>
      </c>
      <c r="D144" s="87">
        <v>1</v>
      </c>
      <c r="E144" s="87">
        <v>1139</v>
      </c>
      <c r="F144" s="87">
        <f>D144*E144</f>
        <v>1139</v>
      </c>
      <c r="G144" s="88" t="s">
        <v>153</v>
      </c>
      <c r="H144" s="97" t="s">
        <v>87</v>
      </c>
      <c r="I144" s="87">
        <f>D144</f>
        <v>1</v>
      </c>
      <c r="J144" s="85" t="s">
        <v>99</v>
      </c>
      <c r="K144" s="87">
        <v>0</v>
      </c>
      <c r="L144"/>
      <c r="M144"/>
      <c r="N144"/>
      <c r="O144"/>
      <c r="P144"/>
      <c r="Q144"/>
      <c r="R144"/>
      <c r="S144"/>
      <c r="T144"/>
      <c r="U144"/>
      <c r="V144"/>
      <c r="W144"/>
      <c r="X144"/>
      <c r="Y144"/>
      <c r="Z144"/>
      <c r="AA144"/>
      <c r="AB144"/>
      <c r="AC144"/>
      <c r="AD144"/>
      <c r="AE144"/>
      <c r="AF144"/>
      <c r="AG144"/>
      <c r="AH144"/>
      <c r="AI144"/>
    </row>
    <row r="145" spans="1:35" s="69" customFormat="1" ht="27.6">
      <c r="A145" s="179">
        <v>137</v>
      </c>
      <c r="B145" s="137" t="s">
        <v>102</v>
      </c>
      <c r="C145" s="102" t="s">
        <v>87</v>
      </c>
      <c r="D145" s="87">
        <v>210</v>
      </c>
      <c r="E145" s="87">
        <v>28</v>
      </c>
      <c r="F145" s="87">
        <f>D145*E145</f>
        <v>5880</v>
      </c>
      <c r="G145" s="88" t="s">
        <v>107</v>
      </c>
      <c r="H145" s="97" t="s">
        <v>87</v>
      </c>
      <c r="I145" s="87">
        <v>210</v>
      </c>
      <c r="J145" s="87">
        <v>20</v>
      </c>
      <c r="K145" s="87">
        <f>J145*I145</f>
        <v>4200</v>
      </c>
      <c r="L145"/>
      <c r="M145"/>
      <c r="N145"/>
      <c r="O145"/>
      <c r="P145"/>
      <c r="Q145"/>
      <c r="R145"/>
      <c r="S145"/>
      <c r="T145"/>
      <c r="U145"/>
      <c r="V145"/>
      <c r="W145"/>
      <c r="X145"/>
      <c r="Y145"/>
      <c r="Z145"/>
      <c r="AA145"/>
      <c r="AB145"/>
      <c r="AC145"/>
      <c r="AD145"/>
      <c r="AE145"/>
      <c r="AF145"/>
      <c r="AG145"/>
      <c r="AH145"/>
      <c r="AI145"/>
    </row>
    <row r="146" spans="1:35" s="69" customFormat="1">
      <c r="A146" s="179">
        <v>138</v>
      </c>
      <c r="B146" s="137" t="s">
        <v>174</v>
      </c>
      <c r="C146" s="102" t="s">
        <v>79</v>
      </c>
      <c r="D146" s="87">
        <v>13</v>
      </c>
      <c r="E146" s="87">
        <v>56</v>
      </c>
      <c r="F146" s="87">
        <f>D146*E146</f>
        <v>728</v>
      </c>
      <c r="G146" s="88"/>
      <c r="H146" s="97"/>
      <c r="I146" s="87"/>
      <c r="J146" s="87"/>
      <c r="K146" s="87"/>
      <c r="L146"/>
      <c r="M146"/>
      <c r="N146"/>
      <c r="O146"/>
      <c r="P146"/>
      <c r="Q146"/>
      <c r="R146"/>
      <c r="S146"/>
      <c r="T146"/>
      <c r="U146"/>
      <c r="V146"/>
      <c r="W146"/>
      <c r="X146"/>
      <c r="Y146"/>
      <c r="Z146"/>
      <c r="AA146"/>
      <c r="AB146"/>
      <c r="AC146"/>
      <c r="AD146"/>
      <c r="AE146"/>
      <c r="AF146"/>
      <c r="AG146"/>
      <c r="AH146"/>
      <c r="AI146"/>
    </row>
    <row r="147" spans="1:35" s="69" customFormat="1" ht="27.6">
      <c r="A147" s="179">
        <v>139</v>
      </c>
      <c r="B147" s="39" t="s">
        <v>103</v>
      </c>
      <c r="C147" s="120" t="s">
        <v>79</v>
      </c>
      <c r="D147" s="87">
        <v>12</v>
      </c>
      <c r="E147" s="87">
        <v>145</v>
      </c>
      <c r="F147" s="87">
        <f>D147*E147</f>
        <v>1740</v>
      </c>
      <c r="G147" s="88" t="s">
        <v>108</v>
      </c>
      <c r="H147" s="174" t="s">
        <v>79</v>
      </c>
      <c r="I147" s="87">
        <v>12</v>
      </c>
      <c r="J147" s="172">
        <v>383.5</v>
      </c>
      <c r="K147" s="87">
        <f t="shared" ref="K147:K148" si="14">J147*I147</f>
        <v>4602</v>
      </c>
      <c r="L147"/>
      <c r="M147"/>
      <c r="N147"/>
      <c r="O147"/>
      <c r="P147"/>
      <c r="Q147"/>
      <c r="R147"/>
      <c r="S147"/>
      <c r="T147"/>
      <c r="U147"/>
      <c r="V147"/>
      <c r="W147"/>
      <c r="X147"/>
      <c r="Y147"/>
      <c r="Z147"/>
      <c r="AA147"/>
      <c r="AB147"/>
      <c r="AC147"/>
      <c r="AD147"/>
      <c r="AE147"/>
      <c r="AF147"/>
      <c r="AG147"/>
      <c r="AH147"/>
      <c r="AI147"/>
    </row>
    <row r="148" spans="1:35" s="69" customFormat="1" ht="27.6">
      <c r="A148" s="179">
        <v>140</v>
      </c>
      <c r="B148" s="39"/>
      <c r="C148" s="120"/>
      <c r="D148" s="87"/>
      <c r="E148" s="87"/>
      <c r="F148" s="87"/>
      <c r="G148" s="88" t="s">
        <v>117</v>
      </c>
      <c r="H148" s="174" t="s">
        <v>79</v>
      </c>
      <c r="I148" s="87">
        <v>6</v>
      </c>
      <c r="J148" s="172">
        <v>117.5</v>
      </c>
      <c r="K148" s="87">
        <f t="shared" si="14"/>
        <v>705</v>
      </c>
      <c r="L148"/>
      <c r="M148"/>
      <c r="N148"/>
      <c r="O148"/>
      <c r="P148"/>
      <c r="Q148"/>
      <c r="R148"/>
      <c r="S148"/>
      <c r="T148"/>
      <c r="U148"/>
      <c r="V148"/>
      <c r="W148"/>
      <c r="X148"/>
      <c r="Y148"/>
      <c r="Z148"/>
      <c r="AA148"/>
      <c r="AB148"/>
      <c r="AC148"/>
      <c r="AD148"/>
      <c r="AE148"/>
      <c r="AF148"/>
      <c r="AG148"/>
      <c r="AH148"/>
      <c r="AI148"/>
    </row>
    <row r="149" spans="1:35" s="69" customFormat="1" ht="27.6">
      <c r="A149" s="179">
        <v>141</v>
      </c>
      <c r="B149" s="39" t="s">
        <v>196</v>
      </c>
      <c r="C149" s="139" t="s">
        <v>79</v>
      </c>
      <c r="D149" s="87">
        <v>1</v>
      </c>
      <c r="E149" s="87">
        <v>170</v>
      </c>
      <c r="F149" s="87">
        <f>D149*E149</f>
        <v>170</v>
      </c>
      <c r="G149" s="88" t="s">
        <v>197</v>
      </c>
      <c r="H149" s="97" t="s">
        <v>79</v>
      </c>
      <c r="I149" s="87">
        <v>1</v>
      </c>
      <c r="J149" s="85" t="s">
        <v>99</v>
      </c>
      <c r="K149" s="87">
        <v>0</v>
      </c>
      <c r="L149"/>
      <c r="M149"/>
      <c r="N149"/>
      <c r="O149"/>
      <c r="P149"/>
      <c r="Q149"/>
      <c r="R149"/>
      <c r="S149"/>
      <c r="T149"/>
      <c r="U149"/>
      <c r="V149"/>
      <c r="W149"/>
      <c r="X149"/>
      <c r="Y149"/>
      <c r="Z149"/>
      <c r="AA149"/>
      <c r="AB149"/>
      <c r="AC149"/>
      <c r="AD149"/>
      <c r="AE149"/>
      <c r="AF149"/>
      <c r="AG149"/>
      <c r="AH149"/>
      <c r="AI149"/>
    </row>
    <row r="150" spans="1:35" s="69" customFormat="1">
      <c r="A150" s="179">
        <v>142</v>
      </c>
      <c r="B150" s="39"/>
      <c r="C150" s="139"/>
      <c r="D150" s="87"/>
      <c r="E150" s="87"/>
      <c r="F150" s="87"/>
      <c r="G150" s="88" t="s">
        <v>198</v>
      </c>
      <c r="H150" s="139" t="s">
        <v>79</v>
      </c>
      <c r="I150" s="87">
        <v>1</v>
      </c>
      <c r="J150" s="85">
        <v>4.83</v>
      </c>
      <c r="K150" s="87">
        <f t="shared" ref="K150" si="15">J150*I150</f>
        <v>4.83</v>
      </c>
      <c r="L150"/>
      <c r="M150"/>
      <c r="N150"/>
      <c r="O150"/>
      <c r="P150"/>
      <c r="Q150"/>
      <c r="R150"/>
      <c r="S150"/>
      <c r="T150"/>
      <c r="U150"/>
      <c r="V150"/>
      <c r="W150"/>
      <c r="X150"/>
      <c r="Y150"/>
      <c r="Z150"/>
      <c r="AA150"/>
      <c r="AB150"/>
      <c r="AC150"/>
      <c r="AD150"/>
      <c r="AE150"/>
      <c r="AF150"/>
      <c r="AG150"/>
      <c r="AH150"/>
      <c r="AI150"/>
    </row>
    <row r="151" spans="1:35" s="37" customFormat="1" ht="27.6">
      <c r="A151" s="179">
        <v>143</v>
      </c>
      <c r="B151" s="21" t="s">
        <v>93</v>
      </c>
      <c r="C151" s="101"/>
      <c r="D151" s="22"/>
      <c r="E151" s="40"/>
      <c r="F151" s="116">
        <f>SUM(F143:F150)</f>
        <v>9657</v>
      </c>
      <c r="G151" s="21" t="s">
        <v>94</v>
      </c>
      <c r="H151" s="125"/>
      <c r="I151" s="22"/>
      <c r="J151" s="126"/>
      <c r="K151" s="116">
        <f>SUM(K143:K150)</f>
        <v>9511.83</v>
      </c>
      <c r="L151"/>
      <c r="M151"/>
      <c r="N151"/>
      <c r="O151"/>
      <c r="P151"/>
      <c r="Q151"/>
      <c r="R151"/>
      <c r="S151"/>
      <c r="T151"/>
      <c r="U151"/>
      <c r="V151"/>
      <c r="W151"/>
      <c r="X151"/>
      <c r="Y151"/>
      <c r="Z151"/>
      <c r="AA151"/>
      <c r="AB151"/>
      <c r="AC151"/>
      <c r="AD151"/>
      <c r="AE151"/>
      <c r="AF151"/>
      <c r="AG151"/>
      <c r="AH151"/>
      <c r="AI151"/>
    </row>
    <row r="152" spans="1:35">
      <c r="A152" s="179">
        <v>144</v>
      </c>
      <c r="B152" s="75" t="s">
        <v>307</v>
      </c>
      <c r="C152" s="117"/>
      <c r="D152" s="117"/>
      <c r="E152" s="118"/>
      <c r="F152" s="119"/>
      <c r="G152" s="76"/>
      <c r="H152" s="117"/>
      <c r="I152" s="117"/>
      <c r="J152" s="117"/>
      <c r="K152" s="131"/>
      <c r="L152"/>
      <c r="M152"/>
      <c r="N152"/>
      <c r="O152"/>
      <c r="P152"/>
      <c r="Q152"/>
      <c r="R152"/>
      <c r="S152"/>
      <c r="T152"/>
      <c r="U152"/>
      <c r="V152"/>
      <c r="W152"/>
      <c r="X152"/>
      <c r="Y152"/>
      <c r="Z152"/>
      <c r="AA152"/>
      <c r="AB152"/>
      <c r="AC152"/>
      <c r="AD152"/>
      <c r="AE152"/>
      <c r="AF152"/>
      <c r="AG152"/>
      <c r="AH152"/>
      <c r="AI152"/>
    </row>
    <row r="153" spans="1:35" s="69" customFormat="1">
      <c r="A153" s="179">
        <v>145</v>
      </c>
      <c r="B153" s="137" t="s">
        <v>286</v>
      </c>
      <c r="C153" s="102" t="s">
        <v>79</v>
      </c>
      <c r="D153" s="87">
        <v>2</v>
      </c>
      <c r="E153" s="87">
        <v>600</v>
      </c>
      <c r="F153" s="87">
        <f t="shared" ref="F153:F159" si="16">D153*E153</f>
        <v>1200</v>
      </c>
      <c r="G153" s="88"/>
      <c r="H153" s="97"/>
      <c r="I153" s="87"/>
      <c r="J153" s="85"/>
      <c r="K153" s="87"/>
      <c r="L153"/>
      <c r="M153"/>
      <c r="N153"/>
      <c r="O153"/>
      <c r="P153"/>
      <c r="Q153"/>
      <c r="R153"/>
      <c r="S153"/>
      <c r="T153"/>
      <c r="U153"/>
      <c r="V153"/>
      <c r="W153"/>
      <c r="X153"/>
      <c r="Y153"/>
      <c r="Z153"/>
      <c r="AA153"/>
      <c r="AB153"/>
      <c r="AC153"/>
      <c r="AD153"/>
      <c r="AE153"/>
      <c r="AF153"/>
      <c r="AG153"/>
      <c r="AH153"/>
      <c r="AI153"/>
    </row>
    <row r="154" spans="1:35" s="69" customFormat="1">
      <c r="A154" s="179">
        <v>146</v>
      </c>
      <c r="B154" s="137" t="s">
        <v>289</v>
      </c>
      <c r="C154" s="102" t="s">
        <v>79</v>
      </c>
      <c r="D154" s="87">
        <v>6</v>
      </c>
      <c r="E154" s="87">
        <v>400</v>
      </c>
      <c r="F154" s="87">
        <f t="shared" si="16"/>
        <v>2400</v>
      </c>
      <c r="G154" s="88"/>
      <c r="H154" s="97"/>
      <c r="I154" s="87"/>
      <c r="J154" s="87"/>
      <c r="K154" s="87"/>
      <c r="L154"/>
      <c r="M154"/>
      <c r="N154"/>
      <c r="O154"/>
      <c r="P154"/>
      <c r="Q154"/>
      <c r="R154"/>
      <c r="S154"/>
      <c r="T154"/>
      <c r="U154"/>
      <c r="V154"/>
      <c r="W154"/>
      <c r="X154"/>
      <c r="Y154"/>
      <c r="Z154"/>
      <c r="AA154"/>
      <c r="AB154"/>
      <c r="AC154"/>
      <c r="AD154"/>
      <c r="AE154"/>
      <c r="AF154"/>
      <c r="AG154"/>
      <c r="AH154"/>
      <c r="AI154"/>
    </row>
    <row r="155" spans="1:35" s="69" customFormat="1">
      <c r="A155" s="179">
        <v>147</v>
      </c>
      <c r="B155" s="137" t="s">
        <v>288</v>
      </c>
      <c r="C155" s="102" t="s">
        <v>79</v>
      </c>
      <c r="D155" s="87">
        <v>1</v>
      </c>
      <c r="E155" s="87">
        <v>400</v>
      </c>
      <c r="F155" s="87">
        <f t="shared" si="16"/>
        <v>400</v>
      </c>
      <c r="G155" s="88"/>
      <c r="H155" s="97"/>
      <c r="I155" s="87"/>
      <c r="J155" s="87"/>
      <c r="K155" s="87"/>
      <c r="L155"/>
      <c r="M155"/>
      <c r="N155"/>
      <c r="O155"/>
      <c r="P155"/>
      <c r="Q155"/>
      <c r="R155"/>
      <c r="S155"/>
      <c r="T155"/>
      <c r="U155"/>
      <c r="V155"/>
      <c r="W155"/>
      <c r="X155"/>
      <c r="Y155"/>
      <c r="Z155"/>
      <c r="AA155"/>
      <c r="AB155"/>
      <c r="AC155"/>
      <c r="AD155"/>
      <c r="AE155"/>
      <c r="AF155"/>
      <c r="AG155"/>
      <c r="AH155"/>
      <c r="AI155"/>
    </row>
    <row r="156" spans="1:35" s="69" customFormat="1">
      <c r="A156" s="179">
        <v>148</v>
      </c>
      <c r="B156" s="137" t="s">
        <v>287</v>
      </c>
      <c r="C156" s="120" t="s">
        <v>79</v>
      </c>
      <c r="D156" s="87">
        <v>2</v>
      </c>
      <c r="E156" s="87">
        <v>400</v>
      </c>
      <c r="F156" s="87">
        <f t="shared" si="16"/>
        <v>800</v>
      </c>
      <c r="G156" s="88"/>
      <c r="H156" s="174"/>
      <c r="I156" s="87"/>
      <c r="J156" s="172"/>
      <c r="K156" s="87"/>
      <c r="L156"/>
      <c r="M156"/>
      <c r="N156"/>
      <c r="O156"/>
      <c r="P156"/>
      <c r="Q156"/>
      <c r="R156"/>
      <c r="S156"/>
      <c r="T156"/>
      <c r="U156"/>
      <c r="V156"/>
      <c r="W156"/>
      <c r="X156"/>
      <c r="Y156"/>
      <c r="Z156"/>
      <c r="AA156"/>
      <c r="AB156"/>
      <c r="AC156"/>
      <c r="AD156"/>
      <c r="AE156"/>
      <c r="AF156"/>
      <c r="AG156"/>
      <c r="AH156"/>
      <c r="AI156"/>
    </row>
    <row r="157" spans="1:35" s="69" customFormat="1">
      <c r="A157" s="179">
        <v>149</v>
      </c>
      <c r="B157" s="39" t="s">
        <v>290</v>
      </c>
      <c r="C157" s="120" t="s">
        <v>79</v>
      </c>
      <c r="D157" s="87">
        <v>1</v>
      </c>
      <c r="E157" s="87">
        <v>600</v>
      </c>
      <c r="F157" s="87">
        <f t="shared" si="16"/>
        <v>600</v>
      </c>
      <c r="G157" s="88"/>
      <c r="H157" s="174"/>
      <c r="I157" s="87"/>
      <c r="J157" s="172"/>
      <c r="K157" s="87"/>
      <c r="L157"/>
      <c r="M157"/>
      <c r="N157"/>
      <c r="O157"/>
      <c r="P157"/>
      <c r="Q157"/>
      <c r="R157"/>
      <c r="S157"/>
      <c r="T157"/>
      <c r="U157"/>
      <c r="V157"/>
      <c r="W157"/>
      <c r="X157"/>
      <c r="Y157"/>
      <c r="Z157"/>
      <c r="AA157"/>
      <c r="AB157"/>
      <c r="AC157"/>
      <c r="AD157"/>
      <c r="AE157"/>
      <c r="AF157"/>
      <c r="AG157"/>
      <c r="AH157"/>
      <c r="AI157"/>
    </row>
    <row r="158" spans="1:35" s="69" customFormat="1">
      <c r="A158" s="179">
        <v>150</v>
      </c>
      <c r="B158" s="39" t="s">
        <v>292</v>
      </c>
      <c r="C158" s="139" t="s">
        <v>79</v>
      </c>
      <c r="D158" s="87">
        <v>3</v>
      </c>
      <c r="E158" s="87">
        <v>400</v>
      </c>
      <c r="F158" s="87">
        <f t="shared" si="16"/>
        <v>1200</v>
      </c>
      <c r="G158" s="88"/>
      <c r="H158" s="97"/>
      <c r="I158" s="87"/>
      <c r="J158" s="85"/>
      <c r="K158" s="87"/>
      <c r="L158"/>
      <c r="M158"/>
      <c r="N158"/>
      <c r="O158"/>
      <c r="P158"/>
      <c r="Q158"/>
      <c r="R158"/>
      <c r="S158"/>
      <c r="T158"/>
      <c r="U158"/>
      <c r="V158"/>
      <c r="W158"/>
      <c r="X158"/>
      <c r="Y158"/>
      <c r="Z158"/>
      <c r="AA158"/>
      <c r="AB158"/>
      <c r="AC158"/>
      <c r="AD158"/>
      <c r="AE158"/>
      <c r="AF158"/>
      <c r="AG158"/>
      <c r="AH158"/>
      <c r="AI158"/>
    </row>
    <row r="159" spans="1:35" s="69" customFormat="1">
      <c r="A159" s="179">
        <v>151</v>
      </c>
      <c r="B159" s="39" t="s">
        <v>293</v>
      </c>
      <c r="C159" s="139" t="s">
        <v>79</v>
      </c>
      <c r="D159" s="87">
        <v>1</v>
      </c>
      <c r="E159" s="87">
        <v>400</v>
      </c>
      <c r="F159" s="87">
        <f t="shared" si="16"/>
        <v>400</v>
      </c>
      <c r="G159" s="88"/>
      <c r="H159" s="139"/>
      <c r="I159" s="87"/>
      <c r="J159" s="85"/>
      <c r="K159" s="87"/>
      <c r="L159"/>
      <c r="M159"/>
      <c r="N159"/>
      <c r="O159"/>
      <c r="P159"/>
      <c r="Q159"/>
      <c r="R159"/>
      <c r="S159"/>
      <c r="T159"/>
      <c r="U159"/>
      <c r="V159"/>
      <c r="W159"/>
      <c r="X159"/>
      <c r="Y159"/>
      <c r="Z159"/>
      <c r="AA159"/>
      <c r="AB159"/>
      <c r="AC159"/>
      <c r="AD159"/>
      <c r="AE159"/>
      <c r="AF159"/>
      <c r="AG159"/>
      <c r="AH159"/>
      <c r="AI159"/>
    </row>
    <row r="160" spans="1:35" s="69" customFormat="1">
      <c r="A160" s="179">
        <v>152</v>
      </c>
      <c r="B160" s="39" t="s">
        <v>294</v>
      </c>
      <c r="C160" s="139" t="s">
        <v>79</v>
      </c>
      <c r="D160" s="87">
        <v>12</v>
      </c>
      <c r="E160" s="87">
        <v>70</v>
      </c>
      <c r="F160" s="87">
        <f>D160*E160</f>
        <v>840</v>
      </c>
      <c r="G160" s="88" t="s">
        <v>308</v>
      </c>
      <c r="H160" s="97" t="s">
        <v>79</v>
      </c>
      <c r="I160" s="87">
        <v>12</v>
      </c>
      <c r="J160" s="85">
        <v>50</v>
      </c>
      <c r="K160" s="87">
        <f t="shared" ref="K160:K161" si="17">J160*I160</f>
        <v>600</v>
      </c>
      <c r="L160"/>
      <c r="M160"/>
      <c r="N160"/>
      <c r="O160"/>
      <c r="P160"/>
      <c r="Q160"/>
      <c r="R160"/>
      <c r="S160"/>
      <c r="T160"/>
      <c r="U160"/>
      <c r="V160"/>
      <c r="W160"/>
      <c r="X160"/>
      <c r="Y160"/>
      <c r="Z160"/>
      <c r="AA160"/>
      <c r="AB160"/>
      <c r="AC160"/>
      <c r="AD160"/>
      <c r="AE160"/>
      <c r="AF160"/>
      <c r="AG160"/>
      <c r="AH160"/>
      <c r="AI160"/>
    </row>
    <row r="161" spans="1:35" s="69" customFormat="1">
      <c r="A161" s="179">
        <v>153</v>
      </c>
      <c r="B161" s="39"/>
      <c r="C161" s="139"/>
      <c r="D161" s="87"/>
      <c r="E161" s="87"/>
      <c r="F161" s="87"/>
      <c r="G161" s="144" t="s">
        <v>295</v>
      </c>
      <c r="H161" s="152" t="s">
        <v>170</v>
      </c>
      <c r="I161" s="148">
        <v>12</v>
      </c>
      <c r="J161" s="153">
        <v>12.5</v>
      </c>
      <c r="K161" s="87">
        <f t="shared" si="17"/>
        <v>150</v>
      </c>
      <c r="L161"/>
      <c r="M161"/>
      <c r="N161"/>
      <c r="O161"/>
      <c r="P161"/>
      <c r="Q161"/>
      <c r="R161"/>
      <c r="S161"/>
      <c r="T161"/>
      <c r="U161"/>
      <c r="V161"/>
      <c r="W161"/>
      <c r="X161"/>
      <c r="Y161"/>
      <c r="Z161"/>
      <c r="AA161"/>
      <c r="AB161"/>
      <c r="AC161"/>
      <c r="AD161"/>
      <c r="AE161"/>
      <c r="AF161"/>
      <c r="AG161"/>
      <c r="AH161"/>
      <c r="AI161"/>
    </row>
    <row r="162" spans="1:35" s="37" customFormat="1" ht="27.6">
      <c r="A162" s="179">
        <v>154</v>
      </c>
      <c r="B162" s="21" t="s">
        <v>93</v>
      </c>
      <c r="C162" s="101"/>
      <c r="D162" s="22"/>
      <c r="E162" s="40"/>
      <c r="F162" s="116">
        <f>SUM(F152:F161)</f>
        <v>7840</v>
      </c>
      <c r="G162" s="21" t="s">
        <v>94</v>
      </c>
      <c r="H162" s="125"/>
      <c r="I162" s="22"/>
      <c r="J162" s="126"/>
      <c r="K162" s="116">
        <f>SUM(K152:K161)</f>
        <v>750</v>
      </c>
      <c r="L162"/>
      <c r="M162"/>
      <c r="N162"/>
      <c r="O162"/>
      <c r="P162"/>
      <c r="Q162"/>
      <c r="R162"/>
      <c r="S162"/>
      <c r="T162"/>
      <c r="U162"/>
      <c r="V162"/>
      <c r="W162"/>
      <c r="X162"/>
      <c r="Y162"/>
      <c r="Z162"/>
      <c r="AA162"/>
      <c r="AB162"/>
      <c r="AC162"/>
      <c r="AD162"/>
      <c r="AE162"/>
      <c r="AF162"/>
      <c r="AG162"/>
      <c r="AH162"/>
      <c r="AI162"/>
    </row>
    <row r="163" spans="1:35" s="37" customFormat="1">
      <c r="A163" s="179">
        <v>155</v>
      </c>
      <c r="B163" s="66" t="s">
        <v>84</v>
      </c>
      <c r="C163" s="96"/>
      <c r="D163" s="20"/>
      <c r="E163" s="20"/>
      <c r="F163" s="95"/>
      <c r="G163" s="88"/>
      <c r="H163" s="97"/>
      <c r="I163" s="20"/>
      <c r="J163" s="20"/>
      <c r="K163" s="20"/>
      <c r="L163"/>
      <c r="M163"/>
      <c r="N163"/>
      <c r="O163"/>
      <c r="P163"/>
      <c r="Q163"/>
      <c r="R163"/>
      <c r="S163"/>
      <c r="T163"/>
      <c r="U163"/>
      <c r="V163"/>
      <c r="W163"/>
      <c r="X163"/>
      <c r="Y163"/>
      <c r="Z163"/>
      <c r="AA163"/>
      <c r="AB163"/>
      <c r="AC163"/>
      <c r="AD163"/>
      <c r="AE163"/>
      <c r="AF163"/>
      <c r="AG163"/>
      <c r="AH163"/>
      <c r="AI163"/>
    </row>
    <row r="164" spans="1:35" s="41" customFormat="1">
      <c r="A164" s="179">
        <v>156</v>
      </c>
      <c r="B164" s="36" t="s">
        <v>155</v>
      </c>
      <c r="C164" s="96" t="s">
        <v>86</v>
      </c>
      <c r="D164" s="121">
        <v>77</v>
      </c>
      <c r="E164" s="87">
        <v>90</v>
      </c>
      <c r="F164" s="87">
        <f t="shared" ref="F164:F170" si="18">D164*E164</f>
        <v>6930</v>
      </c>
      <c r="G164" s="88"/>
      <c r="H164" s="97"/>
      <c r="I164" s="87"/>
      <c r="J164" s="87"/>
      <c r="K164" s="87"/>
      <c r="L164"/>
      <c r="M164"/>
      <c r="N164"/>
      <c r="O164"/>
      <c r="P164"/>
      <c r="Q164"/>
      <c r="R164"/>
      <c r="S164"/>
      <c r="T164"/>
      <c r="U164"/>
      <c r="V164"/>
      <c r="W164"/>
      <c r="X164"/>
      <c r="Y164"/>
      <c r="Z164"/>
      <c r="AA164"/>
      <c r="AB164"/>
      <c r="AC164"/>
      <c r="AD164"/>
      <c r="AE164"/>
      <c r="AF164"/>
      <c r="AG164"/>
      <c r="AH164"/>
      <c r="AI164"/>
    </row>
    <row r="165" spans="1:35" s="41" customFormat="1" ht="27.6">
      <c r="A165" s="179">
        <v>157</v>
      </c>
      <c r="B165" s="36" t="s">
        <v>154</v>
      </c>
      <c r="C165" s="96" t="s">
        <v>86</v>
      </c>
      <c r="D165" s="121">
        <v>12</v>
      </c>
      <c r="E165" s="45">
        <v>78</v>
      </c>
      <c r="F165" s="87">
        <f t="shared" si="18"/>
        <v>936</v>
      </c>
      <c r="G165" s="88"/>
      <c r="H165" s="97"/>
      <c r="I165" s="87"/>
      <c r="J165" s="87"/>
      <c r="K165" s="87"/>
      <c r="L165"/>
      <c r="M165"/>
      <c r="N165"/>
      <c r="O165"/>
      <c r="P165"/>
      <c r="Q165"/>
      <c r="R165"/>
      <c r="S165"/>
      <c r="T165"/>
      <c r="U165"/>
      <c r="V165"/>
      <c r="W165"/>
      <c r="X165"/>
      <c r="Y165"/>
      <c r="Z165"/>
      <c r="AA165"/>
      <c r="AB165"/>
      <c r="AC165"/>
      <c r="AD165"/>
      <c r="AE165"/>
      <c r="AF165"/>
      <c r="AG165"/>
      <c r="AH165"/>
      <c r="AI165"/>
    </row>
    <row r="166" spans="1:35" s="41" customFormat="1">
      <c r="A166" s="179">
        <v>158</v>
      </c>
      <c r="B166" s="36" t="s">
        <v>168</v>
      </c>
      <c r="C166" s="136" t="s">
        <v>86</v>
      </c>
      <c r="D166" s="121">
        <v>12</v>
      </c>
      <c r="E166" s="87">
        <v>45</v>
      </c>
      <c r="F166" s="87">
        <f t="shared" si="18"/>
        <v>540</v>
      </c>
      <c r="G166" s="88" t="s">
        <v>177</v>
      </c>
      <c r="H166" s="97" t="s">
        <v>85</v>
      </c>
      <c r="I166" s="87">
        <f>D166</f>
        <v>12</v>
      </c>
      <c r="J166" s="87">
        <v>25</v>
      </c>
      <c r="K166" s="87">
        <f>I166*J166</f>
        <v>300</v>
      </c>
      <c r="L166"/>
      <c r="M166"/>
      <c r="N166"/>
      <c r="O166"/>
      <c r="P166"/>
      <c r="Q166"/>
      <c r="R166"/>
      <c r="S166"/>
      <c r="T166"/>
      <c r="U166"/>
      <c r="V166"/>
      <c r="W166"/>
      <c r="X166"/>
      <c r="Y166"/>
      <c r="Z166"/>
      <c r="AA166"/>
      <c r="AB166"/>
      <c r="AC166"/>
      <c r="AD166"/>
      <c r="AE166"/>
      <c r="AF166"/>
      <c r="AG166"/>
      <c r="AH166"/>
      <c r="AI166"/>
    </row>
    <row r="167" spans="1:35" s="41" customFormat="1">
      <c r="A167" s="179">
        <v>159</v>
      </c>
      <c r="B167" s="36"/>
      <c r="C167" s="166"/>
      <c r="D167" s="180"/>
      <c r="E167" s="87"/>
      <c r="F167" s="87"/>
      <c r="G167" s="51"/>
      <c r="H167" s="100"/>
      <c r="I167" s="59"/>
      <c r="J167" s="59"/>
      <c r="K167" s="46"/>
      <c r="L167"/>
      <c r="M167"/>
      <c r="N167"/>
      <c r="O167"/>
      <c r="P167"/>
      <c r="Q167"/>
      <c r="R167"/>
      <c r="S167"/>
      <c r="T167"/>
      <c r="U167"/>
      <c r="V167"/>
      <c r="W167"/>
      <c r="X167"/>
      <c r="Y167"/>
      <c r="Z167"/>
      <c r="AA167"/>
      <c r="AB167"/>
      <c r="AC167"/>
      <c r="AD167"/>
      <c r="AE167"/>
      <c r="AF167"/>
      <c r="AG167"/>
      <c r="AH167"/>
      <c r="AI167"/>
    </row>
    <row r="168" spans="1:35" s="41" customFormat="1">
      <c r="A168" s="179">
        <v>160</v>
      </c>
      <c r="B168" s="36" t="s">
        <v>104</v>
      </c>
      <c r="C168" s="96" t="s">
        <v>106</v>
      </c>
      <c r="D168" s="121">
        <v>5</v>
      </c>
      <c r="E168" s="87">
        <v>822</v>
      </c>
      <c r="F168" s="87">
        <f t="shared" si="18"/>
        <v>4110</v>
      </c>
      <c r="G168" s="88" t="s">
        <v>125</v>
      </c>
      <c r="H168" s="97" t="s">
        <v>79</v>
      </c>
      <c r="I168" s="87">
        <v>100</v>
      </c>
      <c r="J168" s="87">
        <v>11.67</v>
      </c>
      <c r="K168" s="87">
        <f>I168*J168</f>
        <v>1167</v>
      </c>
      <c r="L168"/>
      <c r="M168"/>
      <c r="N168"/>
      <c r="O168"/>
      <c r="P168"/>
      <c r="Q168"/>
      <c r="R168"/>
      <c r="S168"/>
      <c r="T168"/>
      <c r="U168"/>
      <c r="V168"/>
      <c r="W168"/>
      <c r="X168"/>
      <c r="Y168"/>
      <c r="Z168"/>
      <c r="AA168"/>
      <c r="AB168"/>
      <c r="AC168"/>
      <c r="AD168"/>
      <c r="AE168"/>
      <c r="AF168"/>
      <c r="AG168"/>
      <c r="AH168"/>
      <c r="AI168"/>
    </row>
    <row r="169" spans="1:35" s="69" customFormat="1">
      <c r="A169" s="179">
        <v>161</v>
      </c>
      <c r="B169" s="36" t="s">
        <v>139</v>
      </c>
      <c r="C169" s="96" t="s">
        <v>105</v>
      </c>
      <c r="D169" s="87">
        <v>2</v>
      </c>
      <c r="E169" s="87">
        <v>3317</v>
      </c>
      <c r="F169" s="87">
        <f t="shared" si="18"/>
        <v>6634</v>
      </c>
      <c r="G169" s="88"/>
      <c r="H169" s="97"/>
      <c r="I169" s="20"/>
      <c r="J169" s="87"/>
      <c r="K169" s="87"/>
      <c r="L169"/>
      <c r="M169"/>
      <c r="N169"/>
      <c r="O169"/>
      <c r="P169"/>
      <c r="Q169"/>
      <c r="R169"/>
      <c r="S169"/>
      <c r="T169"/>
      <c r="U169"/>
      <c r="V169"/>
      <c r="W169"/>
      <c r="X169"/>
      <c r="Y169"/>
      <c r="Z169"/>
      <c r="AA169"/>
      <c r="AB169"/>
      <c r="AC169"/>
      <c r="AD169"/>
      <c r="AE169"/>
      <c r="AF169"/>
      <c r="AG169"/>
      <c r="AH169"/>
      <c r="AI169"/>
    </row>
    <row r="170" spans="1:35" s="69" customFormat="1" ht="27.6">
      <c r="A170" s="179">
        <v>162</v>
      </c>
      <c r="B170" s="89" t="s">
        <v>229</v>
      </c>
      <c r="C170" s="175" t="s">
        <v>230</v>
      </c>
      <c r="D170" s="87">
        <v>1120</v>
      </c>
      <c r="E170" s="85">
        <v>36</v>
      </c>
      <c r="F170" s="85">
        <f t="shared" si="18"/>
        <v>40320</v>
      </c>
      <c r="G170" s="88"/>
      <c r="H170" s="97"/>
      <c r="I170" s="20"/>
      <c r="J170" s="87"/>
      <c r="K170" s="87"/>
      <c r="L170"/>
      <c r="M170"/>
      <c r="N170"/>
      <c r="O170"/>
      <c r="P170"/>
      <c r="Q170"/>
      <c r="R170"/>
      <c r="S170"/>
      <c r="T170"/>
      <c r="U170"/>
      <c r="V170"/>
      <c r="W170"/>
      <c r="X170"/>
      <c r="Y170"/>
      <c r="Z170"/>
      <c r="AA170"/>
      <c r="AB170"/>
      <c r="AC170"/>
      <c r="AD170"/>
      <c r="AE170"/>
      <c r="AF170"/>
      <c r="AG170"/>
      <c r="AH170"/>
      <c r="AI170"/>
    </row>
    <row r="171" spans="1:35" s="72" customFormat="1" ht="27.6">
      <c r="A171" s="89"/>
      <c r="B171" s="21" t="s">
        <v>112</v>
      </c>
      <c r="C171" s="101"/>
      <c r="D171" s="22"/>
      <c r="E171" s="22"/>
      <c r="F171" s="22">
        <f>SUM(F164:F170)</f>
        <v>59470</v>
      </c>
      <c r="G171" s="74" t="s">
        <v>122</v>
      </c>
      <c r="H171" s="125"/>
      <c r="I171" s="22"/>
      <c r="J171" s="40"/>
      <c r="K171" s="116">
        <f>SUM(K164:K170)</f>
        <v>1467</v>
      </c>
      <c r="L171"/>
      <c r="M171"/>
      <c r="N171"/>
      <c r="O171"/>
      <c r="P171"/>
      <c r="Q171"/>
      <c r="R171"/>
      <c r="S171"/>
      <c r="T171"/>
      <c r="U171"/>
      <c r="V171"/>
      <c r="W171"/>
      <c r="X171"/>
      <c r="Y171"/>
      <c r="Z171"/>
      <c r="AA171"/>
      <c r="AB171"/>
      <c r="AC171"/>
      <c r="AD171"/>
      <c r="AE171"/>
      <c r="AF171"/>
      <c r="AG171"/>
      <c r="AH171"/>
      <c r="AI171"/>
    </row>
    <row r="172" spans="1:35" s="72" customFormat="1">
      <c r="A172" s="89"/>
      <c r="B172" s="77"/>
      <c r="C172" s="25"/>
      <c r="D172" s="77"/>
      <c r="E172" s="25"/>
      <c r="F172" s="26"/>
      <c r="G172" s="78" t="s">
        <v>118</v>
      </c>
      <c r="H172" s="122"/>
      <c r="I172" s="27"/>
      <c r="J172" s="27"/>
      <c r="K172" s="28">
        <f>K171+K162+K142+K91+K33+K151</f>
        <v>234501.76170000003</v>
      </c>
      <c r="L172"/>
      <c r="M172"/>
      <c r="N172"/>
      <c r="O172"/>
      <c r="P172"/>
      <c r="Q172"/>
      <c r="R172"/>
      <c r="S172"/>
      <c r="T172"/>
      <c r="U172"/>
      <c r="V172"/>
      <c r="W172"/>
      <c r="X172"/>
      <c r="Y172"/>
      <c r="Z172"/>
      <c r="AA172"/>
      <c r="AB172"/>
      <c r="AC172"/>
      <c r="AD172"/>
      <c r="AE172"/>
      <c r="AF172"/>
      <c r="AG172"/>
      <c r="AH172"/>
      <c r="AI172"/>
    </row>
    <row r="173" spans="1:35" s="72" customFormat="1">
      <c r="A173" s="89"/>
      <c r="B173" s="78" t="s">
        <v>119</v>
      </c>
      <c r="C173" s="122"/>
      <c r="D173" s="80"/>
      <c r="E173" s="26"/>
      <c r="F173" s="29">
        <f>F33+F171+F162+F142+F91+F151</f>
        <v>261688.04</v>
      </c>
      <c r="G173" s="79" t="s">
        <v>120</v>
      </c>
      <c r="H173" s="132">
        <v>0.03</v>
      </c>
      <c r="I173" s="27"/>
      <c r="J173" s="27"/>
      <c r="K173" s="28">
        <f>K172*H173</f>
        <v>7035.0528510000004</v>
      </c>
      <c r="L173"/>
      <c r="M173"/>
      <c r="N173"/>
      <c r="O173"/>
      <c r="P173"/>
      <c r="Q173"/>
      <c r="R173"/>
      <c r="S173"/>
      <c r="T173"/>
      <c r="U173"/>
      <c r="V173"/>
      <c r="W173"/>
      <c r="X173"/>
      <c r="Y173"/>
      <c r="Z173"/>
      <c r="AA173"/>
      <c r="AB173"/>
      <c r="AC173"/>
      <c r="AD173"/>
      <c r="AE173"/>
      <c r="AF173"/>
      <c r="AG173"/>
      <c r="AH173"/>
      <c r="AI173"/>
    </row>
    <row r="174" spans="1:35" s="72" customFormat="1">
      <c r="A174" s="89"/>
      <c r="B174" s="79"/>
      <c r="C174" s="123"/>
      <c r="D174" s="80"/>
      <c r="E174" s="26"/>
      <c r="F174" s="29"/>
      <c r="G174" s="81" t="s">
        <v>111</v>
      </c>
      <c r="H174" s="122"/>
      <c r="I174" s="27"/>
      <c r="J174" s="27"/>
      <c r="K174" s="28">
        <f>K172+K173</f>
        <v>241536.81455100002</v>
      </c>
      <c r="L174"/>
      <c r="M174"/>
      <c r="N174"/>
      <c r="O174"/>
      <c r="P174"/>
      <c r="Q174"/>
      <c r="R174"/>
      <c r="S174"/>
      <c r="T174"/>
      <c r="U174"/>
      <c r="V174"/>
      <c r="W174"/>
      <c r="X174"/>
      <c r="Y174"/>
      <c r="Z174"/>
      <c r="AA174"/>
      <c r="AB174"/>
      <c r="AC174"/>
      <c r="AD174"/>
      <c r="AE174"/>
      <c r="AF174"/>
      <c r="AG174"/>
      <c r="AH174"/>
      <c r="AI174"/>
    </row>
    <row r="175" spans="1:35" s="72" customFormat="1">
      <c r="A175" s="89"/>
      <c r="B175" s="81" t="s">
        <v>110</v>
      </c>
      <c r="C175" s="30"/>
      <c r="D175" s="80"/>
      <c r="E175" s="26"/>
      <c r="F175" s="29">
        <f>F173</f>
        <v>261688.04</v>
      </c>
      <c r="G175" s="81" t="s">
        <v>123</v>
      </c>
      <c r="H175" s="30"/>
      <c r="I175" s="27"/>
      <c r="J175" s="27"/>
      <c r="K175" s="28">
        <f>F175+K174</f>
        <v>503224.85455100005</v>
      </c>
      <c r="L175"/>
      <c r="M175"/>
      <c r="N175"/>
      <c r="O175"/>
      <c r="P175"/>
      <c r="Q175"/>
      <c r="R175"/>
      <c r="S175"/>
      <c r="T175"/>
      <c r="U175"/>
      <c r="V175"/>
      <c r="W175"/>
      <c r="X175"/>
      <c r="Y175"/>
      <c r="Z175"/>
      <c r="AA175"/>
      <c r="AB175"/>
      <c r="AC175"/>
      <c r="AD175"/>
      <c r="AE175"/>
      <c r="AF175"/>
      <c r="AG175"/>
      <c r="AH175"/>
      <c r="AI175"/>
    </row>
    <row r="176" spans="1:35" s="72" customFormat="1">
      <c r="A176" s="89"/>
      <c r="B176" s="82"/>
      <c r="C176" s="30"/>
      <c r="D176" s="82"/>
      <c r="E176" s="30"/>
      <c r="F176" s="82"/>
      <c r="G176" s="81" t="s">
        <v>121</v>
      </c>
      <c r="H176" s="30"/>
      <c r="I176" s="27"/>
      <c r="J176" s="27"/>
      <c r="K176" s="28">
        <f>K177/6</f>
        <v>100644.97091020002</v>
      </c>
      <c r="L176"/>
      <c r="M176"/>
      <c r="N176"/>
      <c r="O176"/>
      <c r="P176"/>
      <c r="Q176"/>
      <c r="R176"/>
      <c r="S176"/>
      <c r="T176"/>
      <c r="U176"/>
      <c r="V176"/>
      <c r="W176"/>
      <c r="X176"/>
      <c r="Y176"/>
      <c r="Z176"/>
      <c r="AA176"/>
      <c r="AB176"/>
      <c r="AC176"/>
      <c r="AD176"/>
      <c r="AE176"/>
      <c r="AF176"/>
      <c r="AG176"/>
      <c r="AH176"/>
      <c r="AI176"/>
    </row>
    <row r="177" spans="1:35" s="72" customFormat="1">
      <c r="A177" s="89"/>
      <c r="B177" s="82"/>
      <c r="C177" s="30"/>
      <c r="D177" s="82"/>
      <c r="E177" s="30"/>
      <c r="F177" s="82"/>
      <c r="G177" s="81" t="s">
        <v>124</v>
      </c>
      <c r="H177" s="30"/>
      <c r="I177" s="27"/>
      <c r="J177" s="27"/>
      <c r="K177" s="28">
        <f>K175*1.2</f>
        <v>603869.82546120009</v>
      </c>
      <c r="L177"/>
      <c r="M177"/>
      <c r="N177"/>
      <c r="O177"/>
      <c r="P177"/>
      <c r="Q177"/>
      <c r="R177"/>
      <c r="S177"/>
      <c r="T177"/>
      <c r="U177"/>
      <c r="V177"/>
      <c r="W177"/>
      <c r="X177"/>
      <c r="Y177"/>
      <c r="Z177"/>
      <c r="AA177"/>
      <c r="AB177"/>
      <c r="AC177"/>
      <c r="AD177"/>
      <c r="AE177"/>
      <c r="AF177"/>
      <c r="AG177"/>
      <c r="AH177"/>
      <c r="AI177"/>
    </row>
    <row r="178" spans="1:35" s="72" customFormat="1">
      <c r="A178" s="83"/>
      <c r="B178" s="62"/>
      <c r="C178" s="62"/>
      <c r="D178" s="62"/>
      <c r="E178" s="23"/>
      <c r="F178" s="62"/>
      <c r="G178" s="62"/>
      <c r="H178" s="62"/>
      <c r="I178" s="62"/>
      <c r="J178" s="62"/>
      <c r="K178" s="62"/>
      <c r="L178"/>
      <c r="M178"/>
      <c r="N178"/>
      <c r="O178"/>
      <c r="P178"/>
      <c r="Q178"/>
      <c r="R178"/>
      <c r="S178"/>
      <c r="T178"/>
      <c r="U178"/>
      <c r="V178"/>
      <c r="W178"/>
      <c r="X178"/>
      <c r="Y178"/>
      <c r="Z178"/>
      <c r="AA178"/>
      <c r="AB178"/>
      <c r="AC178"/>
      <c r="AD178"/>
      <c r="AE178"/>
      <c r="AF178"/>
      <c r="AG178"/>
      <c r="AH178"/>
      <c r="AI178"/>
    </row>
    <row r="179" spans="1:35">
      <c r="A179" s="83"/>
      <c r="E179" s="62"/>
      <c r="L179"/>
      <c r="M179"/>
      <c r="N179"/>
      <c r="O179"/>
      <c r="P179"/>
      <c r="Q179"/>
      <c r="R179"/>
      <c r="S179"/>
      <c r="T179"/>
      <c r="U179"/>
      <c r="V179"/>
      <c r="W179"/>
      <c r="X179"/>
      <c r="Y179"/>
      <c r="Z179"/>
      <c r="AA179"/>
      <c r="AB179"/>
      <c r="AC179"/>
      <c r="AD179"/>
      <c r="AE179"/>
      <c r="AF179"/>
      <c r="AG179"/>
      <c r="AH179"/>
      <c r="AI179"/>
    </row>
    <row r="180" spans="1:35">
      <c r="A180" s="83"/>
      <c r="E180" s="62"/>
      <c r="L180"/>
      <c r="M180"/>
      <c r="N180"/>
      <c r="O180"/>
      <c r="P180"/>
      <c r="Q180"/>
      <c r="R180"/>
      <c r="S180"/>
      <c r="T180"/>
      <c r="U180"/>
      <c r="V180"/>
      <c r="W180"/>
      <c r="X180"/>
      <c r="Y180"/>
      <c r="Z180"/>
      <c r="AA180"/>
      <c r="AB180"/>
      <c r="AC180"/>
      <c r="AD180"/>
      <c r="AE180"/>
      <c r="AF180"/>
      <c r="AG180"/>
      <c r="AH180"/>
      <c r="AI180"/>
    </row>
    <row r="181" spans="1:35">
      <c r="A181" s="83"/>
      <c r="E181" s="62"/>
      <c r="L181"/>
      <c r="M181"/>
      <c r="N181"/>
      <c r="O181"/>
      <c r="P181"/>
      <c r="Q181"/>
      <c r="R181"/>
      <c r="S181"/>
      <c r="T181"/>
      <c r="U181"/>
      <c r="V181"/>
      <c r="W181"/>
      <c r="X181"/>
      <c r="Y181"/>
      <c r="Z181"/>
      <c r="AA181"/>
      <c r="AB181"/>
      <c r="AC181"/>
      <c r="AD181"/>
      <c r="AE181"/>
      <c r="AF181"/>
      <c r="AG181"/>
      <c r="AH181"/>
      <c r="AI181"/>
    </row>
    <row r="182" spans="1:35">
      <c r="A182" s="83"/>
      <c r="E182" s="62"/>
      <c r="O182"/>
    </row>
    <row r="183" spans="1:35">
      <c r="A183" s="83"/>
      <c r="E183" s="62"/>
    </row>
    <row r="184" spans="1:35">
      <c r="A184" s="83"/>
      <c r="E184" s="62"/>
    </row>
    <row r="185" spans="1:35">
      <c r="A185" s="83"/>
      <c r="E185" s="62"/>
    </row>
    <row r="186" spans="1:35">
      <c r="A186" s="83"/>
      <c r="E186" s="62"/>
    </row>
    <row r="187" spans="1:35">
      <c r="A187" s="83"/>
      <c r="E187" s="62"/>
    </row>
    <row r="188" spans="1:35">
      <c r="A188" s="83"/>
      <c r="E188" s="62"/>
    </row>
    <row r="189" spans="1:35">
      <c r="A189" s="83"/>
      <c r="E189" s="62"/>
    </row>
    <row r="190" spans="1:35">
      <c r="A190" s="83"/>
      <c r="E190" s="62"/>
    </row>
    <row r="191" spans="1:35">
      <c r="A191" s="83"/>
      <c r="E191" s="62"/>
    </row>
    <row r="192" spans="1:35">
      <c r="A192" s="83"/>
      <c r="E192" s="62"/>
    </row>
    <row r="193" spans="1:5">
      <c r="A193" s="83"/>
      <c r="E193" s="62"/>
    </row>
    <row r="194" spans="1:5">
      <c r="A194" s="83"/>
      <c r="E194" s="62"/>
    </row>
    <row r="195" spans="1:5">
      <c r="A195" s="83"/>
      <c r="E195" s="62"/>
    </row>
    <row r="196" spans="1:5">
      <c r="A196" s="83"/>
      <c r="E196" s="62"/>
    </row>
    <row r="197" spans="1:5">
      <c r="A197" s="38"/>
      <c r="E197" s="62"/>
    </row>
    <row r="198" spans="1:5">
      <c r="A198" s="62"/>
      <c r="E198" s="62"/>
    </row>
    <row r="199" spans="1:5">
      <c r="E199" s="62"/>
    </row>
    <row r="200" spans="1:5">
      <c r="E200" s="62"/>
    </row>
    <row r="201" spans="1:5">
      <c r="E201" s="62"/>
    </row>
    <row r="202" spans="1:5">
      <c r="A202" s="63"/>
      <c r="E202" s="62"/>
    </row>
    <row r="203" spans="1:5">
      <c r="A203" s="63"/>
    </row>
    <row r="213" spans="1:15" s="70" customFormat="1">
      <c r="A213" s="23"/>
      <c r="B213" s="62"/>
      <c r="C213" s="62"/>
      <c r="D213" s="62"/>
      <c r="E213" s="23"/>
      <c r="F213" s="62"/>
      <c r="G213" s="62"/>
      <c r="H213" s="62"/>
      <c r="I213" s="62"/>
      <c r="J213" s="62"/>
      <c r="K213" s="62"/>
      <c r="O213" s="62"/>
    </row>
    <row r="214" spans="1:15" s="70" customFormat="1">
      <c r="A214" s="23"/>
      <c r="B214" s="62"/>
      <c r="C214" s="62"/>
      <c r="D214" s="62"/>
      <c r="E214" s="23"/>
      <c r="F214" s="62"/>
      <c r="G214" s="62"/>
      <c r="H214" s="62"/>
      <c r="I214" s="62"/>
      <c r="J214" s="62"/>
      <c r="K214" s="62"/>
    </row>
    <row r="215" spans="1:15" s="70" customFormat="1">
      <c r="A215" s="23"/>
      <c r="B215" s="62"/>
      <c r="C215" s="62"/>
      <c r="D215" s="62"/>
      <c r="E215" s="23"/>
      <c r="F215" s="62"/>
      <c r="G215" s="62"/>
      <c r="H215" s="62"/>
      <c r="I215" s="62"/>
      <c r="J215" s="62"/>
      <c r="K215" s="62"/>
    </row>
    <row r="216" spans="1:15" s="70" customFormat="1">
      <c r="A216" s="23"/>
      <c r="B216" s="62"/>
      <c r="C216" s="62"/>
      <c r="D216" s="62"/>
      <c r="E216" s="23"/>
      <c r="F216" s="62"/>
      <c r="G216" s="62"/>
      <c r="H216" s="62"/>
      <c r="I216" s="62"/>
      <c r="J216" s="62"/>
      <c r="K216" s="62"/>
    </row>
    <row r="217" spans="1:15" s="70" customFormat="1">
      <c r="A217" s="23"/>
      <c r="B217" s="62"/>
      <c r="C217" s="62"/>
      <c r="D217" s="62"/>
      <c r="E217" s="23"/>
      <c r="F217" s="62"/>
      <c r="G217" s="62"/>
      <c r="H217" s="62"/>
      <c r="I217" s="62"/>
      <c r="J217" s="62"/>
      <c r="K217" s="62"/>
    </row>
    <row r="218" spans="1:15" s="72" customFormat="1">
      <c r="A218" s="23"/>
      <c r="B218" s="62"/>
      <c r="C218" s="62"/>
      <c r="D218" s="62"/>
      <c r="E218" s="23"/>
      <c r="F218" s="62"/>
      <c r="G218" s="62"/>
      <c r="H218" s="62"/>
      <c r="I218" s="62"/>
      <c r="J218" s="62"/>
      <c r="K218" s="62"/>
      <c r="O218" s="70"/>
    </row>
    <row r="219" spans="1:15" s="72" customFormat="1">
      <c r="A219" s="23"/>
      <c r="B219" s="62"/>
      <c r="C219" s="62"/>
      <c r="D219" s="62"/>
      <c r="E219" s="23"/>
      <c r="F219" s="62"/>
      <c r="G219" s="62"/>
      <c r="H219" s="62"/>
      <c r="I219" s="62"/>
      <c r="J219" s="62"/>
      <c r="K219" s="62"/>
    </row>
    <row r="220" spans="1:15" s="84" customFormat="1" ht="29.4" customHeight="1">
      <c r="A220" s="23"/>
      <c r="B220" s="62"/>
      <c r="C220" s="62"/>
      <c r="D220" s="62"/>
      <c r="E220" s="23"/>
      <c r="F220" s="62"/>
      <c r="G220" s="62"/>
      <c r="H220" s="62"/>
      <c r="I220" s="62"/>
      <c r="J220" s="62"/>
      <c r="K220" s="62"/>
      <c r="O220" s="72"/>
    </row>
    <row r="221" spans="1:15" s="84" customFormat="1" ht="29.4" customHeight="1">
      <c r="A221" s="23"/>
      <c r="B221" s="62"/>
      <c r="C221" s="62"/>
      <c r="D221" s="62"/>
      <c r="E221" s="23"/>
      <c r="F221" s="62"/>
      <c r="G221" s="62"/>
      <c r="H221" s="62"/>
      <c r="I221" s="62"/>
      <c r="J221" s="62"/>
      <c r="K221" s="62"/>
    </row>
    <row r="222" spans="1:15" s="84" customFormat="1" ht="29.4" customHeight="1">
      <c r="A222" s="23"/>
      <c r="B222" s="62"/>
      <c r="C222" s="62"/>
      <c r="D222" s="62"/>
      <c r="E222" s="23"/>
      <c r="F222" s="62"/>
      <c r="G222" s="62"/>
      <c r="H222" s="62"/>
      <c r="I222" s="62"/>
      <c r="J222" s="62"/>
      <c r="K222" s="62"/>
    </row>
    <row r="223" spans="1:15">
      <c r="O223" s="84"/>
    </row>
    <row r="224" spans="1:15" s="38" customFormat="1">
      <c r="A224" s="23"/>
      <c r="B224" s="62"/>
      <c r="C224" s="62"/>
      <c r="D224" s="62"/>
      <c r="E224" s="23"/>
      <c r="F224" s="62"/>
      <c r="G224" s="62"/>
      <c r="H224" s="62"/>
      <c r="I224" s="62"/>
      <c r="J224" s="62"/>
      <c r="K224" s="62"/>
      <c r="O224" s="62"/>
    </row>
    <row r="225" spans="1:15" s="38" customFormat="1">
      <c r="A225" s="23"/>
      <c r="B225" s="62"/>
      <c r="C225" s="62"/>
      <c r="D225" s="62"/>
      <c r="E225" s="23"/>
      <c r="F225" s="62"/>
      <c r="G225" s="62"/>
      <c r="H225" s="62"/>
      <c r="I225" s="62"/>
      <c r="J225" s="62"/>
      <c r="K225" s="62"/>
    </row>
    <row r="226" spans="1:15" s="38" customFormat="1">
      <c r="A226" s="23"/>
      <c r="B226" s="62"/>
      <c r="C226" s="62"/>
      <c r="D226" s="62"/>
      <c r="E226" s="23"/>
      <c r="F226" s="62"/>
      <c r="G226" s="62"/>
      <c r="H226" s="62"/>
      <c r="I226" s="62"/>
      <c r="J226" s="62"/>
      <c r="K226" s="62"/>
    </row>
    <row r="227" spans="1:15">
      <c r="O227" s="38"/>
    </row>
  </sheetData>
  <protectedRanges>
    <protectedRange sqref="J53" name="Range1_3_3_1_2_1"/>
    <protectedRange sqref="J54 J51:J52" name="Range1_4_1_1_1_2_1_2_1"/>
  </protectedRanges>
  <mergeCells count="5">
    <mergeCell ref="A1:B1"/>
    <mergeCell ref="A2:B2"/>
    <mergeCell ref="A3:J3"/>
    <mergeCell ref="A4:I4"/>
    <mergeCell ref="A5:K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Pokryshka Sergii</cp:lastModifiedBy>
  <cp:lastPrinted>2022-11-07T08:53:10Z</cp:lastPrinted>
  <dcterms:created xsi:type="dcterms:W3CDTF">1996-10-08T23:32:00Z</dcterms:created>
  <dcterms:modified xsi:type="dcterms:W3CDTF">2025-02-21T09:56:48Z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