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E7282CA7-0B47-45E8-BA16-0BC36ABBE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6" i="1" l="1"/>
  <c r="G8" i="1"/>
  <c r="G10" i="1"/>
  <c r="G11" i="1"/>
  <c r="G14" i="1"/>
  <c r="G16" i="1"/>
  <c r="G17" i="1"/>
  <c r="G18" i="1"/>
  <c r="G19" i="1"/>
  <c r="G20" i="1"/>
  <c r="E15" i="1"/>
  <c r="E13" i="1"/>
  <c r="G13" i="1" s="1"/>
  <c r="E12" i="1"/>
  <c r="E9" i="1"/>
  <c r="G9" i="1" s="1"/>
  <c r="E7" i="1"/>
  <c r="G7" i="1" s="1"/>
  <c r="E5" i="1"/>
  <c r="G5" i="1" s="1"/>
  <c r="G12" i="1" l="1"/>
  <c r="G15" i="1"/>
  <c r="G21" i="1" l="1"/>
</calcChain>
</file>

<file path=xl/sharedStrings.xml><?xml version="1.0" encoding="utf-8"?>
<sst xmlns="http://schemas.openxmlformats.org/spreadsheetml/2006/main" count="41" uniqueCount="31">
  <si>
    <t xml:space="preserve">Номер  замовлення    </t>
  </si>
  <si>
    <t>№ ______________________________</t>
  </si>
  <si>
    <t>№ п/п</t>
  </si>
  <si>
    <t>Види робіт</t>
  </si>
  <si>
    <t>Один. вимір</t>
  </si>
  <si>
    <t>Кільк.</t>
  </si>
  <si>
    <t xml:space="preserve">Прибирання покрівлі </t>
  </si>
  <si>
    <t>м2</t>
  </si>
  <si>
    <t>Демонтаж крапельника</t>
  </si>
  <si>
    <t>м.п.</t>
  </si>
  <si>
    <t>Розбирання покриттів покрівлі з рулонних матеріалів (руберойд) в 1-3 шари</t>
  </si>
  <si>
    <t>Демонтаж карнизного звису з цегли 2 шт</t>
  </si>
  <si>
    <t>Монтаж карнизного звису з цегли</t>
  </si>
  <si>
    <t>м3</t>
  </si>
  <si>
    <t>шт</t>
  </si>
  <si>
    <t>Демонтаж парапетної накривки</t>
  </si>
  <si>
    <t>Монтаж парапетної накривки</t>
  </si>
  <si>
    <t xml:space="preserve">Демонтаж цементної стяжки </t>
  </si>
  <si>
    <t>Улаштування цементної стяжки (середня товщина 30мм)</t>
  </si>
  <si>
    <t>Герметизація металевих ніжок</t>
  </si>
  <si>
    <t>Улаштування  рубероїду шириною 1800мм вздовж карнизу</t>
  </si>
  <si>
    <t>Улаштування планки притискання  рубероїду до карнизу</t>
  </si>
  <si>
    <t>Ремонт швів рубероїду смугами завширшки 250мм ( по вертикалі), висотою 2700 мм</t>
  </si>
  <si>
    <t>посл.</t>
  </si>
  <si>
    <t>Навантаження сміття вручну</t>
  </si>
  <si>
    <t>т</t>
  </si>
  <si>
    <t>Перенесення сміття та матеріалів на відстань більше 50 м</t>
  </si>
  <si>
    <t>Вивіз сміття</t>
  </si>
  <si>
    <t>Загальна вартість робіт по всім розділам:</t>
  </si>
  <si>
    <t xml:space="preserve">Ціна  грн. </t>
  </si>
  <si>
    <t>Сума 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</si>
</sst>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10" xfId="2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10" xfId="2" applyNumberFormat="1" applyFont="1" applyFill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Schneider Electric Price Full 2008 august" xfId="2" xr:uid="{00000000-0005-0000-0000-000002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1"/>
  <sheetViews>
    <sheetView tabSelected="1" zoomScale="80" zoomScaleNormal="80" workbookViewId="0">
      <selection activeCell="K17" sqref="K17"/>
    </sheetView>
  </sheetViews>
  <sheetFormatPr defaultRowHeight="15" x14ac:dyDescent="0.25"/>
  <cols>
    <col min="2" max="2" width="3.140625" customWidth="1"/>
    <col min="3" max="3" width="30.85546875" customWidth="1"/>
    <col min="5" max="5" width="11.5703125" customWidth="1"/>
    <col min="6" max="6" width="15.42578125" customWidth="1"/>
    <col min="7" max="7" width="22.28515625" customWidth="1"/>
    <col min="8" max="8" width="3.7109375" customWidth="1"/>
  </cols>
  <sheetData>
    <row r="2" spans="2:7" ht="15.75" thickBot="1" x14ac:dyDescent="0.3"/>
    <row r="3" spans="2:7" ht="16.5" thickBot="1" x14ac:dyDescent="0.3">
      <c r="B3" s="16" t="s">
        <v>0</v>
      </c>
      <c r="C3" s="17"/>
      <c r="D3" s="17" t="s">
        <v>1</v>
      </c>
      <c r="E3" s="17"/>
      <c r="F3" s="17"/>
      <c r="G3" s="18"/>
    </row>
    <row r="4" spans="2:7" ht="43.5" thickBot="1" x14ac:dyDescent="0.3">
      <c r="B4" s="1" t="s">
        <v>2</v>
      </c>
      <c r="C4" s="2" t="s">
        <v>3</v>
      </c>
      <c r="D4" s="3" t="s">
        <v>4</v>
      </c>
      <c r="E4" s="4" t="s">
        <v>5</v>
      </c>
      <c r="F4" s="5" t="s">
        <v>29</v>
      </c>
      <c r="G4" s="6" t="s">
        <v>30</v>
      </c>
    </row>
    <row r="5" spans="2:7" x14ac:dyDescent="0.25">
      <c r="B5" s="7">
        <v>1</v>
      </c>
      <c r="C5" s="8" t="s">
        <v>6</v>
      </c>
      <c r="D5" s="9" t="s">
        <v>7</v>
      </c>
      <c r="E5" s="10">
        <f>1.6*96</f>
        <v>153.60000000000002</v>
      </c>
      <c r="F5" s="11">
        <f>30*1.2</f>
        <v>36</v>
      </c>
      <c r="G5" s="12">
        <f>ROUND(F5*E5,2)</f>
        <v>5529.6</v>
      </c>
    </row>
    <row r="6" spans="2:7" x14ac:dyDescent="0.25">
      <c r="B6" s="7">
        <v>2</v>
      </c>
      <c r="C6" s="8" t="s">
        <v>8</v>
      </c>
      <c r="D6" s="9" t="s">
        <v>9</v>
      </c>
      <c r="E6" s="10">
        <v>25</v>
      </c>
      <c r="F6" s="13">
        <f>30*1.2</f>
        <v>36</v>
      </c>
      <c r="G6" s="12">
        <f t="shared" ref="G6:G20" si="0">ROUND(F6*E6,2)</f>
        <v>900</v>
      </c>
    </row>
    <row r="7" spans="2:7" ht="57" x14ac:dyDescent="0.25">
      <c r="B7" s="7">
        <v>3</v>
      </c>
      <c r="C7" s="8" t="s">
        <v>10</v>
      </c>
      <c r="D7" s="9" t="s">
        <v>7</v>
      </c>
      <c r="E7" s="10">
        <f>96*1.3</f>
        <v>124.80000000000001</v>
      </c>
      <c r="F7" s="11">
        <f>100*1.2</f>
        <v>120</v>
      </c>
      <c r="G7" s="12">
        <f t="shared" si="0"/>
        <v>14976</v>
      </c>
    </row>
    <row r="8" spans="2:7" ht="28.5" x14ac:dyDescent="0.25">
      <c r="B8" s="7">
        <v>4</v>
      </c>
      <c r="C8" s="8" t="s">
        <v>11</v>
      </c>
      <c r="D8" s="9" t="s">
        <v>9</v>
      </c>
      <c r="E8" s="10">
        <v>96</v>
      </c>
      <c r="F8" s="11">
        <f>100*1.2</f>
        <v>120</v>
      </c>
      <c r="G8" s="12">
        <f t="shared" si="0"/>
        <v>11520</v>
      </c>
    </row>
    <row r="9" spans="2:7" ht="28.5" x14ac:dyDescent="0.25">
      <c r="B9" s="7">
        <v>5</v>
      </c>
      <c r="C9" s="8" t="s">
        <v>12</v>
      </c>
      <c r="D9" s="9" t="s">
        <v>13</v>
      </c>
      <c r="E9" s="10">
        <f>96*0.25*0.15</f>
        <v>3.5999999999999996</v>
      </c>
      <c r="F9" s="11">
        <f>1300*1.2</f>
        <v>1560</v>
      </c>
      <c r="G9" s="12">
        <f t="shared" si="0"/>
        <v>5616</v>
      </c>
    </row>
    <row r="10" spans="2:7" ht="28.5" x14ac:dyDescent="0.25">
      <c r="B10" s="7">
        <v>8</v>
      </c>
      <c r="C10" s="8" t="s">
        <v>15</v>
      </c>
      <c r="D10" s="9" t="s">
        <v>9</v>
      </c>
      <c r="E10" s="10">
        <v>2</v>
      </c>
      <c r="F10" s="11">
        <f>40*1.2</f>
        <v>48</v>
      </c>
      <c r="G10" s="12">
        <f t="shared" si="0"/>
        <v>96</v>
      </c>
    </row>
    <row r="11" spans="2:7" ht="28.5" x14ac:dyDescent="0.25">
      <c r="B11" s="7">
        <v>9</v>
      </c>
      <c r="C11" s="8" t="s">
        <v>16</v>
      </c>
      <c r="D11" s="9" t="s">
        <v>9</v>
      </c>
      <c r="E11" s="10">
        <v>2</v>
      </c>
      <c r="F11" s="11">
        <f>100*1.2</f>
        <v>120</v>
      </c>
      <c r="G11" s="12">
        <f t="shared" si="0"/>
        <v>240</v>
      </c>
    </row>
    <row r="12" spans="2:7" x14ac:dyDescent="0.25">
      <c r="B12" s="7">
        <v>12</v>
      </c>
      <c r="C12" s="8" t="s">
        <v>17</v>
      </c>
      <c r="D12" s="9" t="s">
        <v>7</v>
      </c>
      <c r="E12" s="10">
        <f>96*1</f>
        <v>96</v>
      </c>
      <c r="F12" s="11">
        <f>100*1.2</f>
        <v>120</v>
      </c>
      <c r="G12" s="12">
        <f t="shared" si="0"/>
        <v>11520</v>
      </c>
    </row>
    <row r="13" spans="2:7" ht="42.75" x14ac:dyDescent="0.25">
      <c r="B13" s="7">
        <v>13</v>
      </c>
      <c r="C13" s="8" t="s">
        <v>18</v>
      </c>
      <c r="D13" s="9" t="s">
        <v>7</v>
      </c>
      <c r="E13" s="10">
        <f>96*1.3</f>
        <v>124.80000000000001</v>
      </c>
      <c r="F13" s="11">
        <f>200*1.2</f>
        <v>240</v>
      </c>
      <c r="G13" s="12">
        <f t="shared" si="0"/>
        <v>29952</v>
      </c>
    </row>
    <row r="14" spans="2:7" ht="28.5" x14ac:dyDescent="0.25">
      <c r="B14" s="7">
        <v>16</v>
      </c>
      <c r="C14" s="8" t="s">
        <v>19</v>
      </c>
      <c r="D14" s="9" t="s">
        <v>14</v>
      </c>
      <c r="E14" s="10">
        <v>17</v>
      </c>
      <c r="F14" s="14">
        <f>70*1.2</f>
        <v>84</v>
      </c>
      <c r="G14" s="12">
        <f t="shared" si="0"/>
        <v>1428</v>
      </c>
    </row>
    <row r="15" spans="2:7" ht="42.75" x14ac:dyDescent="0.25">
      <c r="B15" s="7">
        <v>19</v>
      </c>
      <c r="C15" s="8" t="s">
        <v>20</v>
      </c>
      <c r="D15" s="9" t="s">
        <v>7</v>
      </c>
      <c r="E15" s="10">
        <f>96*1.8</f>
        <v>172.8</v>
      </c>
      <c r="F15" s="11">
        <f>130*1.2</f>
        <v>156</v>
      </c>
      <c r="G15" s="12">
        <f t="shared" si="0"/>
        <v>26956.799999999999</v>
      </c>
    </row>
    <row r="16" spans="2:7" ht="42.75" x14ac:dyDescent="0.25">
      <c r="B16" s="7">
        <v>23</v>
      </c>
      <c r="C16" s="8" t="s">
        <v>21</v>
      </c>
      <c r="D16" s="9" t="s">
        <v>9</v>
      </c>
      <c r="E16" s="10">
        <v>96</v>
      </c>
      <c r="F16" s="11">
        <f>70*1.2</f>
        <v>84</v>
      </c>
      <c r="G16" s="12">
        <f t="shared" si="0"/>
        <v>8064</v>
      </c>
    </row>
    <row r="17" spans="2:7" ht="57" x14ac:dyDescent="0.25">
      <c r="B17" s="7">
        <v>26</v>
      </c>
      <c r="C17" s="8" t="s">
        <v>22</v>
      </c>
      <c r="D17" s="9" t="s">
        <v>9</v>
      </c>
      <c r="E17" s="10">
        <v>300</v>
      </c>
      <c r="F17" s="11">
        <f>70*1.2</f>
        <v>84</v>
      </c>
      <c r="G17" s="12">
        <f t="shared" si="0"/>
        <v>25200</v>
      </c>
    </row>
    <row r="18" spans="2:7" x14ac:dyDescent="0.25">
      <c r="B18" s="7">
        <v>33</v>
      </c>
      <c r="C18" s="8" t="s">
        <v>24</v>
      </c>
      <c r="D18" s="9" t="s">
        <v>25</v>
      </c>
      <c r="E18" s="10">
        <v>22</v>
      </c>
      <c r="F18" s="11">
        <f>1000*1.2</f>
        <v>1200</v>
      </c>
      <c r="G18" s="12">
        <f t="shared" si="0"/>
        <v>26400</v>
      </c>
    </row>
    <row r="19" spans="2:7" ht="42.75" x14ac:dyDescent="0.25">
      <c r="B19" s="7">
        <v>35</v>
      </c>
      <c r="C19" s="8" t="s">
        <v>26</v>
      </c>
      <c r="D19" s="9" t="s">
        <v>25</v>
      </c>
      <c r="E19" s="10">
        <v>28</v>
      </c>
      <c r="F19" s="11">
        <f>1000*1.2</f>
        <v>1200</v>
      </c>
      <c r="G19" s="12">
        <f t="shared" si="0"/>
        <v>33600</v>
      </c>
    </row>
    <row r="20" spans="2:7" ht="15.75" thickBot="1" x14ac:dyDescent="0.3">
      <c r="B20" s="7">
        <v>36</v>
      </c>
      <c r="C20" s="8" t="s">
        <v>27</v>
      </c>
      <c r="D20" s="9" t="s">
        <v>23</v>
      </c>
      <c r="E20" s="10">
        <v>3</v>
      </c>
      <c r="F20" s="11">
        <f>3600*1.2</f>
        <v>4320</v>
      </c>
      <c r="G20" s="12">
        <f t="shared" si="0"/>
        <v>12960</v>
      </c>
    </row>
    <row r="21" spans="2:7" ht="15.75" thickBot="1" x14ac:dyDescent="0.3">
      <c r="B21" s="19" t="s">
        <v>28</v>
      </c>
      <c r="C21" s="20"/>
      <c r="D21" s="20"/>
      <c r="E21" s="20"/>
      <c r="F21" s="20"/>
      <c r="G21" s="15">
        <f>SUM(G5:G20)</f>
        <v>214958.40000000002</v>
      </c>
    </row>
  </sheetData>
  <mergeCells count="3">
    <mergeCell ref="B3:C3"/>
    <mergeCell ref="D3:G3"/>
    <mergeCell ref="B21:F21"/>
  </mergeCells>
  <conditionalFormatting sqref="F5:F20">
    <cfRule type="cellIs" dxfId="0" priority="17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2025-05-05T11:46:13Z</dcterms:modified>
</cp:coreProperties>
</file>