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ртем\2.Сагайдака 28\7.Тендера\29.Фасад Паркінг 42а\"/>
    </mc:Choice>
  </mc:AlternateContent>
  <bookViews>
    <workbookView xWindow="-108" yWindow="-108" windowWidth="23256" windowHeight="12576"/>
  </bookViews>
  <sheets>
    <sheet name="ДЦ 1" sheetId="3" r:id="rId1"/>
  </sheets>
  <definedNames>
    <definedName name="_xlnm._FilterDatabase" localSheetId="0" hidden="1">'ДЦ 1'!$A$5:$L$448</definedName>
    <definedName name="_xlnm.Print_Area" localSheetId="0">'ДЦ 1'!$A$1:$L$472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8" i="3" l="1"/>
  <c r="J439" i="3"/>
  <c r="L439" i="3" s="1"/>
  <c r="J428" i="3"/>
  <c r="J429" i="3"/>
  <c r="L429" i="3" s="1"/>
  <c r="J418" i="3"/>
  <c r="J419" i="3"/>
  <c r="L419" i="3" s="1"/>
  <c r="J408" i="3"/>
  <c r="J409" i="3"/>
  <c r="L409" i="3" s="1"/>
  <c r="J390" i="3"/>
  <c r="J389" i="3"/>
  <c r="L389" i="3" s="1"/>
  <c r="J380" i="3"/>
  <c r="J381" i="3"/>
  <c r="J370" i="3"/>
  <c r="L370" i="3" s="1"/>
  <c r="J371" i="3"/>
  <c r="L371" i="3" s="1"/>
  <c r="J360" i="3"/>
  <c r="J361" i="3"/>
  <c r="J350" i="3"/>
  <c r="J338" i="3"/>
  <c r="L338" i="3" s="1"/>
  <c r="J339" i="3"/>
  <c r="J340" i="3"/>
  <c r="L340" i="3" s="1"/>
  <c r="J329" i="3"/>
  <c r="J330" i="3"/>
  <c r="L330" i="3" s="1"/>
  <c r="J319" i="3"/>
  <c r="J320" i="3"/>
  <c r="L320" i="3" s="1"/>
  <c r="J311" i="3"/>
  <c r="J303" i="3"/>
  <c r="J302" i="3"/>
  <c r="J301" i="3"/>
  <c r="J290" i="3"/>
  <c r="L290" i="3" s="1"/>
  <c r="J291" i="3"/>
  <c r="J281" i="3"/>
  <c r="J282" i="3"/>
  <c r="J272" i="3"/>
  <c r="L272" i="3" s="1"/>
  <c r="J273" i="3"/>
  <c r="L273" i="3" s="1"/>
  <c r="J253" i="3"/>
  <c r="J254" i="3"/>
  <c r="L254" i="3" s="1"/>
  <c r="J246" i="3"/>
  <c r="L246" i="3" s="1"/>
  <c r="J245" i="3"/>
  <c r="L245" i="3" s="1"/>
  <c r="J244" i="3"/>
  <c r="J243" i="3"/>
  <c r="L243" i="3" s="1"/>
  <c r="J237" i="3"/>
  <c r="J234" i="3"/>
  <c r="L234" i="3" s="1"/>
  <c r="J235" i="3"/>
  <c r="J214" i="3"/>
  <c r="L214" i="3" s="1"/>
  <c r="J215" i="3"/>
  <c r="L215" i="3" s="1"/>
  <c r="J210" i="3"/>
  <c r="J204" i="3"/>
  <c r="J203" i="3"/>
  <c r="L203" i="3" s="1"/>
  <c r="J194" i="3"/>
  <c r="L194" i="3" s="1"/>
  <c r="J193" i="3"/>
  <c r="J192" i="3"/>
  <c r="J190" i="3"/>
  <c r="L190" i="3" s="1"/>
  <c r="J176" i="3"/>
  <c r="L176" i="3" s="1"/>
  <c r="J170" i="3"/>
  <c r="J171" i="3"/>
  <c r="J165" i="3"/>
  <c r="L165" i="3" s="1"/>
  <c r="J164" i="3"/>
  <c r="L164" i="3" s="1"/>
  <c r="J153" i="3"/>
  <c r="J154" i="3"/>
  <c r="J155" i="3"/>
  <c r="L155" i="3" s="1"/>
  <c r="J151" i="3"/>
  <c r="J150" i="3"/>
  <c r="J149" i="3"/>
  <c r="J129" i="3"/>
  <c r="J138" i="3"/>
  <c r="J141" i="3"/>
  <c r="J140" i="3"/>
  <c r="J132" i="3"/>
  <c r="J133" i="3"/>
  <c r="J122" i="3"/>
  <c r="J123" i="3"/>
  <c r="J113" i="3"/>
  <c r="J114" i="3"/>
  <c r="J105" i="3"/>
  <c r="J104" i="3"/>
  <c r="J93" i="3"/>
  <c r="L93" i="3" s="1"/>
  <c r="J95" i="3"/>
  <c r="J94" i="3"/>
  <c r="J73" i="3"/>
  <c r="J74" i="3"/>
  <c r="J69" i="3"/>
  <c r="J68" i="3"/>
  <c r="J63" i="3"/>
  <c r="J59" i="3"/>
  <c r="J52" i="3"/>
  <c r="J53" i="3"/>
  <c r="J16" i="3"/>
  <c r="J26" i="3"/>
  <c r="J37" i="3"/>
  <c r="J55" i="3"/>
  <c r="J54" i="3"/>
  <c r="J22" i="3"/>
  <c r="J21" i="3"/>
  <c r="P13" i="3"/>
  <c r="J15" i="3"/>
  <c r="J14" i="3"/>
  <c r="D181" i="3"/>
  <c r="J443" i="3"/>
  <c r="L443" i="3" s="1"/>
  <c r="J442" i="3"/>
  <c r="L442" i="3" s="1"/>
  <c r="F442" i="3"/>
  <c r="J56" i="3"/>
  <c r="D42" i="3"/>
  <c r="J42" i="3" s="1"/>
  <c r="D85" i="3"/>
  <c r="J85" i="3" s="1"/>
  <c r="D125" i="3"/>
  <c r="F125" i="3" s="1"/>
  <c r="J440" i="3"/>
  <c r="L440" i="3" s="1"/>
  <c r="L438" i="3"/>
  <c r="J437" i="3"/>
  <c r="L437" i="3" s="1"/>
  <c r="J436" i="3"/>
  <c r="L436" i="3" s="1"/>
  <c r="J435" i="3"/>
  <c r="L435" i="3" s="1"/>
  <c r="J434" i="3"/>
  <c r="L434" i="3" s="1"/>
  <c r="J433" i="3"/>
  <c r="L433" i="3" s="1"/>
  <c r="J432" i="3"/>
  <c r="L432" i="3" s="1"/>
  <c r="F432" i="3"/>
  <c r="J431" i="3"/>
  <c r="L431" i="3" s="1"/>
  <c r="J430" i="3"/>
  <c r="L430" i="3" s="1"/>
  <c r="L428" i="3"/>
  <c r="J427" i="3"/>
  <c r="L427" i="3" s="1"/>
  <c r="J426" i="3"/>
  <c r="L426" i="3" s="1"/>
  <c r="J425" i="3"/>
  <c r="L425" i="3" s="1"/>
  <c r="J424" i="3"/>
  <c r="L424" i="3" s="1"/>
  <c r="J423" i="3"/>
  <c r="L423" i="3" s="1"/>
  <c r="J422" i="3"/>
  <c r="L422" i="3" s="1"/>
  <c r="F422" i="3"/>
  <c r="L418" i="3"/>
  <c r="J420" i="3"/>
  <c r="L420" i="3" s="1"/>
  <c r="J417" i="3"/>
  <c r="L417" i="3" s="1"/>
  <c r="J416" i="3"/>
  <c r="L416" i="3" s="1"/>
  <c r="J415" i="3"/>
  <c r="L415" i="3" s="1"/>
  <c r="J414" i="3"/>
  <c r="L414" i="3" s="1"/>
  <c r="J413" i="3"/>
  <c r="L413" i="3" s="1"/>
  <c r="J412" i="3"/>
  <c r="L412" i="3" s="1"/>
  <c r="F412" i="3"/>
  <c r="J410" i="3"/>
  <c r="L410" i="3" s="1"/>
  <c r="J403" i="3"/>
  <c r="L403" i="3" s="1"/>
  <c r="J404" i="3"/>
  <c r="L404" i="3" s="1"/>
  <c r="J405" i="3"/>
  <c r="L405" i="3" s="1"/>
  <c r="J406" i="3"/>
  <c r="L406" i="3" s="1"/>
  <c r="J407" i="3"/>
  <c r="L407" i="3" s="1"/>
  <c r="L408" i="3"/>
  <c r="J411" i="3"/>
  <c r="L411" i="3" s="1"/>
  <c r="J402" i="3"/>
  <c r="L402" i="3" s="1"/>
  <c r="F402" i="3"/>
  <c r="L380" i="3"/>
  <c r="L381" i="3"/>
  <c r="J383" i="3"/>
  <c r="L383" i="3" s="1"/>
  <c r="J382" i="3"/>
  <c r="L382" i="3" s="1"/>
  <c r="J379" i="3"/>
  <c r="L379" i="3" s="1"/>
  <c r="J378" i="3"/>
  <c r="L378" i="3" s="1"/>
  <c r="J377" i="3"/>
  <c r="L377" i="3" s="1"/>
  <c r="J376" i="3"/>
  <c r="L376" i="3" s="1"/>
  <c r="J375" i="3"/>
  <c r="L375" i="3" s="1"/>
  <c r="J374" i="3"/>
  <c r="L374" i="3" s="1"/>
  <c r="F374" i="3"/>
  <c r="D400" i="3"/>
  <c r="F400" i="3" s="1"/>
  <c r="J388" i="3"/>
  <c r="L388" i="3" s="1"/>
  <c r="L361" i="3"/>
  <c r="L360" i="3"/>
  <c r="J359" i="3"/>
  <c r="L359" i="3" s="1"/>
  <c r="J399" i="3"/>
  <c r="L399" i="3" s="1"/>
  <c r="F399" i="3"/>
  <c r="J398" i="3"/>
  <c r="L398" i="3" s="1"/>
  <c r="J397" i="3"/>
  <c r="L397" i="3" s="1"/>
  <c r="J396" i="3"/>
  <c r="L396" i="3" s="1"/>
  <c r="J395" i="3"/>
  <c r="L395" i="3" s="1"/>
  <c r="J394" i="3"/>
  <c r="L394" i="3" s="1"/>
  <c r="J393" i="3"/>
  <c r="L393" i="3" s="1"/>
  <c r="F393" i="3"/>
  <c r="J392" i="3"/>
  <c r="L392" i="3" s="1"/>
  <c r="J391" i="3"/>
  <c r="L391" i="3" s="1"/>
  <c r="L390" i="3"/>
  <c r="J387" i="3"/>
  <c r="L387" i="3" s="1"/>
  <c r="J386" i="3"/>
  <c r="L386" i="3" s="1"/>
  <c r="J385" i="3"/>
  <c r="L385" i="3" s="1"/>
  <c r="J384" i="3"/>
  <c r="L384" i="3" s="1"/>
  <c r="F384" i="3"/>
  <c r="J373" i="3"/>
  <c r="L373" i="3" s="1"/>
  <c r="J372" i="3"/>
  <c r="L372" i="3" s="1"/>
  <c r="J369" i="3"/>
  <c r="L369" i="3" s="1"/>
  <c r="J368" i="3"/>
  <c r="L368" i="3" s="1"/>
  <c r="J367" i="3"/>
  <c r="L367" i="3" s="1"/>
  <c r="J366" i="3"/>
  <c r="L366" i="3" s="1"/>
  <c r="J365" i="3"/>
  <c r="L365" i="3" s="1"/>
  <c r="J364" i="3"/>
  <c r="L364" i="3" s="1"/>
  <c r="F364" i="3"/>
  <c r="J363" i="3"/>
  <c r="L363" i="3" s="1"/>
  <c r="J362" i="3"/>
  <c r="L362" i="3" s="1"/>
  <c r="J358" i="3"/>
  <c r="L358" i="3" s="1"/>
  <c r="J357" i="3"/>
  <c r="L357" i="3" s="1"/>
  <c r="J356" i="3"/>
  <c r="L356" i="3" s="1"/>
  <c r="J355" i="3"/>
  <c r="L355" i="3" s="1"/>
  <c r="J354" i="3"/>
  <c r="L354" i="3" s="1"/>
  <c r="F354" i="3"/>
  <c r="J352" i="3"/>
  <c r="L352" i="3" s="1"/>
  <c r="J351" i="3"/>
  <c r="L351" i="3" s="1"/>
  <c r="L350" i="3"/>
  <c r="J349" i="3"/>
  <c r="L349" i="3" s="1"/>
  <c r="J348" i="3"/>
  <c r="L348" i="3" s="1"/>
  <c r="J347" i="3"/>
  <c r="L347" i="3" s="1"/>
  <c r="J346" i="3"/>
  <c r="L346" i="3" s="1"/>
  <c r="J345" i="3"/>
  <c r="L345" i="3" s="1"/>
  <c r="J344" i="3"/>
  <c r="L344" i="3" s="1"/>
  <c r="J343" i="3"/>
  <c r="L343" i="3" s="1"/>
  <c r="F343" i="3"/>
  <c r="J322" i="3"/>
  <c r="L322" i="3" s="1"/>
  <c r="J321" i="3"/>
  <c r="L321" i="3" s="1"/>
  <c r="L319" i="3"/>
  <c r="J318" i="3"/>
  <c r="L318" i="3" s="1"/>
  <c r="J317" i="3"/>
  <c r="L317" i="3" s="1"/>
  <c r="J316" i="3"/>
  <c r="L316" i="3" s="1"/>
  <c r="J315" i="3"/>
  <c r="L315" i="3" s="1"/>
  <c r="J314" i="3"/>
  <c r="L314" i="3" s="1"/>
  <c r="J313" i="3"/>
  <c r="L313" i="3" s="1"/>
  <c r="F313" i="3"/>
  <c r="J341" i="3"/>
  <c r="L341" i="3" s="1"/>
  <c r="J335" i="3"/>
  <c r="L335" i="3" s="1"/>
  <c r="J342" i="3"/>
  <c r="L342" i="3" s="1"/>
  <c r="L339" i="3"/>
  <c r="J337" i="3"/>
  <c r="L337" i="3" s="1"/>
  <c r="J336" i="3"/>
  <c r="L336" i="3" s="1"/>
  <c r="J334" i="3"/>
  <c r="L334" i="3" s="1"/>
  <c r="J333" i="3"/>
  <c r="L333" i="3" s="1"/>
  <c r="F333" i="3"/>
  <c r="L329" i="3"/>
  <c r="J332" i="3"/>
  <c r="L332" i="3" s="1"/>
  <c r="J331" i="3"/>
  <c r="L331" i="3" s="1"/>
  <c r="J328" i="3"/>
  <c r="L328" i="3" s="1"/>
  <c r="J327" i="3"/>
  <c r="L327" i="3" s="1"/>
  <c r="J326" i="3"/>
  <c r="L326" i="3" s="1"/>
  <c r="J325" i="3"/>
  <c r="L325" i="3" s="1"/>
  <c r="J324" i="3"/>
  <c r="L324" i="3" s="1"/>
  <c r="J323" i="3"/>
  <c r="L323" i="3" s="1"/>
  <c r="F323" i="3"/>
  <c r="J312" i="3"/>
  <c r="L312" i="3" s="1"/>
  <c r="L311" i="3"/>
  <c r="J310" i="3"/>
  <c r="L310" i="3" s="1"/>
  <c r="J309" i="3"/>
  <c r="L309" i="3" s="1"/>
  <c r="J308" i="3"/>
  <c r="L308" i="3" s="1"/>
  <c r="J307" i="3"/>
  <c r="L307" i="3" s="1"/>
  <c r="J306" i="3"/>
  <c r="L306" i="3" s="1"/>
  <c r="J305" i="3"/>
  <c r="L305" i="3" s="1"/>
  <c r="F305" i="3"/>
  <c r="J304" i="3"/>
  <c r="L304" i="3" s="1"/>
  <c r="L303" i="3"/>
  <c r="L302" i="3"/>
  <c r="L301" i="3"/>
  <c r="J300" i="3"/>
  <c r="L300" i="3" s="1"/>
  <c r="J299" i="3"/>
  <c r="L299" i="3" s="1"/>
  <c r="J298" i="3"/>
  <c r="L298" i="3" s="1"/>
  <c r="J297" i="3"/>
  <c r="L297" i="3" s="1"/>
  <c r="J296" i="3"/>
  <c r="L296" i="3" s="1"/>
  <c r="J295" i="3"/>
  <c r="L295" i="3" s="1"/>
  <c r="F295" i="3"/>
  <c r="J293" i="3"/>
  <c r="L293" i="3" s="1"/>
  <c r="J292" i="3"/>
  <c r="L292" i="3" s="1"/>
  <c r="L291" i="3"/>
  <c r="J289" i="3"/>
  <c r="L289" i="3" s="1"/>
  <c r="J288" i="3"/>
  <c r="L288" i="3" s="1"/>
  <c r="J287" i="3"/>
  <c r="L287" i="3" s="1"/>
  <c r="J286" i="3"/>
  <c r="L286" i="3" s="1"/>
  <c r="J285" i="3"/>
  <c r="L285" i="3" s="1"/>
  <c r="F285" i="3"/>
  <c r="J255" i="3"/>
  <c r="L255" i="3" s="1"/>
  <c r="L253" i="3"/>
  <c r="J252" i="3"/>
  <c r="L252" i="3" s="1"/>
  <c r="J251" i="3"/>
  <c r="L251" i="3" s="1"/>
  <c r="J250" i="3"/>
  <c r="L250" i="3" s="1"/>
  <c r="J249" i="3"/>
  <c r="L249" i="3" s="1"/>
  <c r="J248" i="3"/>
  <c r="L248" i="3" s="1"/>
  <c r="F248" i="3"/>
  <c r="J284" i="3"/>
  <c r="L284" i="3" s="1"/>
  <c r="J283" i="3"/>
  <c r="L283" i="3" s="1"/>
  <c r="L282" i="3"/>
  <c r="L281" i="3"/>
  <c r="J280" i="3"/>
  <c r="L280" i="3" s="1"/>
  <c r="J279" i="3"/>
  <c r="L279" i="3" s="1"/>
  <c r="J278" i="3"/>
  <c r="L278" i="3" s="1"/>
  <c r="J277" i="3"/>
  <c r="L277" i="3" s="1"/>
  <c r="J276" i="3"/>
  <c r="L276" i="3" s="1"/>
  <c r="F276" i="3"/>
  <c r="J275" i="3"/>
  <c r="L275" i="3" s="1"/>
  <c r="J274" i="3"/>
  <c r="L274" i="3" s="1"/>
  <c r="J271" i="3"/>
  <c r="L271" i="3" s="1"/>
  <c r="J270" i="3"/>
  <c r="L270" i="3" s="1"/>
  <c r="J269" i="3"/>
  <c r="L269" i="3" s="1"/>
  <c r="J268" i="3"/>
  <c r="L268" i="3" s="1"/>
  <c r="J267" i="3"/>
  <c r="L267" i="3" s="1"/>
  <c r="F267" i="3"/>
  <c r="D265" i="3"/>
  <c r="J265" i="3" s="1"/>
  <c r="L265" i="3" s="1"/>
  <c r="J264" i="3"/>
  <c r="L264" i="3" s="1"/>
  <c r="F264" i="3"/>
  <c r="J263" i="3"/>
  <c r="L263" i="3" s="1"/>
  <c r="J262" i="3"/>
  <c r="L262" i="3" s="1"/>
  <c r="J261" i="3"/>
  <c r="L261" i="3" s="1"/>
  <c r="J260" i="3"/>
  <c r="L260" i="3" s="1"/>
  <c r="J259" i="3"/>
  <c r="L259" i="3" s="1"/>
  <c r="J258" i="3"/>
  <c r="L258" i="3" s="1"/>
  <c r="J257" i="3"/>
  <c r="L257" i="3" s="1"/>
  <c r="J256" i="3"/>
  <c r="L256" i="3" s="1"/>
  <c r="F256" i="3"/>
  <c r="J247" i="3"/>
  <c r="L247" i="3" s="1"/>
  <c r="L244" i="3"/>
  <c r="J242" i="3"/>
  <c r="L242" i="3" s="1"/>
  <c r="J241" i="3"/>
  <c r="L241" i="3" s="1"/>
  <c r="J240" i="3"/>
  <c r="L240" i="3" s="1"/>
  <c r="F240" i="3"/>
  <c r="J238" i="3"/>
  <c r="L238" i="3" s="1"/>
  <c r="J239" i="3"/>
  <c r="L237" i="3"/>
  <c r="J233" i="3"/>
  <c r="J236" i="3"/>
  <c r="L236" i="3" s="1"/>
  <c r="L235" i="3"/>
  <c r="J232" i="3"/>
  <c r="L232" i="3" s="1"/>
  <c r="J183" i="3"/>
  <c r="L183" i="3" s="1"/>
  <c r="J182" i="3"/>
  <c r="L182" i="3" s="1"/>
  <c r="F182" i="3"/>
  <c r="F181" i="3"/>
  <c r="J181" i="3"/>
  <c r="L181" i="3" s="1"/>
  <c r="J180" i="3"/>
  <c r="L180" i="3" s="1"/>
  <c r="F180" i="3"/>
  <c r="J179" i="3"/>
  <c r="L179" i="3" s="1"/>
  <c r="J178" i="3"/>
  <c r="L178" i="3" s="1"/>
  <c r="J177" i="3"/>
  <c r="L177" i="3" s="1"/>
  <c r="J175" i="3"/>
  <c r="L175" i="3" s="1"/>
  <c r="J174" i="3"/>
  <c r="L174" i="3" s="1"/>
  <c r="J173" i="3"/>
  <c r="L173" i="3" s="1"/>
  <c r="J172" i="3"/>
  <c r="L172" i="3" s="1"/>
  <c r="F172" i="3"/>
  <c r="L171" i="3"/>
  <c r="L170" i="3"/>
  <c r="J169" i="3"/>
  <c r="L169" i="3" s="1"/>
  <c r="J168" i="3"/>
  <c r="L168" i="3" s="1"/>
  <c r="J167" i="3"/>
  <c r="L167" i="3" s="1"/>
  <c r="F167" i="3"/>
  <c r="J166" i="3"/>
  <c r="L166" i="3" s="1"/>
  <c r="J163" i="3"/>
  <c r="L163" i="3" s="1"/>
  <c r="J162" i="3"/>
  <c r="L162" i="3" s="1"/>
  <c r="J161" i="3"/>
  <c r="L161" i="3" s="1"/>
  <c r="J160" i="3"/>
  <c r="L160" i="3" s="1"/>
  <c r="J159" i="3"/>
  <c r="L159" i="3" s="1"/>
  <c r="J158" i="3"/>
  <c r="L158" i="3" s="1"/>
  <c r="F158" i="3"/>
  <c r="L154" i="3"/>
  <c r="L153" i="3"/>
  <c r="P152" i="3"/>
  <c r="J152" i="3" s="1"/>
  <c r="L150" i="3"/>
  <c r="J148" i="3"/>
  <c r="L148" i="3" s="1"/>
  <c r="J146" i="3"/>
  <c r="L146" i="3" s="1"/>
  <c r="J157" i="3"/>
  <c r="L157" i="3" s="1"/>
  <c r="D226" i="3"/>
  <c r="J226" i="3" s="1"/>
  <c r="L226" i="3" s="1"/>
  <c r="L210" i="3"/>
  <c r="J209" i="3"/>
  <c r="L209" i="3" s="1"/>
  <c r="J208" i="3"/>
  <c r="L208" i="3" s="1"/>
  <c r="J207" i="3"/>
  <c r="L207" i="3" s="1"/>
  <c r="J206" i="3"/>
  <c r="L206" i="3" s="1"/>
  <c r="F206" i="3"/>
  <c r="L204" i="3"/>
  <c r="J195" i="3"/>
  <c r="L195" i="3" s="1"/>
  <c r="P191" i="3"/>
  <c r="J225" i="3"/>
  <c r="L225" i="3" s="1"/>
  <c r="F225" i="3"/>
  <c r="J224" i="3"/>
  <c r="L224" i="3" s="1"/>
  <c r="J223" i="3"/>
  <c r="L223" i="3" s="1"/>
  <c r="J222" i="3"/>
  <c r="L222" i="3" s="1"/>
  <c r="J221" i="3"/>
  <c r="L221" i="3" s="1"/>
  <c r="J220" i="3"/>
  <c r="L220" i="3" s="1"/>
  <c r="J219" i="3"/>
  <c r="L219" i="3" s="1"/>
  <c r="F219" i="3"/>
  <c r="J218" i="3"/>
  <c r="L218" i="3" s="1"/>
  <c r="J217" i="3"/>
  <c r="L217" i="3" s="1"/>
  <c r="J216" i="3"/>
  <c r="L216" i="3" s="1"/>
  <c r="J213" i="3"/>
  <c r="L213" i="3" s="1"/>
  <c r="J212" i="3"/>
  <c r="L212" i="3" s="1"/>
  <c r="J211" i="3"/>
  <c r="L211" i="3" s="1"/>
  <c r="F211" i="3"/>
  <c r="J205" i="3"/>
  <c r="L205" i="3" s="1"/>
  <c r="J202" i="3"/>
  <c r="L202" i="3" s="1"/>
  <c r="J201" i="3"/>
  <c r="L201" i="3" s="1"/>
  <c r="J200" i="3"/>
  <c r="L200" i="3" s="1"/>
  <c r="J199" i="3"/>
  <c r="L199" i="3" s="1"/>
  <c r="J198" i="3"/>
  <c r="L198" i="3" s="1"/>
  <c r="J197" i="3"/>
  <c r="L197" i="3" s="1"/>
  <c r="F197" i="3"/>
  <c r="J196" i="3"/>
  <c r="L196" i="3" s="1"/>
  <c r="L193" i="3"/>
  <c r="L192" i="3"/>
  <c r="J189" i="3"/>
  <c r="L189" i="3" s="1"/>
  <c r="J188" i="3"/>
  <c r="L188" i="3" s="1"/>
  <c r="J187" i="3"/>
  <c r="L187" i="3" s="1"/>
  <c r="J186" i="3"/>
  <c r="L186" i="3" s="1"/>
  <c r="J185" i="3"/>
  <c r="L185" i="3" s="1"/>
  <c r="F185" i="3"/>
  <c r="J143" i="3"/>
  <c r="L143" i="3" s="1"/>
  <c r="J134" i="3"/>
  <c r="L134" i="3" s="1"/>
  <c r="J115" i="3"/>
  <c r="J106" i="3"/>
  <c r="L106" i="3" s="1"/>
  <c r="L95" i="3"/>
  <c r="L94" i="3"/>
  <c r="L96" i="3"/>
  <c r="J100" i="3"/>
  <c r="D87" i="3"/>
  <c r="J97" i="3" s="1"/>
  <c r="L97" i="3" s="1"/>
  <c r="J400" i="3" l="1"/>
  <c r="L400" i="3" s="1"/>
  <c r="J191" i="3"/>
  <c r="L191" i="3" s="1"/>
  <c r="L152" i="3"/>
  <c r="F226" i="3"/>
  <c r="F265" i="3"/>
  <c r="J91" i="3"/>
  <c r="L91" i="3" s="1"/>
  <c r="J229" i="3"/>
  <c r="L229" i="3" s="1"/>
  <c r="J231" i="3"/>
  <c r="L231" i="3" s="1"/>
  <c r="L233" i="3"/>
  <c r="F228" i="3"/>
  <c r="L239" i="3"/>
  <c r="J228" i="3"/>
  <c r="L228" i="3" s="1"/>
  <c r="J230" i="3"/>
  <c r="L230" i="3" s="1"/>
  <c r="J156" i="3"/>
  <c r="L156" i="3" s="1"/>
  <c r="J147" i="3"/>
  <c r="L147" i="3" s="1"/>
  <c r="L149" i="3"/>
  <c r="L151" i="3"/>
  <c r="F146" i="3"/>
  <c r="J87" i="3"/>
  <c r="L87" i="3" s="1"/>
  <c r="L115" i="3"/>
  <c r="J88" i="3"/>
  <c r="L88" i="3" s="1"/>
  <c r="J92" i="3"/>
  <c r="L92" i="3" s="1"/>
  <c r="J125" i="3"/>
  <c r="J89" i="3"/>
  <c r="L89" i="3" s="1"/>
  <c r="F87" i="3"/>
  <c r="J90" i="3"/>
  <c r="L90" i="3" s="1"/>
  <c r="F85" i="3"/>
  <c r="F42" i="3"/>
  <c r="L42" i="3"/>
  <c r="J13" i="3" l="1"/>
  <c r="D7" i="3"/>
  <c r="J17" i="3" l="1"/>
  <c r="L17" i="3" s="1"/>
  <c r="F7" i="3"/>
  <c r="J124" i="3" l="1"/>
  <c r="L124" i="3" s="1"/>
  <c r="L123" i="3"/>
  <c r="L122" i="3"/>
  <c r="J121" i="3"/>
  <c r="L121" i="3" s="1"/>
  <c r="J120" i="3"/>
  <c r="L120" i="3" s="1"/>
  <c r="J119" i="3"/>
  <c r="L119" i="3" s="1"/>
  <c r="J118" i="3"/>
  <c r="L118" i="3" s="1"/>
  <c r="J117" i="3"/>
  <c r="L117" i="3" s="1"/>
  <c r="F117" i="3"/>
  <c r="J116" i="3"/>
  <c r="L116" i="3" s="1"/>
  <c r="L114" i="3"/>
  <c r="L113" i="3"/>
  <c r="J112" i="3"/>
  <c r="L112" i="3" s="1"/>
  <c r="J111" i="3"/>
  <c r="L111" i="3" s="1"/>
  <c r="J110" i="3"/>
  <c r="L110" i="3" s="1"/>
  <c r="J109" i="3"/>
  <c r="L109" i="3" s="1"/>
  <c r="J108" i="3"/>
  <c r="L108" i="3" s="1"/>
  <c r="F108" i="3"/>
  <c r="J107" i="3"/>
  <c r="L107" i="3" s="1"/>
  <c r="L105" i="3"/>
  <c r="L104" i="3"/>
  <c r="J103" i="3"/>
  <c r="L103" i="3" s="1"/>
  <c r="J102" i="3"/>
  <c r="L102" i="3" s="1"/>
  <c r="J101" i="3"/>
  <c r="L101" i="3" s="1"/>
  <c r="L100" i="3"/>
  <c r="J99" i="3"/>
  <c r="L99" i="3" s="1"/>
  <c r="F99" i="3"/>
  <c r="L69" i="3"/>
  <c r="L68" i="3"/>
  <c r="J67" i="3"/>
  <c r="L67" i="3" s="1"/>
  <c r="J66" i="3"/>
  <c r="L66" i="3" s="1"/>
  <c r="J65" i="3"/>
  <c r="L65" i="3" s="1"/>
  <c r="F65" i="3"/>
  <c r="J77" i="3"/>
  <c r="L77" i="3" s="1"/>
  <c r="J76" i="3"/>
  <c r="L76" i="3" s="1"/>
  <c r="J75" i="3"/>
  <c r="L74" i="3"/>
  <c r="L73" i="3"/>
  <c r="J72" i="3"/>
  <c r="L72" i="3" s="1"/>
  <c r="J71" i="3"/>
  <c r="J70" i="3"/>
  <c r="L70" i="3" s="1"/>
  <c r="F70" i="3"/>
  <c r="J33" i="3"/>
  <c r="J36" i="3"/>
  <c r="J28" i="3"/>
  <c r="J144" i="3"/>
  <c r="J142" i="3"/>
  <c r="J139" i="3"/>
  <c r="J137" i="3"/>
  <c r="J136" i="3"/>
  <c r="F136" i="3"/>
  <c r="J83" i="3"/>
  <c r="J79" i="3"/>
  <c r="J82" i="3"/>
  <c r="L125" i="3" l="1"/>
  <c r="L36" i="3"/>
  <c r="L75" i="3"/>
  <c r="L71" i="3"/>
  <c r="L28" i="3"/>
  <c r="L136" i="3"/>
  <c r="L140" i="3"/>
  <c r="L142" i="3"/>
  <c r="L137" i="3"/>
  <c r="L139" i="3"/>
  <c r="L141" i="3"/>
  <c r="L144" i="3"/>
  <c r="L138" i="3"/>
  <c r="J78" i="3"/>
  <c r="F78" i="3"/>
  <c r="L82" i="3"/>
  <c r="L79" i="3"/>
  <c r="J80" i="3"/>
  <c r="L83" i="3"/>
  <c r="J81" i="3"/>
  <c r="L78" i="3" l="1"/>
  <c r="L81" i="3"/>
  <c r="L80" i="3"/>
  <c r="L85" i="3" l="1"/>
  <c r="J48" i="3" l="1"/>
  <c r="J84" i="3"/>
  <c r="F84" i="3"/>
  <c r="J64" i="3"/>
  <c r="J62" i="3"/>
  <c r="J61" i="3"/>
  <c r="J60" i="3"/>
  <c r="L59" i="3"/>
  <c r="J58" i="3"/>
  <c r="J57" i="3"/>
  <c r="F57" i="3"/>
  <c r="J50" i="3"/>
  <c r="J51" i="3"/>
  <c r="J44" i="3"/>
  <c r="L44" i="3" s="1"/>
  <c r="J43" i="3"/>
  <c r="L43" i="3" s="1"/>
  <c r="F43" i="3"/>
  <c r="J41" i="3"/>
  <c r="F41" i="3"/>
  <c r="L13" i="3" l="1"/>
  <c r="L84" i="3"/>
  <c r="L41" i="3"/>
  <c r="L50" i="3"/>
  <c r="L53" i="3"/>
  <c r="L57" i="3"/>
  <c r="L61" i="3"/>
  <c r="L63" i="3"/>
  <c r="L64" i="3"/>
  <c r="L54" i="3"/>
  <c r="L58" i="3"/>
  <c r="L60" i="3"/>
  <c r="L62" i="3"/>
  <c r="L51" i="3"/>
  <c r="L55" i="3"/>
  <c r="F46" i="3"/>
  <c r="J47" i="3"/>
  <c r="L47" i="3" s="1"/>
  <c r="L52" i="3"/>
  <c r="L56" i="3"/>
  <c r="L48" i="3"/>
  <c r="J49" i="3"/>
  <c r="L49" i="3" s="1"/>
  <c r="J46" i="3"/>
  <c r="L46" i="3" s="1"/>
  <c r="L15" i="3"/>
  <c r="L16" i="3"/>
  <c r="F127" i="3"/>
  <c r="J135" i="3"/>
  <c r="J131" i="3"/>
  <c r="J130" i="3"/>
  <c r="J128" i="3"/>
  <c r="J127" i="3"/>
  <c r="J40" i="3"/>
  <c r="J39" i="3"/>
  <c r="J38" i="3"/>
  <c r="J35" i="3"/>
  <c r="J34" i="3"/>
  <c r="F33" i="3"/>
  <c r="J29" i="3"/>
  <c r="F28" i="3"/>
  <c r="J32" i="3"/>
  <c r="J31" i="3"/>
  <c r="J30" i="3"/>
  <c r="J27" i="3"/>
  <c r="J25" i="3"/>
  <c r="J24" i="3"/>
  <c r="J23" i="3"/>
  <c r="L22" i="3"/>
  <c r="J20" i="3"/>
  <c r="J19" i="3"/>
  <c r="F19" i="3"/>
  <c r="J18" i="3"/>
  <c r="J12" i="3"/>
  <c r="J11" i="3"/>
  <c r="J10" i="3"/>
  <c r="J9" i="3"/>
  <c r="J8" i="3"/>
  <c r="J7" i="3"/>
  <c r="L7" i="3" s="1"/>
  <c r="F444" i="3" l="1"/>
  <c r="L130" i="3"/>
  <c r="L128" i="3"/>
  <c r="L127" i="3"/>
  <c r="L132" i="3"/>
  <c r="L33" i="3"/>
  <c r="L38" i="3"/>
  <c r="L40" i="3"/>
  <c r="L131" i="3"/>
  <c r="L133" i="3"/>
  <c r="L135" i="3"/>
  <c r="L129" i="3"/>
  <c r="L24" i="3"/>
  <c r="L27" i="3"/>
  <c r="L31" i="3"/>
  <c r="L34" i="3"/>
  <c r="L35" i="3"/>
  <c r="L37" i="3"/>
  <c r="L39" i="3"/>
  <c r="L20" i="3"/>
  <c r="L25" i="3"/>
  <c r="L29" i="3"/>
  <c r="L30" i="3"/>
  <c r="L19" i="3"/>
  <c r="L21" i="3"/>
  <c r="L26" i="3"/>
  <c r="L23" i="3"/>
  <c r="L32" i="3"/>
  <c r="L11" i="3"/>
  <c r="L18" i="3"/>
  <c r="L10" i="3"/>
  <c r="L12" i="3"/>
  <c r="L14" i="3"/>
  <c r="L8" i="3"/>
  <c r="L9" i="3"/>
  <c r="L444" i="3" l="1"/>
  <c r="L445" i="3" s="1"/>
  <c r="L446" i="3" s="1"/>
  <c r="L448" i="3" s="1"/>
  <c r="F445" i="3"/>
  <c r="F446" i="3" s="1"/>
  <c r="C447" i="3" l="1"/>
</calcChain>
</file>

<file path=xl/sharedStrings.xml><?xml version="1.0" encoding="utf-8"?>
<sst xmlns="http://schemas.openxmlformats.org/spreadsheetml/2006/main" count="1040" uniqueCount="120">
  <si>
    <t>№ п/п</t>
  </si>
  <si>
    <t>Найменування  робіт</t>
  </si>
  <si>
    <t>Од. виміру</t>
  </si>
  <si>
    <t>Кількість</t>
  </si>
  <si>
    <t>Найменування</t>
  </si>
  <si>
    <t>Норма витр.</t>
  </si>
  <si>
    <t>м2</t>
  </si>
  <si>
    <t>м3</t>
  </si>
  <si>
    <t>на утеплення та облицювання фасадів мокрим способом</t>
  </si>
  <si>
    <t>м/п</t>
  </si>
  <si>
    <t>Клей для кріплення теплоізоляції   SILTEK Т-85</t>
  </si>
  <si>
    <t>Лугостійка фасадна сітка Сілтек</t>
  </si>
  <si>
    <t>п/м</t>
  </si>
  <si>
    <t>кг</t>
  </si>
  <si>
    <t>л</t>
  </si>
  <si>
    <t>шт.</t>
  </si>
  <si>
    <t>Суміш армуюча SILTEK Т-87</t>
  </si>
  <si>
    <t>Декоративна штукатурка  SILTEK Р-15, кам.2,5мм</t>
  </si>
  <si>
    <t>Профіль перфорований з сіткою</t>
  </si>
  <si>
    <t>Вартість грн, без ПДВ</t>
  </si>
  <si>
    <t>шт./м.п.</t>
  </si>
  <si>
    <t>1/15</t>
  </si>
  <si>
    <t>Плити мінераловатні ТЕХНОФАС 1200х600х150мм 135</t>
  </si>
  <si>
    <t>Влаштування відкосів шириною 170мм</t>
  </si>
  <si>
    <t xml:space="preserve">Утеплення та опорядження стін фасаду:
-грунтування стін грунтовкою Е-100 SILTEK 1 раз
-приклеювання плит мінераловатних t=150мм
- армування поверхонь стін фасаду
-опорядження поверхонь стін фасаду декоративним розчином    
                  </t>
  </si>
  <si>
    <t>Грунт фарба SILTEK PRO CONTAKT Е-105</t>
  </si>
  <si>
    <t>Грунтовка  універсальна SILTEK Е-100</t>
  </si>
  <si>
    <t>Піна монтажна Hofmann 880 мл</t>
  </si>
  <si>
    <t>мп</t>
  </si>
  <si>
    <t>Роботи</t>
  </si>
  <si>
    <t>Всього, грн, без ПДВ</t>
  </si>
  <si>
    <t>Всього, грн. без ПДВ</t>
  </si>
  <si>
    <t>Всього вартість робіт, грн:</t>
  </si>
  <si>
    <t>Всього вартість робіт з ПДВ, грн:</t>
  </si>
  <si>
    <t>Дюбель 10х260</t>
  </si>
  <si>
    <t>Герметизація віконних швів</t>
  </si>
  <si>
    <t>Екструдований-пінополістирол 100мм</t>
  </si>
  <si>
    <t>Герметик фасадний для віконних швів Стиз-А</t>
  </si>
  <si>
    <t>Герметик силіконовий універсальний</t>
  </si>
  <si>
    <t>Матеріали Генпірядника</t>
  </si>
  <si>
    <t>Всього вартість матеріалів, грн :</t>
  </si>
  <si>
    <t>Всього вартість матеріалів з ПДВ, грн :</t>
  </si>
  <si>
    <t>Всього з матеріалами з ПДВ, грн:</t>
  </si>
  <si>
    <t>в т.ч.    В тому числі вартість матеріалів поставки Генпідрядника з урахуванням ПДВ 20%, грн</t>
  </si>
  <si>
    <t>Плити мінераловатні ТЕХНОФАС 1200х600х50мм 135</t>
  </si>
  <si>
    <t xml:space="preserve">Утеплення та опорядження стін фасаду:
-грунтування стін грунтовкою Е-100 SILTEK 1 раз
-приклеювання плит екструдованого-пінополістиролу  t=100мм
-приклеювання плит екструдованого-пінополістиролу  t=50мм
- армування поверхонь стін фасаду
-опорядження поверхонь стін фасаду декоративним розчином    
                  </t>
  </si>
  <si>
    <t>Екструдований-пінополістирол 50мм</t>
  </si>
  <si>
    <t xml:space="preserve">Монтаж деформаційного профіля
</t>
  </si>
  <si>
    <t>Профіль деформаційний</t>
  </si>
  <si>
    <t>1,1</t>
  </si>
  <si>
    <t>Джгут ущільнюючий</t>
  </si>
  <si>
    <t xml:space="preserve">   ПДВ 20 %, грн</t>
  </si>
  <si>
    <t xml:space="preserve">Опорядження стін фасаду:
-грунтування стін грунтовкою Е-100 SILTEK 1 раз
- армування поверхонь стін фасаду
-опорядження поверхонь стін фасаду декоративним розчином    
                  </t>
  </si>
  <si>
    <t xml:space="preserve">Найменування будови та її адреса - «Будівництво житлових будинків з об’єктами соціально-культурного призначення та підземними паркінгами по вул. Сагайдака, 101 в Дніпровському районі м. Києва. Паркінг 42а»
</t>
  </si>
  <si>
    <t>Атмосферостійка фарба для зовнішніх робіт "Siltek Fasade Pro"  Ф1 RAL7030</t>
  </si>
  <si>
    <t>Атмосферостійка фарба для зовнішніх робіт "Siltek Fasade Pro"  Ф2 RAL7024</t>
  </si>
  <si>
    <t>Мозаїчна штукатурка Siltek Dekor Silikon
Mosaic 312 або 8706</t>
  </si>
  <si>
    <t xml:space="preserve">Утеплення та опорядження стін фасаду:
-грунтування стін грунтовкою Е-100 SILTEK 1 раз
-приклеювання плит мінераловатних t=50мм
- армування поверхонь стін фасаду
-опорядження поверхонь стін фасаду декоративним розчином    
                  </t>
  </si>
  <si>
    <t xml:space="preserve">Утеплення та опорядження стін фасаду:
-грунтування стін грунтовкою Е-100 SILTEK 1 раз
-приклеювання плит екструдованого-пінополістиролу  t=50мм
- армування поверхонь стін фасаду
-опорядження поверхонь стін фасаду декоративним розчином    
                  </t>
  </si>
  <si>
    <t>Гідроізоляція Siltek V-30 25 кг</t>
  </si>
  <si>
    <t xml:space="preserve">Утеплення та опорядження стель фасаду:
-грунтування стін грунтовкою Е-100 SILTEK 1 раз
-приклеювання плит мінераловатних t=50мм
- армування поверхонь стін фасаду
-опорядження поверхонь стін фасаду декоративним розчином    
                  </t>
  </si>
  <si>
    <t xml:space="preserve">Утеплення та опорядження стель фасаду:
-грунтування стін грунтовкою Е-100 SILTEK 1 раз
-приклеювання плит мінераловатних t=30мм
- армування поверхонь стін фасаду
-опорядження поверхонь стін фасаду декоративним розчином    
                  </t>
  </si>
  <si>
    <t>Плити мінераловатні ТЕХНОФАС 1200х600х30мм 135</t>
  </si>
  <si>
    <t>Мозаїчна штукатурка Siltek Dekor Silikon
Mosaic, колір - 312, структуа - мозаїка</t>
  </si>
  <si>
    <t>Дюбель 10х110</t>
  </si>
  <si>
    <t xml:space="preserve">Утеплення та опорядження пілонів фасаду:
-грунтування пілонів грунтовкою Е-100 SILTEK 1 раз
-приклеювання плит мінераловатних t=30мм
- армування поверхонь пілонів фасаду
-опорядження поверхонь пілонів фасаду декоративним розчином    
                  </t>
  </si>
  <si>
    <t>Дюбель 10х60</t>
  </si>
  <si>
    <t xml:space="preserve">Утеплення та опорядження пілонів фасаду:
-грунтування стін грунтовкою Е-100 SILTEK 1 раз
-приклеювання плит екструдованого-пінополістиролу  t=30мм
- армування поверхонь пілонів фасаду
-опорядження поверхонь пілонів фасаду декоративним розчином    
                  </t>
  </si>
  <si>
    <t xml:space="preserve">Утеплення та опорядження  фасаду косоурів сходів:
- грунтування грунтовкою Е-100 SILTEK 1 раз
-приклеювання плит мінераловатних t=30мм
- армування поверхонь фасаду
- опорядження поверхонь фасаду декоративним розчином    
                  </t>
  </si>
  <si>
    <t>Розгортка</t>
  </si>
  <si>
    <t>Товщ.  утепл. в метрах</t>
  </si>
  <si>
    <t xml:space="preserve">Фарбув. м2 </t>
  </si>
  <si>
    <t>Гідроізоляція стін шир 150мм в 2 шари</t>
  </si>
  <si>
    <t>Влаштування відкосів шириною 110мм</t>
  </si>
  <si>
    <t>Влаштування відкосів шириною 110мм під відлив</t>
  </si>
  <si>
    <t>Плити мінераловатні ТЕХНОФАС 1200х600х100мм 135</t>
  </si>
  <si>
    <t xml:space="preserve">Утеплення та опорядження стін фасаду:
-грунтування стін грунтовкою Е-100 SILTEK 1 раз
-приклеювання плит мінераловатних t=100мм
- армування поверхонь стін фасаду
-опорядження поверхонь стін фасаду декоративним розчином    
                  </t>
  </si>
  <si>
    <t xml:space="preserve">Утеплення та опорядження стін фасаду:
-грунтування стін грунтовкою Е-100 SILTEK 1 раз
-приклеювання плит екструдованого-пінополістиролу  t=100мм
- армування поверхонь стін фасаду
-опорядження поверхонь стін фасаду декоративним розчином    
                  </t>
  </si>
  <si>
    <t>Дюбель 10х160</t>
  </si>
  <si>
    <t xml:space="preserve"> Стіни по осі А/Б:1/1-2/1, відм. -2.760 по +6.550 (розгортки 18;19;20) </t>
  </si>
  <si>
    <t xml:space="preserve"> Стіни по осі Ап-1/1:1п-9п, відм. -2.760 по +6.550 (розгортки 2;4;5;6;10;11;12;15;16;17:21 )</t>
  </si>
  <si>
    <t>Пілони по осі Ап-1/1:1п-9п , відм. +0.200 по +4.750 (розгортки 7;11 )</t>
  </si>
  <si>
    <t xml:space="preserve"> Стіни по осі Ап-1/1:5п-9п, відм. +4.300 по +6.550 (розгортка 7 )</t>
  </si>
  <si>
    <t>Гідроізоляція пілонів шир 150мм в 2 шари</t>
  </si>
  <si>
    <t xml:space="preserve"> Стелі по осі Ап-1/1:1п-9п (розгортка 5;6;7;16;17 )</t>
  </si>
  <si>
    <t>Екструдований-пінополістирол 30мм</t>
  </si>
  <si>
    <t>Профіль-капельник з сіткою</t>
  </si>
  <si>
    <t xml:space="preserve"> Стіни по осі Уп:1п-9п, відм. -2.760 по +6.550 (розгортки 26;27;28;29;30;31;32;33;37;43 )</t>
  </si>
  <si>
    <t xml:space="preserve"> Стіни по осі Уп:1/1-2/1, відм. -2.760 по +6.550 (розгортки 39;40;41;42) </t>
  </si>
  <si>
    <t xml:space="preserve"> Стіни по осі Уп:5п-9п, відм. -2.760 по +6.550 (розгортки 24;25;29;34;38 )</t>
  </si>
  <si>
    <t>Влаштування відкосів шириною 60мм</t>
  </si>
  <si>
    <t>Рампа по осі Уп-Лп/1п-2п, відм. 0.000 по +12.100  (розгортка 22;23;24;44;45)</t>
  </si>
  <si>
    <t xml:space="preserve"> Стелі по осі Уп:1п-9п, відм. -0.250 по +6.550  (розгортка 24;29;34 )</t>
  </si>
  <si>
    <t xml:space="preserve">Утеплення та опорядження колон фасаду:
-грунтування грунтовкою Е-100 SILTEK 1 раз
-приклеювання плит мінераловатних t=30мм
- армування поверхонь  фасаду
-опорядження поверхонь  фасаду декоративним розчином    
                  </t>
  </si>
  <si>
    <t xml:space="preserve">Утеплення та опорядження колон фасаду:
-грунтування грунтовкою Е-100 SILTEK 1 раз
-приклеювання плит екструдованого-пінополістиролу t=30мм
- армування поверхонь  фасаду
-опорядження поверхонь  фасаду декоративним розчином    
                  </t>
  </si>
  <si>
    <t xml:space="preserve">Утеплення та опорядження парапету фасаду:
-грунтування грунтовкою Е-100 SILTEK 1 раз
-приклеювання плит мінераловатних t=30мм
- армування поверхонь  фасаду
-опорядження поверхонь  фасаду декоративним розчином    
                  </t>
  </si>
  <si>
    <t xml:space="preserve">Утеплення та опорядження стель фасаду рампи:
-грунтування грунтовкою Е-100 SILTEK 1 раз
-приклеювання плит мінераловатних t=30мм
- армування поверхонь  фасаду
-опорядження поверхонь  фасаду декоративним розчином    
                  </t>
  </si>
  <si>
    <t xml:space="preserve"> Стіни сходової в осях Мп-Лп/3п-4п, відм. +4.820 по +9.550 (розгортки 50;51;52;53)</t>
  </si>
  <si>
    <t xml:space="preserve">Утеплення та опорядження стель фасаду:
-грунтування грунтовкою Е-100 SILTEK 1 раз
-приклеювання плит мінераловатних t=30мм
- армування поверхонь  фасаду
-опорядження поверхонь  фасаду декоративним розчином    
                  </t>
  </si>
  <si>
    <t xml:space="preserve"> Стіни шахт в осях Бп-Вп/5п та Уп-Тп/5п, відм. +4.900 по +9.000 (розгортки 3.3;3.4;53;54)</t>
  </si>
  <si>
    <r>
      <t xml:space="preserve">Утеплення та опорядження </t>
    </r>
    <r>
      <rPr>
        <b/>
        <sz val="11"/>
        <color theme="1"/>
        <rFont val="Times New Roman"/>
        <family val="1"/>
        <charset val="204"/>
      </rPr>
      <t>балок</t>
    </r>
    <r>
      <rPr>
        <sz val="11"/>
        <color theme="1"/>
        <rFont val="Times New Roman"/>
        <family val="1"/>
        <charset val="204"/>
      </rPr>
      <t xml:space="preserve"> фасаду:
-грунтування стін грунтовкою Е-100 SILTEK 1 раз
-приклеювання плит мінераловатних t=50мм
- армування поверхонь стін фасаду
-опорядження поверхонь стін фасаду декоративним розчином    
                  </t>
    </r>
  </si>
  <si>
    <r>
      <t xml:space="preserve">Утеплення та опорядження </t>
    </r>
    <r>
      <rPr>
        <b/>
        <sz val="11"/>
        <color theme="1"/>
        <rFont val="Times New Roman"/>
        <family val="1"/>
        <charset val="204"/>
      </rPr>
      <t>стель</t>
    </r>
    <r>
      <rPr>
        <sz val="11"/>
        <color theme="1"/>
        <rFont val="Times New Roman"/>
        <family val="1"/>
        <charset val="204"/>
      </rPr>
      <t xml:space="preserve"> фасаду:
-грунтування стін грунтовкою Е-100 SILTEK 1 раз
-приклеювання плит мінераловатних t=30мм
- армування поверхонь стін фасаду
-опорядження поверхонь стін фасаду декоративним розчином    
                  </t>
    </r>
  </si>
  <si>
    <r>
      <t xml:space="preserve">Утеплення та опорядження </t>
    </r>
    <r>
      <rPr>
        <b/>
        <sz val="11"/>
        <color theme="1"/>
        <rFont val="Times New Roman"/>
        <family val="1"/>
        <charset val="204"/>
      </rPr>
      <t>стель</t>
    </r>
    <r>
      <rPr>
        <sz val="11"/>
        <color theme="1"/>
        <rFont val="Times New Roman"/>
        <family val="1"/>
        <charset val="204"/>
      </rPr>
      <t xml:space="preserve"> фасаду:
-грунтування стін грунтовкою Е-100 SILTEK 1 раз
-приклеювання плит мінераловатних t=50мм
- армування поверхонь стін фасаду
-опорядження поверхонь стін фасаду декоративним розчином    
                  </t>
    </r>
  </si>
  <si>
    <t xml:space="preserve"> Парапети по осі Уп, 1п, 3п, Ап, відм. +4.930 по +6.550 (розгортки 1;3;3.1;3.2;45;46;47;48;49)</t>
  </si>
  <si>
    <t>Профіль фасадний рустовий ПВХ 20х20 з сіткою, руст пофарбований в RAL7016</t>
  </si>
  <si>
    <t xml:space="preserve">Прорізання в утеплювачі штроби та монтаж рустового профілю на стіни фасаду   
                  </t>
  </si>
  <si>
    <t>Тендерне завдання</t>
  </si>
  <si>
    <t xml:space="preserve"> Руст по осях Уп та Ап, відм. -2.700 по +4.600 (розгортки 1-12)</t>
  </si>
  <si>
    <t>2. Строк виконання комплексу робіт з дати підписання договору (місяців) -</t>
  </si>
  <si>
    <t xml:space="preserve">3. Умови оплати  (% аванс) - </t>
  </si>
  <si>
    <t xml:space="preserve">4. Вид договірної ціни  (тверда, динамічна) - </t>
  </si>
  <si>
    <t>5. Перелік  об’єктів , на яких виконувались аналогічні види робіт:</t>
  </si>
  <si>
    <t>Найменування об’єкту</t>
  </si>
  <si>
    <t>Замовник</t>
  </si>
  <si>
    <t>Період
 виконання</t>
  </si>
  <si>
    <t>Примітки</t>
  </si>
  <si>
    <t>6. Гарантійний  строк  на  виконаний  комплекс робіт  з  моменту  здачі  завершених</t>
  </si>
  <si>
    <t xml:space="preserve">    будівництвом робіт (місяців)-</t>
  </si>
  <si>
    <t>7. Термін дії тендерної пропозиції до (дата) -</t>
  </si>
  <si>
    <t xml:space="preserve">8. Контактна особа (ПІБ, тел.)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</si>
</sst>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Helv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2" fontId="8" fillId="0" borderId="0" xfId="0" applyNumberFormat="1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vertical="center"/>
    </xf>
    <xf numFmtId="4" fontId="9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right"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4" fontId="8" fillId="7" borderId="1" xfId="0" applyNumberFormat="1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 wrapText="1"/>
    </xf>
    <xf numFmtId="164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right" vertical="center" wrapText="1"/>
    </xf>
    <xf numFmtId="4" fontId="6" fillId="7" borderId="1" xfId="0" applyNumberFormat="1" applyFont="1" applyFill="1" applyBorder="1" applyAlignment="1"/>
    <xf numFmtId="4" fontId="13" fillId="7" borderId="1" xfId="0" applyNumberFormat="1" applyFont="1" applyFill="1" applyBorder="1" applyAlignment="1"/>
    <xf numFmtId="4" fontId="14" fillId="7" borderId="1" xfId="0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/>
    </xf>
    <xf numFmtId="0" fontId="9" fillId="7" borderId="1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7" borderId="7" xfId="0" applyFont="1" applyFill="1" applyBorder="1" applyAlignment="1" applyProtection="1">
      <alignment vertical="center" wrapText="1"/>
      <protection locked="0"/>
    </xf>
    <xf numFmtId="0" fontId="16" fillId="7" borderId="8" xfId="0" applyFont="1" applyFill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wrapText="1"/>
    </xf>
    <xf numFmtId="0" fontId="16" fillId="0" borderId="0" xfId="0" applyFont="1" applyAlignment="1" applyProtection="1">
      <alignment vertical="center" wrapText="1"/>
    </xf>
    <xf numFmtId="0" fontId="16" fillId="7" borderId="15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6" xfId="0" applyFont="1" applyFill="1" applyBorder="1" applyAlignment="1" applyProtection="1">
      <alignment horizontal="center" vertical="center" wrapText="1"/>
      <protection locked="0"/>
    </xf>
    <xf numFmtId="0" fontId="16" fillId="7" borderId="17" xfId="0" applyFont="1" applyFill="1" applyBorder="1" applyAlignment="1" applyProtection="1">
      <alignment horizontal="center" vertical="center" wrapText="1"/>
      <protection locked="0"/>
    </xf>
    <xf numFmtId="0" fontId="16" fillId="7" borderId="18" xfId="0" applyFont="1" applyFill="1" applyBorder="1" applyAlignment="1" applyProtection="1">
      <alignment horizontal="center" vertical="center" wrapText="1"/>
      <protection locked="0"/>
    </xf>
    <xf numFmtId="0" fontId="16" fillId="7" borderId="19" xfId="0" applyFont="1" applyFill="1" applyBorder="1" applyAlignment="1" applyProtection="1">
      <alignment horizontal="center" vertical="center" wrapText="1"/>
      <protection locked="0"/>
    </xf>
    <xf numFmtId="0" fontId="16" fillId="7" borderId="18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16" fillId="7" borderId="21" xfId="0" applyFont="1" applyFill="1" applyBorder="1" applyAlignment="1" applyProtection="1">
      <alignment horizontal="center" vertical="center" wrapText="1"/>
      <protection locked="0"/>
    </xf>
    <xf numFmtId="0" fontId="16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</cellXfs>
  <cellStyles count="8">
    <cellStyle name="Excel Built-in Normal" xfId="1"/>
    <cellStyle name="Звичайний" xfId="0" builtinId="0"/>
    <cellStyle name="Обычный 2" xfId="2"/>
    <cellStyle name="Обычный 2 2" xfId="7"/>
    <cellStyle name="Обычный 3" xfId="3"/>
    <cellStyle name="Обычный 3 3" xfId="5"/>
    <cellStyle name="Обычный 5 3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6"/>
  <sheetViews>
    <sheetView tabSelected="1" zoomScale="85" zoomScaleNormal="85" zoomScaleSheetLayoutView="85" workbookViewId="0">
      <selection activeCell="L459" sqref="L459"/>
    </sheetView>
  </sheetViews>
  <sheetFormatPr defaultColWidth="9.109375" defaultRowHeight="13.8" x14ac:dyDescent="0.25"/>
  <cols>
    <col min="1" max="1" width="3.5546875" style="1" customWidth="1"/>
    <col min="2" max="2" width="28.6640625" style="1" customWidth="1"/>
    <col min="3" max="3" width="5.33203125" style="1" customWidth="1"/>
    <col min="4" max="4" width="8.77734375" style="38" customWidth="1"/>
    <col min="5" max="5" width="13.44140625" style="2" customWidth="1"/>
    <col min="6" max="6" width="17.109375" style="1" customWidth="1"/>
    <col min="7" max="7" width="49.77734375" style="38" customWidth="1"/>
    <col min="8" max="8" width="6.6640625" style="9" bestFit="1" customWidth="1"/>
    <col min="9" max="9" width="7.5546875" style="40" bestFit="1" customWidth="1"/>
    <col min="10" max="10" width="9.109375" style="1" customWidth="1"/>
    <col min="11" max="11" width="12.21875" style="1" customWidth="1"/>
    <col min="12" max="12" width="14.21875" style="1" customWidth="1"/>
    <col min="13" max="13" width="4.5546875" style="2" hidden="1" customWidth="1"/>
    <col min="14" max="15" width="9.44140625" style="2" hidden="1" customWidth="1"/>
    <col min="16" max="16" width="8.33203125" style="1" hidden="1" customWidth="1"/>
    <col min="17" max="17" width="4" style="1" customWidth="1"/>
    <col min="18" max="21" width="8.77734375" style="1" customWidth="1"/>
    <col min="22" max="24" width="11.88671875" style="1" bestFit="1" customWidth="1"/>
    <col min="25" max="16384" width="9.109375" style="1"/>
  </cols>
  <sheetData>
    <row r="1" spans="1:19" s="4" customFormat="1" ht="14.4" x14ac:dyDescent="0.25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3"/>
      <c r="N1" s="2"/>
      <c r="O1" s="2"/>
      <c r="P1" s="1"/>
    </row>
    <row r="2" spans="1:19" s="4" customFormat="1" x14ac:dyDescent="0.25">
      <c r="A2" s="106" t="s">
        <v>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5"/>
      <c r="N2" s="2"/>
      <c r="O2" s="2"/>
      <c r="P2" s="1"/>
    </row>
    <row r="3" spans="1:19" s="4" customFormat="1" ht="29.4" customHeight="1" x14ac:dyDescent="0.25">
      <c r="A3" s="107" t="s">
        <v>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6"/>
      <c r="N3" s="2"/>
      <c r="O3" s="2"/>
      <c r="P3" s="1"/>
    </row>
    <row r="4" spans="1:19" s="8" customFormat="1" x14ac:dyDescent="0.25">
      <c r="A4" s="109" t="s">
        <v>29</v>
      </c>
      <c r="B4" s="109"/>
      <c r="C4" s="109"/>
      <c r="D4" s="109"/>
      <c r="E4" s="109"/>
      <c r="F4" s="109"/>
      <c r="G4" s="108" t="s">
        <v>39</v>
      </c>
      <c r="H4" s="108"/>
      <c r="I4" s="108"/>
      <c r="J4" s="108"/>
      <c r="K4" s="108"/>
      <c r="L4" s="108"/>
      <c r="M4" s="7"/>
      <c r="N4" s="2"/>
      <c r="O4" s="2"/>
      <c r="P4" s="1"/>
      <c r="R4" s="4"/>
      <c r="S4" s="4"/>
    </row>
    <row r="5" spans="1:19" s="8" customFormat="1" ht="41.4" x14ac:dyDescent="0.25">
      <c r="A5" s="45" t="s">
        <v>0</v>
      </c>
      <c r="B5" s="45" t="s">
        <v>1</v>
      </c>
      <c r="C5" s="45" t="s">
        <v>2</v>
      </c>
      <c r="D5" s="52" t="s">
        <v>3</v>
      </c>
      <c r="E5" s="53" t="s">
        <v>19</v>
      </c>
      <c r="F5" s="45" t="s">
        <v>30</v>
      </c>
      <c r="G5" s="52" t="s">
        <v>4</v>
      </c>
      <c r="H5" s="45" t="s">
        <v>2</v>
      </c>
      <c r="I5" s="52" t="s">
        <v>5</v>
      </c>
      <c r="J5" s="45" t="s">
        <v>3</v>
      </c>
      <c r="K5" s="54" t="s">
        <v>19</v>
      </c>
      <c r="L5" s="45" t="s">
        <v>31</v>
      </c>
      <c r="M5" s="7"/>
      <c r="N5" s="2" t="s">
        <v>69</v>
      </c>
      <c r="O5" s="5" t="s">
        <v>70</v>
      </c>
      <c r="P5" s="27" t="s">
        <v>71</v>
      </c>
    </row>
    <row r="6" spans="1:19" s="8" customFormat="1" x14ac:dyDescent="0.25">
      <c r="A6" s="94" t="s">
        <v>79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"/>
      <c r="N6" s="1"/>
      <c r="O6" s="1"/>
      <c r="P6" s="1"/>
    </row>
    <row r="7" spans="1:19" s="8" customFormat="1" x14ac:dyDescent="0.25">
      <c r="A7" s="85">
        <v>1</v>
      </c>
      <c r="B7" s="86" t="s">
        <v>24</v>
      </c>
      <c r="C7" s="85" t="s">
        <v>6</v>
      </c>
      <c r="D7" s="87">
        <f>1.27+0.2+7.26</f>
        <v>8.73</v>
      </c>
      <c r="E7" s="90"/>
      <c r="F7" s="93">
        <f>ROUND(E7*D7,2)</f>
        <v>0</v>
      </c>
      <c r="G7" s="56" t="s">
        <v>26</v>
      </c>
      <c r="H7" s="57" t="s">
        <v>14</v>
      </c>
      <c r="I7" s="58">
        <v>0.1</v>
      </c>
      <c r="J7" s="10">
        <f>ROUND(I7*D7,2)</f>
        <v>0.87</v>
      </c>
      <c r="K7" s="10"/>
      <c r="L7" s="10">
        <f>ROUND(J7*K7,2)</f>
        <v>0</v>
      </c>
      <c r="M7" s="9">
        <v>1.2</v>
      </c>
      <c r="N7" s="1"/>
      <c r="P7" s="1"/>
    </row>
    <row r="8" spans="1:19" s="8" customFormat="1" x14ac:dyDescent="0.25">
      <c r="A8" s="85"/>
      <c r="B8" s="86"/>
      <c r="C8" s="85"/>
      <c r="D8" s="88"/>
      <c r="E8" s="91"/>
      <c r="F8" s="93"/>
      <c r="G8" s="59" t="s">
        <v>10</v>
      </c>
      <c r="H8" s="57" t="s">
        <v>13</v>
      </c>
      <c r="I8" s="58">
        <v>6</v>
      </c>
      <c r="J8" s="10">
        <f>ROUND(I8*D7,2)</f>
        <v>52.38</v>
      </c>
      <c r="K8" s="10"/>
      <c r="L8" s="10">
        <f t="shared" ref="L8:L12" si="0">ROUND(J8*K8,2)</f>
        <v>0</v>
      </c>
      <c r="M8" s="9">
        <v>1.2</v>
      </c>
      <c r="N8" s="1"/>
      <c r="P8" s="1"/>
    </row>
    <row r="9" spans="1:19" s="8" customFormat="1" ht="27.6" x14ac:dyDescent="0.25">
      <c r="A9" s="85"/>
      <c r="B9" s="86"/>
      <c r="C9" s="85"/>
      <c r="D9" s="88"/>
      <c r="E9" s="91"/>
      <c r="F9" s="93"/>
      <c r="G9" s="56" t="s">
        <v>22</v>
      </c>
      <c r="H9" s="57" t="s">
        <v>7</v>
      </c>
      <c r="I9" s="58">
        <v>1.05</v>
      </c>
      <c r="J9" s="10">
        <f>ROUND(D7*I9*O9,2)</f>
        <v>1.37</v>
      </c>
      <c r="K9" s="10"/>
      <c r="L9" s="10">
        <f t="shared" si="0"/>
        <v>0</v>
      </c>
      <c r="M9" s="9">
        <v>1.2</v>
      </c>
      <c r="N9" s="1"/>
      <c r="O9" s="8">
        <v>0.15</v>
      </c>
      <c r="P9" s="1"/>
    </row>
    <row r="10" spans="1:19" s="8" customFormat="1" x14ac:dyDescent="0.25">
      <c r="A10" s="85"/>
      <c r="B10" s="86"/>
      <c r="C10" s="85"/>
      <c r="D10" s="88"/>
      <c r="E10" s="91"/>
      <c r="F10" s="93"/>
      <c r="G10" s="60" t="s">
        <v>16</v>
      </c>
      <c r="H10" s="57" t="s">
        <v>13</v>
      </c>
      <c r="I10" s="58">
        <v>6</v>
      </c>
      <c r="J10" s="10">
        <f>ROUND(D7*I10,2)</f>
        <v>52.38</v>
      </c>
      <c r="K10" s="10"/>
      <c r="L10" s="10">
        <f t="shared" si="0"/>
        <v>0</v>
      </c>
      <c r="M10" s="9">
        <v>1.2</v>
      </c>
      <c r="N10" s="1"/>
      <c r="P10" s="1"/>
    </row>
    <row r="11" spans="1:19" s="8" customFormat="1" x14ac:dyDescent="0.25">
      <c r="A11" s="85"/>
      <c r="B11" s="86"/>
      <c r="C11" s="85"/>
      <c r="D11" s="88"/>
      <c r="E11" s="91"/>
      <c r="F11" s="93"/>
      <c r="G11" s="60" t="s">
        <v>11</v>
      </c>
      <c r="H11" s="57" t="s">
        <v>6</v>
      </c>
      <c r="I11" s="58">
        <v>1.1499999999999999</v>
      </c>
      <c r="J11" s="10">
        <f>ROUND(D7*I11,2)</f>
        <v>10.039999999999999</v>
      </c>
      <c r="K11" s="10"/>
      <c r="L11" s="10">
        <f t="shared" si="0"/>
        <v>0</v>
      </c>
      <c r="M11" s="9">
        <v>1.2</v>
      </c>
      <c r="N11" s="1"/>
      <c r="P11" s="1"/>
    </row>
    <row r="12" spans="1:19" s="8" customFormat="1" x14ac:dyDescent="0.25">
      <c r="A12" s="85"/>
      <c r="B12" s="86"/>
      <c r="C12" s="85"/>
      <c r="D12" s="88"/>
      <c r="E12" s="91"/>
      <c r="F12" s="93"/>
      <c r="G12" s="60" t="s">
        <v>25</v>
      </c>
      <c r="H12" s="57" t="s">
        <v>14</v>
      </c>
      <c r="I12" s="58">
        <v>0.3</v>
      </c>
      <c r="J12" s="10">
        <f>ROUND(D7*I12,2)</f>
        <v>2.62</v>
      </c>
      <c r="K12" s="10"/>
      <c r="L12" s="10">
        <f t="shared" si="0"/>
        <v>0</v>
      </c>
      <c r="M12" s="9">
        <v>1.2</v>
      </c>
      <c r="N12" s="1"/>
      <c r="P12" s="1"/>
    </row>
    <row r="13" spans="1:19" s="8" customFormat="1" x14ac:dyDescent="0.25">
      <c r="A13" s="85"/>
      <c r="B13" s="86"/>
      <c r="C13" s="85"/>
      <c r="D13" s="88"/>
      <c r="E13" s="91"/>
      <c r="F13" s="93"/>
      <c r="G13" s="61" t="s">
        <v>17</v>
      </c>
      <c r="H13" s="57" t="s">
        <v>13</v>
      </c>
      <c r="I13" s="58">
        <v>2.9</v>
      </c>
      <c r="J13" s="10">
        <f>ROUND(P13*I13,2)</f>
        <v>4.26</v>
      </c>
      <c r="K13" s="10"/>
      <c r="L13" s="10">
        <f t="shared" ref="L13" si="1">ROUND(J13*K13,2)</f>
        <v>0</v>
      </c>
      <c r="M13" s="7">
        <v>1.2</v>
      </c>
      <c r="N13" s="2"/>
      <c r="O13" s="2"/>
      <c r="P13" s="34">
        <f>1.27+0.2</f>
        <v>1.47</v>
      </c>
      <c r="Q13" s="1"/>
    </row>
    <row r="14" spans="1:19" s="8" customFormat="1" ht="27.6" x14ac:dyDescent="0.25">
      <c r="A14" s="85"/>
      <c r="B14" s="86"/>
      <c r="C14" s="85"/>
      <c r="D14" s="88"/>
      <c r="E14" s="91"/>
      <c r="F14" s="93"/>
      <c r="G14" s="59" t="s">
        <v>54</v>
      </c>
      <c r="H14" s="57" t="s">
        <v>14</v>
      </c>
      <c r="I14" s="62">
        <v>0.41399999999999998</v>
      </c>
      <c r="J14" s="10">
        <f>ROUND(P14*I14,2)</f>
        <v>0.53</v>
      </c>
      <c r="K14" s="10"/>
      <c r="L14" s="10">
        <f>ROUND(J14*K14,2)</f>
        <v>0</v>
      </c>
      <c r="M14" s="9">
        <v>1.2</v>
      </c>
      <c r="N14" s="1"/>
      <c r="P14" s="1">
        <v>1.27</v>
      </c>
    </row>
    <row r="15" spans="1:19" s="8" customFormat="1" ht="27.6" x14ac:dyDescent="0.25">
      <c r="A15" s="85"/>
      <c r="B15" s="86"/>
      <c r="C15" s="85"/>
      <c r="D15" s="88"/>
      <c r="E15" s="91"/>
      <c r="F15" s="93"/>
      <c r="G15" s="59" t="s">
        <v>55</v>
      </c>
      <c r="H15" s="57" t="s">
        <v>14</v>
      </c>
      <c r="I15" s="62">
        <v>0.41399999999999998</v>
      </c>
      <c r="J15" s="10">
        <f>ROUND(P15*I15,2)</f>
        <v>0.08</v>
      </c>
      <c r="K15" s="10"/>
      <c r="L15" s="10">
        <f>ROUND(J15*K15,2)</f>
        <v>0</v>
      </c>
      <c r="M15" s="9">
        <v>1.2</v>
      </c>
      <c r="N15" s="1"/>
      <c r="P15" s="1">
        <v>0.2</v>
      </c>
    </row>
    <row r="16" spans="1:19" s="8" customFormat="1" ht="27.6" x14ac:dyDescent="0.25">
      <c r="A16" s="85"/>
      <c r="B16" s="86"/>
      <c r="C16" s="85"/>
      <c r="D16" s="88"/>
      <c r="E16" s="91"/>
      <c r="F16" s="93"/>
      <c r="G16" s="59" t="s">
        <v>63</v>
      </c>
      <c r="H16" s="17" t="s">
        <v>13</v>
      </c>
      <c r="I16" s="63">
        <v>3.3</v>
      </c>
      <c r="J16" s="33">
        <f>ROUND(P16*I16,2)</f>
        <v>23.96</v>
      </c>
      <c r="K16" s="10"/>
      <c r="L16" s="10">
        <f>ROUND(J16*K16,2)</f>
        <v>0</v>
      </c>
      <c r="M16" s="9">
        <v>1.2</v>
      </c>
      <c r="N16" s="1"/>
      <c r="P16" s="1">
        <v>7.26</v>
      </c>
    </row>
    <row r="17" spans="1:16" s="8" customFormat="1" x14ac:dyDescent="0.25">
      <c r="A17" s="85"/>
      <c r="B17" s="86"/>
      <c r="C17" s="85"/>
      <c r="D17" s="88"/>
      <c r="E17" s="91"/>
      <c r="F17" s="93"/>
      <c r="G17" s="56" t="s">
        <v>18</v>
      </c>
      <c r="H17" s="17" t="s">
        <v>12</v>
      </c>
      <c r="I17" s="58">
        <v>1.02</v>
      </c>
      <c r="J17" s="10">
        <f>ROUND(D7*I17,2)</f>
        <v>8.9</v>
      </c>
      <c r="K17" s="10"/>
      <c r="L17" s="10">
        <f t="shared" ref="L17" si="2">ROUND(J17*K17,2)</f>
        <v>0</v>
      </c>
      <c r="M17" s="9">
        <v>1.2</v>
      </c>
      <c r="N17" s="1"/>
      <c r="O17" s="1"/>
      <c r="P17" s="1"/>
    </row>
    <row r="18" spans="1:16" s="8" customFormat="1" x14ac:dyDescent="0.25">
      <c r="A18" s="85"/>
      <c r="B18" s="86"/>
      <c r="C18" s="85"/>
      <c r="D18" s="88"/>
      <c r="E18" s="92"/>
      <c r="F18" s="93"/>
      <c r="G18" s="59" t="s">
        <v>34</v>
      </c>
      <c r="H18" s="57" t="s">
        <v>15</v>
      </c>
      <c r="I18" s="58">
        <v>8</v>
      </c>
      <c r="J18" s="10">
        <f>ROUND(D7*I18,0)</f>
        <v>70</v>
      </c>
      <c r="K18" s="10"/>
      <c r="L18" s="10">
        <f t="shared" ref="L18:L26" si="3">ROUND(J18*K18,2)</f>
        <v>0</v>
      </c>
      <c r="M18" s="9">
        <v>1.2</v>
      </c>
      <c r="N18" s="1"/>
      <c r="P18" s="1"/>
    </row>
    <row r="19" spans="1:16" s="8" customFormat="1" x14ac:dyDescent="0.25">
      <c r="A19" s="85">
        <v>2</v>
      </c>
      <c r="B19" s="86" t="s">
        <v>45</v>
      </c>
      <c r="C19" s="85" t="s">
        <v>6</v>
      </c>
      <c r="D19" s="87">
        <v>1.1499999999999999</v>
      </c>
      <c r="E19" s="90"/>
      <c r="F19" s="93">
        <f>ROUND(E19*D19,2)</f>
        <v>0</v>
      </c>
      <c r="G19" s="56" t="s">
        <v>26</v>
      </c>
      <c r="H19" s="57" t="s">
        <v>14</v>
      </c>
      <c r="I19" s="58">
        <v>0.1</v>
      </c>
      <c r="J19" s="10">
        <f>ROUND(I19*D19,2)</f>
        <v>0.12</v>
      </c>
      <c r="K19" s="10"/>
      <c r="L19" s="10">
        <f t="shared" si="3"/>
        <v>0</v>
      </c>
      <c r="M19" s="9">
        <v>1.2</v>
      </c>
      <c r="N19" s="1"/>
      <c r="P19" s="1"/>
    </row>
    <row r="20" spans="1:16" s="8" customFormat="1" x14ac:dyDescent="0.25">
      <c r="A20" s="85"/>
      <c r="B20" s="86"/>
      <c r="C20" s="85"/>
      <c r="D20" s="88"/>
      <c r="E20" s="91"/>
      <c r="F20" s="93"/>
      <c r="G20" s="59" t="s">
        <v>10</v>
      </c>
      <c r="H20" s="57" t="s">
        <v>13</v>
      </c>
      <c r="I20" s="58">
        <v>12</v>
      </c>
      <c r="J20" s="10">
        <f>ROUND(I20*D19,2)</f>
        <v>13.8</v>
      </c>
      <c r="K20" s="10"/>
      <c r="L20" s="10">
        <f t="shared" si="3"/>
        <v>0</v>
      </c>
      <c r="M20" s="9">
        <v>1.2</v>
      </c>
      <c r="N20" s="1"/>
      <c r="P20" s="1"/>
    </row>
    <row r="21" spans="1:16" s="8" customFormat="1" x14ac:dyDescent="0.25">
      <c r="A21" s="85"/>
      <c r="B21" s="86"/>
      <c r="C21" s="85"/>
      <c r="D21" s="88"/>
      <c r="E21" s="91"/>
      <c r="F21" s="93"/>
      <c r="G21" s="56" t="s">
        <v>36</v>
      </c>
      <c r="H21" s="57" t="s">
        <v>7</v>
      </c>
      <c r="I21" s="58">
        <v>1.05</v>
      </c>
      <c r="J21" s="10">
        <f>ROUND(D19*I21*O21,2)</f>
        <v>0.12</v>
      </c>
      <c r="K21" s="10"/>
      <c r="L21" s="10">
        <f t="shared" si="3"/>
        <v>0</v>
      </c>
      <c r="M21" s="12">
        <v>1.2</v>
      </c>
      <c r="N21" s="13"/>
      <c r="O21" s="8">
        <v>0.1</v>
      </c>
      <c r="P21" s="13"/>
    </row>
    <row r="22" spans="1:16" s="8" customFormat="1" x14ac:dyDescent="0.25">
      <c r="A22" s="85"/>
      <c r="B22" s="86"/>
      <c r="C22" s="85"/>
      <c r="D22" s="88"/>
      <c r="E22" s="91"/>
      <c r="F22" s="93"/>
      <c r="G22" s="56" t="s">
        <v>46</v>
      </c>
      <c r="H22" s="57" t="s">
        <v>7</v>
      </c>
      <c r="I22" s="58">
        <v>1.05</v>
      </c>
      <c r="J22" s="10">
        <f>ROUND(D19*I22*O22,2)</f>
        <v>0.06</v>
      </c>
      <c r="K22" s="10"/>
      <c r="L22" s="10">
        <f t="shared" si="3"/>
        <v>0</v>
      </c>
      <c r="M22" s="9">
        <v>1.2</v>
      </c>
      <c r="N22" s="1"/>
      <c r="O22" s="8">
        <v>0.05</v>
      </c>
      <c r="P22" s="1"/>
    </row>
    <row r="23" spans="1:16" s="8" customFormat="1" x14ac:dyDescent="0.25">
      <c r="A23" s="85"/>
      <c r="B23" s="86"/>
      <c r="C23" s="85"/>
      <c r="D23" s="88"/>
      <c r="E23" s="91"/>
      <c r="F23" s="93"/>
      <c r="G23" s="60" t="s">
        <v>16</v>
      </c>
      <c r="H23" s="57" t="s">
        <v>13</v>
      </c>
      <c r="I23" s="58">
        <v>6</v>
      </c>
      <c r="J23" s="10">
        <f>ROUND(D19*I23,2)</f>
        <v>6.9</v>
      </c>
      <c r="K23" s="10"/>
      <c r="L23" s="10">
        <f t="shared" si="3"/>
        <v>0</v>
      </c>
      <c r="M23" s="9">
        <v>1.2</v>
      </c>
      <c r="N23" s="1"/>
      <c r="P23" s="1"/>
    </row>
    <row r="24" spans="1:16" s="8" customFormat="1" x14ac:dyDescent="0.25">
      <c r="A24" s="85"/>
      <c r="B24" s="86"/>
      <c r="C24" s="85"/>
      <c r="D24" s="88"/>
      <c r="E24" s="91"/>
      <c r="F24" s="93"/>
      <c r="G24" s="60" t="s">
        <v>11</v>
      </c>
      <c r="H24" s="57" t="s">
        <v>6</v>
      </c>
      <c r="I24" s="58">
        <v>1.1499999999999999</v>
      </c>
      <c r="J24" s="10">
        <f>ROUND(D19*I24,2)</f>
        <v>1.32</v>
      </c>
      <c r="K24" s="10"/>
      <c r="L24" s="10">
        <f t="shared" si="3"/>
        <v>0</v>
      </c>
      <c r="M24" s="9">
        <v>1.2</v>
      </c>
      <c r="N24" s="1"/>
      <c r="P24" s="1"/>
    </row>
    <row r="25" spans="1:16" s="8" customFormat="1" x14ac:dyDescent="0.25">
      <c r="A25" s="85"/>
      <c r="B25" s="86"/>
      <c r="C25" s="85"/>
      <c r="D25" s="88"/>
      <c r="E25" s="91"/>
      <c r="F25" s="93"/>
      <c r="G25" s="60" t="s">
        <v>25</v>
      </c>
      <c r="H25" s="57" t="s">
        <v>14</v>
      </c>
      <c r="I25" s="58">
        <v>0.3</v>
      </c>
      <c r="J25" s="10">
        <f>ROUND(D19*I25,2)</f>
        <v>0.35</v>
      </c>
      <c r="K25" s="10"/>
      <c r="L25" s="10">
        <f t="shared" si="3"/>
        <v>0</v>
      </c>
      <c r="M25" s="9">
        <v>1.2</v>
      </c>
      <c r="N25" s="1"/>
      <c r="P25" s="1"/>
    </row>
    <row r="26" spans="1:16" s="8" customFormat="1" ht="27.6" x14ac:dyDescent="0.25">
      <c r="A26" s="85"/>
      <c r="B26" s="86"/>
      <c r="C26" s="85"/>
      <c r="D26" s="88"/>
      <c r="E26" s="91"/>
      <c r="F26" s="93"/>
      <c r="G26" s="59" t="s">
        <v>63</v>
      </c>
      <c r="H26" s="58" t="s">
        <v>13</v>
      </c>
      <c r="I26" s="63">
        <v>3.3</v>
      </c>
      <c r="J26" s="33">
        <f>ROUND(D19*I26,2)</f>
        <v>3.8</v>
      </c>
      <c r="K26" s="10"/>
      <c r="L26" s="10">
        <f t="shared" si="3"/>
        <v>0</v>
      </c>
      <c r="M26" s="9">
        <v>1.2</v>
      </c>
      <c r="N26" s="1"/>
      <c r="P26" s="1"/>
    </row>
    <row r="27" spans="1:16" s="8" customFormat="1" x14ac:dyDescent="0.25">
      <c r="A27" s="85"/>
      <c r="B27" s="86"/>
      <c r="C27" s="85"/>
      <c r="D27" s="89"/>
      <c r="E27" s="92"/>
      <c r="F27" s="93"/>
      <c r="G27" s="59" t="s">
        <v>34</v>
      </c>
      <c r="H27" s="57" t="s">
        <v>15</v>
      </c>
      <c r="I27" s="58">
        <v>8</v>
      </c>
      <c r="J27" s="10">
        <f>ROUND(D19*I27,0)</f>
        <v>9</v>
      </c>
      <c r="K27" s="10"/>
      <c r="L27" s="10">
        <f t="shared" ref="L27:L31" si="4">ROUND(J27*K27,2)</f>
        <v>0</v>
      </c>
      <c r="M27" s="9">
        <v>1.2</v>
      </c>
      <c r="N27" s="1"/>
      <c r="P27" s="1"/>
    </row>
    <row r="28" spans="1:16" s="8" customFormat="1" x14ac:dyDescent="0.25">
      <c r="A28" s="96">
        <v>3</v>
      </c>
      <c r="B28" s="99" t="s">
        <v>52</v>
      </c>
      <c r="C28" s="96" t="s">
        <v>6</v>
      </c>
      <c r="D28" s="88">
        <v>13.82</v>
      </c>
      <c r="E28" s="90"/>
      <c r="F28" s="102">
        <f>ROUND(E29*D28,2)</f>
        <v>0</v>
      </c>
      <c r="G28" s="56" t="s">
        <v>26</v>
      </c>
      <c r="H28" s="57" t="s">
        <v>14</v>
      </c>
      <c r="I28" s="58">
        <v>0.1</v>
      </c>
      <c r="J28" s="10">
        <f>ROUND(I28*D28,2)</f>
        <v>1.38</v>
      </c>
      <c r="K28" s="10"/>
      <c r="L28" s="10">
        <f t="shared" si="4"/>
        <v>0</v>
      </c>
      <c r="M28" s="9">
        <v>1.2</v>
      </c>
      <c r="N28" s="1"/>
      <c r="P28" s="1"/>
    </row>
    <row r="29" spans="1:16" s="8" customFormat="1" x14ac:dyDescent="0.25">
      <c r="A29" s="97"/>
      <c r="B29" s="100"/>
      <c r="C29" s="97"/>
      <c r="D29" s="88"/>
      <c r="E29" s="91"/>
      <c r="F29" s="103"/>
      <c r="G29" s="60" t="s">
        <v>16</v>
      </c>
      <c r="H29" s="57" t="s">
        <v>13</v>
      </c>
      <c r="I29" s="58">
        <v>6</v>
      </c>
      <c r="J29" s="10">
        <f>ROUND(D28*I29,2)</f>
        <v>82.92</v>
      </c>
      <c r="K29" s="10"/>
      <c r="L29" s="10">
        <f t="shared" ref="L29" si="5">ROUND(J29*K29,2)</f>
        <v>0</v>
      </c>
      <c r="M29" s="9">
        <v>1.2</v>
      </c>
      <c r="N29" s="1"/>
      <c r="P29" s="1"/>
    </row>
    <row r="30" spans="1:16" s="8" customFormat="1" x14ac:dyDescent="0.25">
      <c r="A30" s="97"/>
      <c r="B30" s="100"/>
      <c r="C30" s="97"/>
      <c r="D30" s="88"/>
      <c r="E30" s="91"/>
      <c r="F30" s="103"/>
      <c r="G30" s="60" t="s">
        <v>11</v>
      </c>
      <c r="H30" s="57" t="s">
        <v>6</v>
      </c>
      <c r="I30" s="58">
        <v>1.1499999999999999</v>
      </c>
      <c r="J30" s="10">
        <f>ROUND(D28*I30,2)</f>
        <v>15.89</v>
      </c>
      <c r="K30" s="10"/>
      <c r="L30" s="10">
        <f t="shared" si="4"/>
        <v>0</v>
      </c>
      <c r="M30" s="9">
        <v>1.2</v>
      </c>
      <c r="N30" s="1"/>
      <c r="P30" s="1"/>
    </row>
    <row r="31" spans="1:16" s="8" customFormat="1" x14ac:dyDescent="0.25">
      <c r="A31" s="97"/>
      <c r="B31" s="100"/>
      <c r="C31" s="97"/>
      <c r="D31" s="88"/>
      <c r="E31" s="91"/>
      <c r="F31" s="103"/>
      <c r="G31" s="60" t="s">
        <v>25</v>
      </c>
      <c r="H31" s="57" t="s">
        <v>14</v>
      </c>
      <c r="I31" s="58">
        <v>0.3</v>
      </c>
      <c r="J31" s="10">
        <f>ROUND(D28*I31,2)</f>
        <v>4.1500000000000004</v>
      </c>
      <c r="K31" s="10"/>
      <c r="L31" s="10">
        <f t="shared" si="4"/>
        <v>0</v>
      </c>
      <c r="M31" s="9">
        <v>1.2</v>
      </c>
      <c r="N31" s="1"/>
      <c r="P31" s="1"/>
    </row>
    <row r="32" spans="1:16" s="8" customFormat="1" ht="27.6" x14ac:dyDescent="0.25">
      <c r="A32" s="98"/>
      <c r="B32" s="101"/>
      <c r="C32" s="98"/>
      <c r="D32" s="89"/>
      <c r="E32" s="92"/>
      <c r="F32" s="104"/>
      <c r="G32" s="59" t="s">
        <v>63</v>
      </c>
      <c r="H32" s="58" t="s">
        <v>13</v>
      </c>
      <c r="I32" s="63">
        <v>3.3</v>
      </c>
      <c r="J32" s="10">
        <f>ROUND(D28*I32,2)</f>
        <v>45.61</v>
      </c>
      <c r="K32" s="10"/>
      <c r="L32" s="10">
        <f>ROUND(J32*K32,2)</f>
        <v>0</v>
      </c>
      <c r="M32" s="9">
        <v>1.2</v>
      </c>
      <c r="N32" s="1"/>
      <c r="P32" s="1"/>
    </row>
    <row r="33" spans="1:20" s="8" customFormat="1" x14ac:dyDescent="0.25">
      <c r="A33" s="85">
        <v>4</v>
      </c>
      <c r="B33" s="86" t="s">
        <v>23</v>
      </c>
      <c r="C33" s="85" t="s">
        <v>9</v>
      </c>
      <c r="D33" s="87">
        <v>5.72</v>
      </c>
      <c r="E33" s="90"/>
      <c r="F33" s="93">
        <f>ROUND(D33*E33,2)</f>
        <v>0</v>
      </c>
      <c r="G33" s="56" t="s">
        <v>26</v>
      </c>
      <c r="H33" s="57" t="s">
        <v>14</v>
      </c>
      <c r="I33" s="58">
        <v>0.1</v>
      </c>
      <c r="J33" s="10">
        <f>ROUND(D33*I33*N33,2)</f>
        <v>0.1</v>
      </c>
      <c r="K33" s="10"/>
      <c r="L33" s="10">
        <f>ROUND(J33*K33,2)</f>
        <v>0</v>
      </c>
      <c r="M33" s="9">
        <v>1.2</v>
      </c>
      <c r="N33" s="1">
        <v>0.17</v>
      </c>
      <c r="O33" s="1"/>
      <c r="P33" s="1"/>
    </row>
    <row r="34" spans="1:20" s="8" customFormat="1" x14ac:dyDescent="0.25">
      <c r="A34" s="85"/>
      <c r="B34" s="86"/>
      <c r="C34" s="85"/>
      <c r="D34" s="88"/>
      <c r="E34" s="91"/>
      <c r="F34" s="93"/>
      <c r="G34" s="60" t="s">
        <v>11</v>
      </c>
      <c r="H34" s="17" t="s">
        <v>6</v>
      </c>
      <c r="I34" s="58">
        <v>1.1499999999999999</v>
      </c>
      <c r="J34" s="10">
        <f>ROUND(D33*I34*N34,2)</f>
        <v>1.1200000000000001</v>
      </c>
      <c r="K34" s="10"/>
      <c r="L34" s="10">
        <f>ROUND(J34*K34,2)</f>
        <v>0</v>
      </c>
      <c r="M34" s="9">
        <v>1.2</v>
      </c>
      <c r="N34" s="1">
        <v>0.17</v>
      </c>
      <c r="O34" s="1"/>
      <c r="P34" s="1"/>
    </row>
    <row r="35" spans="1:20" s="8" customFormat="1" x14ac:dyDescent="0.25">
      <c r="A35" s="85"/>
      <c r="B35" s="86"/>
      <c r="C35" s="85"/>
      <c r="D35" s="88"/>
      <c r="E35" s="91"/>
      <c r="F35" s="93"/>
      <c r="G35" s="60" t="s">
        <v>16</v>
      </c>
      <c r="H35" s="17" t="s">
        <v>13</v>
      </c>
      <c r="I35" s="58">
        <v>6</v>
      </c>
      <c r="J35" s="10">
        <f>ROUND(D33*I35*N35,2)</f>
        <v>5.83</v>
      </c>
      <c r="K35" s="10"/>
      <c r="L35" s="10">
        <f t="shared" ref="L35" si="6">ROUND(J35*K35,2)</f>
        <v>0</v>
      </c>
      <c r="M35" s="9">
        <v>1.2</v>
      </c>
      <c r="N35" s="1">
        <v>0.17</v>
      </c>
      <c r="O35" s="1"/>
      <c r="P35" s="1"/>
    </row>
    <row r="36" spans="1:20" s="8" customFormat="1" x14ac:dyDescent="0.25">
      <c r="A36" s="85"/>
      <c r="B36" s="86"/>
      <c r="C36" s="85"/>
      <c r="D36" s="88"/>
      <c r="E36" s="91"/>
      <c r="F36" s="93"/>
      <c r="G36" s="56" t="s">
        <v>25</v>
      </c>
      <c r="H36" s="17" t="s">
        <v>14</v>
      </c>
      <c r="I36" s="58">
        <v>0.3</v>
      </c>
      <c r="J36" s="10">
        <f>ROUND(D33*I36*N36,2)</f>
        <v>0.28999999999999998</v>
      </c>
      <c r="K36" s="10"/>
      <c r="L36" s="10">
        <f>ROUND(J36*K36,2)</f>
        <v>0</v>
      </c>
      <c r="M36" s="9">
        <v>1.2</v>
      </c>
      <c r="N36" s="1">
        <v>0.17</v>
      </c>
      <c r="O36" s="1"/>
      <c r="P36" s="1"/>
    </row>
    <row r="37" spans="1:20" s="8" customFormat="1" ht="27.6" x14ac:dyDescent="0.25">
      <c r="A37" s="85"/>
      <c r="B37" s="86"/>
      <c r="C37" s="85"/>
      <c r="D37" s="88"/>
      <c r="E37" s="91"/>
      <c r="F37" s="93"/>
      <c r="G37" s="59" t="s">
        <v>63</v>
      </c>
      <c r="H37" s="58" t="s">
        <v>13</v>
      </c>
      <c r="I37" s="63">
        <v>3.3</v>
      </c>
      <c r="J37" s="33">
        <f>ROUND(D33*I37*N37,2)</f>
        <v>3.21</v>
      </c>
      <c r="K37" s="10"/>
      <c r="L37" s="10">
        <f>ROUND(J37*K37,2)</f>
        <v>0</v>
      </c>
      <c r="M37" s="9">
        <v>1.2</v>
      </c>
      <c r="N37" s="1">
        <v>0.17</v>
      </c>
      <c r="O37" s="1"/>
      <c r="P37" s="1"/>
    </row>
    <row r="38" spans="1:20" s="8" customFormat="1" x14ac:dyDescent="0.25">
      <c r="A38" s="85"/>
      <c r="B38" s="86"/>
      <c r="C38" s="85"/>
      <c r="D38" s="88"/>
      <c r="E38" s="91"/>
      <c r="F38" s="93"/>
      <c r="G38" s="56" t="s">
        <v>18</v>
      </c>
      <c r="H38" s="17" t="s">
        <v>12</v>
      </c>
      <c r="I38" s="58">
        <v>1.02</v>
      </c>
      <c r="J38" s="10">
        <f>ROUND(D33*I38,2)</f>
        <v>5.83</v>
      </c>
      <c r="K38" s="10"/>
      <c r="L38" s="10">
        <f t="shared" ref="L38:L40" si="7">ROUND(J38*K38,2)</f>
        <v>0</v>
      </c>
      <c r="M38" s="9">
        <v>1.2</v>
      </c>
      <c r="N38" s="1"/>
      <c r="O38" s="1"/>
      <c r="P38" s="1"/>
    </row>
    <row r="39" spans="1:20" s="8" customFormat="1" x14ac:dyDescent="0.25">
      <c r="A39" s="85"/>
      <c r="B39" s="86"/>
      <c r="C39" s="85"/>
      <c r="D39" s="88"/>
      <c r="E39" s="91"/>
      <c r="F39" s="93"/>
      <c r="G39" s="59" t="s">
        <v>38</v>
      </c>
      <c r="H39" s="57" t="s">
        <v>13</v>
      </c>
      <c r="I39" s="64">
        <v>1.7595628415300501E-2</v>
      </c>
      <c r="J39" s="10">
        <f>ROUND(D33*I39,2)</f>
        <v>0.1</v>
      </c>
      <c r="K39" s="10"/>
      <c r="L39" s="10">
        <f t="shared" si="7"/>
        <v>0</v>
      </c>
      <c r="M39" s="14">
        <v>1.2</v>
      </c>
      <c r="N39" s="1"/>
      <c r="O39" s="1"/>
      <c r="P39" s="1"/>
    </row>
    <row r="40" spans="1:20" s="8" customFormat="1" x14ac:dyDescent="0.25">
      <c r="A40" s="85"/>
      <c r="B40" s="86"/>
      <c r="C40" s="85"/>
      <c r="D40" s="89"/>
      <c r="E40" s="92"/>
      <c r="F40" s="93"/>
      <c r="G40" s="56" t="s">
        <v>27</v>
      </c>
      <c r="H40" s="17" t="s">
        <v>20</v>
      </c>
      <c r="I40" s="65" t="s">
        <v>21</v>
      </c>
      <c r="J40" s="10">
        <f>ROUNDUP(D33/15,0)</f>
        <v>1</v>
      </c>
      <c r="K40" s="10"/>
      <c r="L40" s="10">
        <f t="shared" si="7"/>
        <v>0</v>
      </c>
      <c r="M40" s="9">
        <v>1.2</v>
      </c>
      <c r="N40" s="1"/>
      <c r="O40" s="1"/>
      <c r="P40" s="1"/>
    </row>
    <row r="41" spans="1:20" s="8" customFormat="1" x14ac:dyDescent="0.25">
      <c r="A41" s="28">
        <v>5</v>
      </c>
      <c r="B41" s="29" t="s">
        <v>35</v>
      </c>
      <c r="C41" s="28" t="s">
        <v>28</v>
      </c>
      <c r="D41" s="41">
        <v>4.72</v>
      </c>
      <c r="E41" s="30"/>
      <c r="F41" s="31">
        <f>ROUND(E41*D41,2)</f>
        <v>0</v>
      </c>
      <c r="G41" s="66" t="s">
        <v>37</v>
      </c>
      <c r="H41" s="17" t="s">
        <v>13</v>
      </c>
      <c r="I41" s="58">
        <v>0.13195000000000001</v>
      </c>
      <c r="J41" s="10">
        <f>D41*I41</f>
        <v>0.62280400000000002</v>
      </c>
      <c r="K41" s="15"/>
      <c r="L41" s="10">
        <f>ROUND(J41*K41,2)</f>
        <v>0</v>
      </c>
      <c r="M41" s="9">
        <v>1.2</v>
      </c>
      <c r="N41" s="1"/>
      <c r="O41" s="1"/>
      <c r="P41" s="1"/>
      <c r="T41" s="11"/>
    </row>
    <row r="42" spans="1:20" s="8" customFormat="1" ht="27.6" x14ac:dyDescent="0.25">
      <c r="A42" s="28">
        <v>6</v>
      </c>
      <c r="B42" s="29" t="s">
        <v>72</v>
      </c>
      <c r="C42" s="28" t="s">
        <v>28</v>
      </c>
      <c r="D42" s="41">
        <f>1.87/0.15</f>
        <v>12.466666666666669</v>
      </c>
      <c r="E42" s="30"/>
      <c r="F42" s="32">
        <f>ROUND(E42*D42,2)</f>
        <v>0</v>
      </c>
      <c r="G42" s="66" t="s">
        <v>59</v>
      </c>
      <c r="H42" s="17" t="s">
        <v>13</v>
      </c>
      <c r="I42" s="58">
        <v>4</v>
      </c>
      <c r="J42" s="10">
        <f>D42*I42*0.15</f>
        <v>7.48</v>
      </c>
      <c r="L42" s="10">
        <f>ROUND(J42*K42,2)</f>
        <v>0</v>
      </c>
      <c r="M42" s="9">
        <v>1.2</v>
      </c>
      <c r="O42" s="1"/>
      <c r="P42" s="1"/>
      <c r="Q42" s="1"/>
    </row>
    <row r="43" spans="1:20" s="8" customFormat="1" x14ac:dyDescent="0.25">
      <c r="A43" s="85">
        <v>7</v>
      </c>
      <c r="B43" s="86" t="s">
        <v>47</v>
      </c>
      <c r="C43" s="85" t="s">
        <v>28</v>
      </c>
      <c r="D43" s="87">
        <v>8.6</v>
      </c>
      <c r="E43" s="90"/>
      <c r="F43" s="93">
        <f>ROUND(E43*D43,2)</f>
        <v>0</v>
      </c>
      <c r="G43" s="56" t="s">
        <v>48</v>
      </c>
      <c r="H43" s="17" t="s">
        <v>28</v>
      </c>
      <c r="I43" s="65" t="s">
        <v>49</v>
      </c>
      <c r="J43" s="10">
        <f>D43*I43</f>
        <v>9.4600000000000009</v>
      </c>
      <c r="K43" s="15"/>
      <c r="L43" s="10">
        <f>ROUND(J43*K43,2)</f>
        <v>0</v>
      </c>
      <c r="M43" s="14">
        <v>1.2</v>
      </c>
      <c r="N43" s="13"/>
      <c r="O43" s="13"/>
      <c r="P43" s="13"/>
      <c r="S43" s="16"/>
    </row>
    <row r="44" spans="1:20" s="8" customFormat="1" x14ac:dyDescent="0.25">
      <c r="A44" s="85"/>
      <c r="B44" s="86"/>
      <c r="C44" s="85"/>
      <c r="D44" s="88"/>
      <c r="E44" s="92"/>
      <c r="F44" s="93"/>
      <c r="G44" s="56" t="s">
        <v>50</v>
      </c>
      <c r="H44" s="17" t="s">
        <v>28</v>
      </c>
      <c r="I44" s="65" t="s">
        <v>49</v>
      </c>
      <c r="J44" s="10">
        <f>D43*I44</f>
        <v>9.4600000000000009</v>
      </c>
      <c r="K44" s="15"/>
      <c r="L44" s="10">
        <f>ROUND(J44*K44,2)</f>
        <v>0</v>
      </c>
      <c r="M44" s="14">
        <v>1.2</v>
      </c>
      <c r="N44" s="13"/>
      <c r="O44" s="13"/>
      <c r="P44" s="13"/>
      <c r="S44" s="16"/>
    </row>
    <row r="45" spans="1:20" s="8" customFormat="1" x14ac:dyDescent="0.25">
      <c r="A45" s="94" t="s">
        <v>80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"/>
      <c r="N45" s="1"/>
      <c r="O45" s="1"/>
      <c r="P45" s="1"/>
    </row>
    <row r="46" spans="1:20" s="8" customFormat="1" x14ac:dyDescent="0.25">
      <c r="A46" s="85">
        <v>8</v>
      </c>
      <c r="B46" s="86" t="s">
        <v>76</v>
      </c>
      <c r="C46" s="85" t="s">
        <v>6</v>
      </c>
      <c r="D46" s="87">
        <v>261.52999999999997</v>
      </c>
      <c r="E46" s="90"/>
      <c r="F46" s="93">
        <f>ROUND(E46*D46,2)</f>
        <v>0</v>
      </c>
      <c r="G46" s="56" t="s">
        <v>26</v>
      </c>
      <c r="H46" s="57" t="s">
        <v>14</v>
      </c>
      <c r="I46" s="58">
        <v>0.1</v>
      </c>
      <c r="J46" s="10">
        <f>ROUND(I46*D46,2)</f>
        <v>26.15</v>
      </c>
      <c r="K46" s="10"/>
      <c r="L46" s="10">
        <f t="shared" ref="L46:L52" si="8">ROUND(J46*K46,2)</f>
        <v>0</v>
      </c>
      <c r="M46" s="9">
        <v>1.2</v>
      </c>
      <c r="N46" s="1"/>
      <c r="P46" s="1"/>
    </row>
    <row r="47" spans="1:20" s="8" customFormat="1" x14ac:dyDescent="0.25">
      <c r="A47" s="85"/>
      <c r="B47" s="86"/>
      <c r="C47" s="85"/>
      <c r="D47" s="88"/>
      <c r="E47" s="91"/>
      <c r="F47" s="93"/>
      <c r="G47" s="59" t="s">
        <v>10</v>
      </c>
      <c r="H47" s="57" t="s">
        <v>13</v>
      </c>
      <c r="I47" s="58">
        <v>6</v>
      </c>
      <c r="J47" s="10">
        <f>ROUND(I47*D46,2)</f>
        <v>1569.18</v>
      </c>
      <c r="K47" s="10"/>
      <c r="L47" s="10">
        <f t="shared" si="8"/>
        <v>0</v>
      </c>
      <c r="M47" s="9">
        <v>1.2</v>
      </c>
      <c r="N47" s="1"/>
      <c r="P47" s="1"/>
    </row>
    <row r="48" spans="1:20" s="8" customFormat="1" ht="27.6" x14ac:dyDescent="0.25">
      <c r="A48" s="85"/>
      <c r="B48" s="86"/>
      <c r="C48" s="85"/>
      <c r="D48" s="88"/>
      <c r="E48" s="91"/>
      <c r="F48" s="93"/>
      <c r="G48" s="56" t="s">
        <v>75</v>
      </c>
      <c r="H48" s="57" t="s">
        <v>7</v>
      </c>
      <c r="I48" s="58">
        <v>1.05</v>
      </c>
      <c r="J48" s="10">
        <f>ROUND(D46*I48*O48,2)</f>
        <v>27.46</v>
      </c>
      <c r="K48" s="10"/>
      <c r="L48" s="10">
        <f t="shared" si="8"/>
        <v>0</v>
      </c>
      <c r="M48" s="9">
        <v>1.2</v>
      </c>
      <c r="N48" s="1"/>
      <c r="O48" s="8">
        <v>0.1</v>
      </c>
      <c r="P48" s="1"/>
    </row>
    <row r="49" spans="1:16" s="8" customFormat="1" x14ac:dyDescent="0.25">
      <c r="A49" s="85"/>
      <c r="B49" s="86"/>
      <c r="C49" s="85"/>
      <c r="D49" s="88"/>
      <c r="E49" s="91"/>
      <c r="F49" s="93"/>
      <c r="G49" s="60" t="s">
        <v>16</v>
      </c>
      <c r="H49" s="57" t="s">
        <v>13</v>
      </c>
      <c r="I49" s="58">
        <v>6</v>
      </c>
      <c r="J49" s="10">
        <f>ROUND(D46*I49,2)</f>
        <v>1569.18</v>
      </c>
      <c r="K49" s="10"/>
      <c r="L49" s="10">
        <f t="shared" si="8"/>
        <v>0</v>
      </c>
      <c r="M49" s="9">
        <v>1.2</v>
      </c>
      <c r="N49" s="1"/>
      <c r="P49" s="1"/>
    </row>
    <row r="50" spans="1:16" s="8" customFormat="1" x14ac:dyDescent="0.25">
      <c r="A50" s="85"/>
      <c r="B50" s="86"/>
      <c r="C50" s="85"/>
      <c r="D50" s="88"/>
      <c r="E50" s="91"/>
      <c r="F50" s="93"/>
      <c r="G50" s="60" t="s">
        <v>11</v>
      </c>
      <c r="H50" s="57" t="s">
        <v>6</v>
      </c>
      <c r="I50" s="58">
        <v>1.1499999999999999</v>
      </c>
      <c r="J50" s="10">
        <f>ROUND(D46*I50,2)</f>
        <v>300.76</v>
      </c>
      <c r="K50" s="10"/>
      <c r="L50" s="10">
        <f t="shared" si="8"/>
        <v>0</v>
      </c>
      <c r="M50" s="9">
        <v>1.2</v>
      </c>
      <c r="N50" s="1"/>
      <c r="P50" s="1"/>
    </row>
    <row r="51" spans="1:16" s="8" customFormat="1" x14ac:dyDescent="0.25">
      <c r="A51" s="85"/>
      <c r="B51" s="86"/>
      <c r="C51" s="85"/>
      <c r="D51" s="88"/>
      <c r="E51" s="91"/>
      <c r="F51" s="93"/>
      <c r="G51" s="60" t="s">
        <v>25</v>
      </c>
      <c r="H51" s="57" t="s">
        <v>14</v>
      </c>
      <c r="I51" s="58">
        <v>0.3</v>
      </c>
      <c r="J51" s="10">
        <f>ROUND(D46*I51,2)</f>
        <v>78.459999999999994</v>
      </c>
      <c r="K51" s="10"/>
      <c r="L51" s="10">
        <f t="shared" si="8"/>
        <v>0</v>
      </c>
      <c r="M51" s="9">
        <v>1.2</v>
      </c>
      <c r="N51" s="1"/>
      <c r="P51" s="1"/>
    </row>
    <row r="52" spans="1:16" s="8" customFormat="1" x14ac:dyDescent="0.25">
      <c r="A52" s="85"/>
      <c r="B52" s="86"/>
      <c r="C52" s="85"/>
      <c r="D52" s="88"/>
      <c r="E52" s="91"/>
      <c r="F52" s="93"/>
      <c r="G52" s="59" t="s">
        <v>17</v>
      </c>
      <c r="H52" s="57" t="s">
        <v>13</v>
      </c>
      <c r="I52" s="58">
        <v>2.9</v>
      </c>
      <c r="J52" s="10">
        <f>ROUND(P52*I52,2)</f>
        <v>202.8</v>
      </c>
      <c r="K52" s="10"/>
      <c r="L52" s="10">
        <f t="shared" si="8"/>
        <v>0</v>
      </c>
      <c r="M52" s="9">
        <v>1.2</v>
      </c>
      <c r="N52" s="1"/>
      <c r="P52" s="1">
        <v>69.930000000000007</v>
      </c>
    </row>
    <row r="53" spans="1:16" s="8" customFormat="1" ht="27.6" x14ac:dyDescent="0.25">
      <c r="A53" s="85"/>
      <c r="B53" s="86"/>
      <c r="C53" s="85"/>
      <c r="D53" s="88"/>
      <c r="E53" s="91"/>
      <c r="F53" s="93"/>
      <c r="G53" s="59" t="s">
        <v>54</v>
      </c>
      <c r="H53" s="67" t="s">
        <v>14</v>
      </c>
      <c r="I53" s="64">
        <v>0.41399999999999998</v>
      </c>
      <c r="J53" s="35">
        <f>ROUND(P53*I53,2)</f>
        <v>25.67</v>
      </c>
      <c r="K53" s="10"/>
      <c r="L53" s="10">
        <f>ROUND(J53*K53,2)</f>
        <v>0</v>
      </c>
      <c r="M53" s="9">
        <v>1.2</v>
      </c>
      <c r="N53" s="1"/>
      <c r="P53" s="1">
        <v>62</v>
      </c>
    </row>
    <row r="54" spans="1:16" s="8" customFormat="1" ht="27.6" x14ac:dyDescent="0.25">
      <c r="A54" s="85"/>
      <c r="B54" s="86"/>
      <c r="C54" s="85"/>
      <c r="D54" s="88"/>
      <c r="E54" s="91"/>
      <c r="F54" s="93"/>
      <c r="G54" s="59" t="s">
        <v>55</v>
      </c>
      <c r="H54" s="67" t="s">
        <v>14</v>
      </c>
      <c r="I54" s="64">
        <v>0.41399999999999998</v>
      </c>
      <c r="J54" s="35">
        <f>ROUND(P54*I54,2)</f>
        <v>3.28</v>
      </c>
      <c r="K54" s="10"/>
      <c r="L54" s="10">
        <f>ROUND(J54*K54,2)</f>
        <v>0</v>
      </c>
      <c r="M54" s="9">
        <v>1.2</v>
      </c>
      <c r="N54" s="1"/>
      <c r="P54" s="1">
        <v>7.93</v>
      </c>
    </row>
    <row r="55" spans="1:16" s="8" customFormat="1" ht="27.6" x14ac:dyDescent="0.25">
      <c r="A55" s="85"/>
      <c r="B55" s="86"/>
      <c r="C55" s="85"/>
      <c r="D55" s="88"/>
      <c r="E55" s="91"/>
      <c r="F55" s="93"/>
      <c r="G55" s="59" t="s">
        <v>63</v>
      </c>
      <c r="H55" s="68" t="s">
        <v>13</v>
      </c>
      <c r="I55" s="63">
        <v>3.3</v>
      </c>
      <c r="J55" s="35">
        <f>ROUND(P55*I55,2)</f>
        <v>632.28</v>
      </c>
      <c r="K55" s="10"/>
      <c r="L55" s="10">
        <f>ROUND(J55*K55,2)</f>
        <v>0</v>
      </c>
      <c r="M55" s="9">
        <v>1.2</v>
      </c>
      <c r="N55" s="1"/>
      <c r="P55" s="1">
        <v>191.6</v>
      </c>
    </row>
    <row r="56" spans="1:16" s="8" customFormat="1" x14ac:dyDescent="0.25">
      <c r="A56" s="85"/>
      <c r="B56" s="86"/>
      <c r="C56" s="85"/>
      <c r="D56" s="88"/>
      <c r="E56" s="92"/>
      <c r="F56" s="93"/>
      <c r="G56" s="59" t="s">
        <v>78</v>
      </c>
      <c r="H56" s="57" t="s">
        <v>15</v>
      </c>
      <c r="I56" s="58">
        <v>8</v>
      </c>
      <c r="J56" s="10">
        <f>ROUND(D46*I56,0)</f>
        <v>2092</v>
      </c>
      <c r="K56" s="10"/>
      <c r="L56" s="10">
        <f t="shared" ref="L56:L63" si="9">ROUND(J56*K56,2)</f>
        <v>0</v>
      </c>
      <c r="M56" s="9">
        <v>1.2</v>
      </c>
      <c r="N56" s="1"/>
      <c r="P56" s="1"/>
    </row>
    <row r="57" spans="1:16" s="8" customFormat="1" x14ac:dyDescent="0.25">
      <c r="A57" s="85">
        <v>9</v>
      </c>
      <c r="B57" s="86" t="s">
        <v>77</v>
      </c>
      <c r="C57" s="85" t="s">
        <v>6</v>
      </c>
      <c r="D57" s="87">
        <v>44.92</v>
      </c>
      <c r="E57" s="90"/>
      <c r="F57" s="93">
        <f>ROUND(E57*D57,2)</f>
        <v>0</v>
      </c>
      <c r="G57" s="56" t="s">
        <v>26</v>
      </c>
      <c r="H57" s="57" t="s">
        <v>14</v>
      </c>
      <c r="I57" s="58">
        <v>0.1</v>
      </c>
      <c r="J57" s="10">
        <f>ROUND(I57*D57,2)</f>
        <v>4.49</v>
      </c>
      <c r="K57" s="10"/>
      <c r="L57" s="10">
        <f t="shared" si="9"/>
        <v>0</v>
      </c>
      <c r="M57" s="9">
        <v>1.2</v>
      </c>
      <c r="N57" s="1"/>
      <c r="P57" s="1"/>
    </row>
    <row r="58" spans="1:16" s="8" customFormat="1" x14ac:dyDescent="0.25">
      <c r="A58" s="85"/>
      <c r="B58" s="86"/>
      <c r="C58" s="85"/>
      <c r="D58" s="88"/>
      <c r="E58" s="91"/>
      <c r="F58" s="93"/>
      <c r="G58" s="59" t="s">
        <v>10</v>
      </c>
      <c r="H58" s="57" t="s">
        <v>13</v>
      </c>
      <c r="I58" s="58">
        <v>12</v>
      </c>
      <c r="J58" s="10">
        <f>ROUND(I58*D57,2)</f>
        <v>539.04</v>
      </c>
      <c r="K58" s="10"/>
      <c r="L58" s="10">
        <f t="shared" si="9"/>
        <v>0</v>
      </c>
      <c r="M58" s="9">
        <v>1.2</v>
      </c>
      <c r="N58" s="1"/>
      <c r="P58" s="1"/>
    </row>
    <row r="59" spans="1:16" s="8" customFormat="1" x14ac:dyDescent="0.25">
      <c r="A59" s="85"/>
      <c r="B59" s="86"/>
      <c r="C59" s="85"/>
      <c r="D59" s="88"/>
      <c r="E59" s="91"/>
      <c r="F59" s="93"/>
      <c r="G59" s="56" t="s">
        <v>36</v>
      </c>
      <c r="H59" s="57" t="s">
        <v>7</v>
      </c>
      <c r="I59" s="58">
        <v>1.05</v>
      </c>
      <c r="J59" s="10">
        <f>ROUND(D57*I59*O59,2)</f>
        <v>4.72</v>
      </c>
      <c r="K59" s="10"/>
      <c r="L59" s="10">
        <f t="shared" si="9"/>
        <v>0</v>
      </c>
      <c r="M59" s="9">
        <v>1.2</v>
      </c>
      <c r="N59" s="1"/>
      <c r="O59" s="8">
        <v>0.1</v>
      </c>
      <c r="P59" s="1"/>
    </row>
    <row r="60" spans="1:16" s="8" customFormat="1" x14ac:dyDescent="0.25">
      <c r="A60" s="85"/>
      <c r="B60" s="86"/>
      <c r="C60" s="85"/>
      <c r="D60" s="88"/>
      <c r="E60" s="91"/>
      <c r="F60" s="93"/>
      <c r="G60" s="60" t="s">
        <v>16</v>
      </c>
      <c r="H60" s="57" t="s">
        <v>13</v>
      </c>
      <c r="I60" s="58">
        <v>6</v>
      </c>
      <c r="J60" s="10">
        <f>ROUND(D57*I60,2)</f>
        <v>269.52</v>
      </c>
      <c r="K60" s="10"/>
      <c r="L60" s="10">
        <f t="shared" si="9"/>
        <v>0</v>
      </c>
      <c r="M60" s="9">
        <v>1.2</v>
      </c>
      <c r="N60" s="1"/>
      <c r="P60" s="1"/>
    </row>
    <row r="61" spans="1:16" s="8" customFormat="1" x14ac:dyDescent="0.25">
      <c r="A61" s="85"/>
      <c r="B61" s="86"/>
      <c r="C61" s="85"/>
      <c r="D61" s="88"/>
      <c r="E61" s="91"/>
      <c r="F61" s="93"/>
      <c r="G61" s="60" t="s">
        <v>11</v>
      </c>
      <c r="H61" s="57" t="s">
        <v>6</v>
      </c>
      <c r="I61" s="58">
        <v>1.1499999999999999</v>
      </c>
      <c r="J61" s="10">
        <f>ROUND(D57*I61,2)</f>
        <v>51.66</v>
      </c>
      <c r="K61" s="10"/>
      <c r="L61" s="10">
        <f t="shared" si="9"/>
        <v>0</v>
      </c>
      <c r="M61" s="9">
        <v>1.2</v>
      </c>
      <c r="N61" s="1"/>
      <c r="P61" s="1"/>
    </row>
    <row r="62" spans="1:16" s="8" customFormat="1" x14ac:dyDescent="0.25">
      <c r="A62" s="85"/>
      <c r="B62" s="86"/>
      <c r="C62" s="85"/>
      <c r="D62" s="88"/>
      <c r="E62" s="91"/>
      <c r="F62" s="93"/>
      <c r="G62" s="60" t="s">
        <v>25</v>
      </c>
      <c r="H62" s="57" t="s">
        <v>14</v>
      </c>
      <c r="I62" s="58">
        <v>0.3</v>
      </c>
      <c r="J62" s="10">
        <f>ROUND(D57*I62,2)</f>
        <v>13.48</v>
      </c>
      <c r="K62" s="10"/>
      <c r="L62" s="10">
        <f t="shared" si="9"/>
        <v>0</v>
      </c>
      <c r="M62" s="9">
        <v>1.2</v>
      </c>
      <c r="N62" s="1"/>
      <c r="P62" s="1"/>
    </row>
    <row r="63" spans="1:16" s="8" customFormat="1" ht="27.6" x14ac:dyDescent="0.25">
      <c r="A63" s="85"/>
      <c r="B63" s="86"/>
      <c r="C63" s="85"/>
      <c r="D63" s="88"/>
      <c r="E63" s="91"/>
      <c r="F63" s="93"/>
      <c r="G63" s="59" t="s">
        <v>56</v>
      </c>
      <c r="H63" s="58" t="s">
        <v>13</v>
      </c>
      <c r="I63" s="63">
        <v>3.3</v>
      </c>
      <c r="J63" s="33">
        <f>ROUND(D57*I63,2)</f>
        <v>148.24</v>
      </c>
      <c r="K63" s="10"/>
      <c r="L63" s="10">
        <f t="shared" si="9"/>
        <v>0</v>
      </c>
      <c r="M63" s="9">
        <v>1.2</v>
      </c>
      <c r="N63" s="1"/>
      <c r="P63" s="1"/>
    </row>
    <row r="64" spans="1:16" s="8" customFormat="1" x14ac:dyDescent="0.25">
      <c r="A64" s="85"/>
      <c r="B64" s="86"/>
      <c r="C64" s="85"/>
      <c r="D64" s="89"/>
      <c r="E64" s="92"/>
      <c r="F64" s="93"/>
      <c r="G64" s="59" t="s">
        <v>78</v>
      </c>
      <c r="H64" s="57" t="s">
        <v>15</v>
      </c>
      <c r="I64" s="58">
        <v>8</v>
      </c>
      <c r="J64" s="10">
        <f>ROUND(D57*I64,0)</f>
        <v>359</v>
      </c>
      <c r="K64" s="10"/>
      <c r="L64" s="10">
        <f t="shared" ref="L64:L68" si="10">ROUND(J64*K64,2)</f>
        <v>0</v>
      </c>
      <c r="M64" s="9">
        <v>1.2</v>
      </c>
      <c r="N64" s="1"/>
      <c r="P64" s="1"/>
    </row>
    <row r="65" spans="1:16" s="8" customFormat="1" x14ac:dyDescent="0.25">
      <c r="A65" s="96">
        <v>10</v>
      </c>
      <c r="B65" s="99" t="s">
        <v>52</v>
      </c>
      <c r="C65" s="96" t="s">
        <v>6</v>
      </c>
      <c r="D65" s="88">
        <v>113.47</v>
      </c>
      <c r="E65" s="90"/>
      <c r="F65" s="102">
        <f>ROUND(E66*D65,2)</f>
        <v>0</v>
      </c>
      <c r="G65" s="56" t="s">
        <v>26</v>
      </c>
      <c r="H65" s="57" t="s">
        <v>14</v>
      </c>
      <c r="I65" s="58">
        <v>0.1</v>
      </c>
      <c r="J65" s="10">
        <f>ROUND(I65*D65,2)</f>
        <v>11.35</v>
      </c>
      <c r="K65" s="10"/>
      <c r="L65" s="10">
        <f t="shared" si="10"/>
        <v>0</v>
      </c>
      <c r="M65" s="9">
        <v>1.2</v>
      </c>
      <c r="N65" s="1"/>
      <c r="P65" s="1"/>
    </row>
    <row r="66" spans="1:16" s="8" customFormat="1" x14ac:dyDescent="0.25">
      <c r="A66" s="97"/>
      <c r="B66" s="100"/>
      <c r="C66" s="97"/>
      <c r="D66" s="88"/>
      <c r="E66" s="91"/>
      <c r="F66" s="103"/>
      <c r="G66" s="60" t="s">
        <v>16</v>
      </c>
      <c r="H66" s="57" t="s">
        <v>13</v>
      </c>
      <c r="I66" s="58">
        <v>6</v>
      </c>
      <c r="J66" s="10">
        <f>ROUND(D65*I66,2)</f>
        <v>680.82</v>
      </c>
      <c r="K66" s="10"/>
      <c r="L66" s="10">
        <f t="shared" si="10"/>
        <v>0</v>
      </c>
      <c r="M66" s="9">
        <v>1.2</v>
      </c>
      <c r="N66" s="1"/>
      <c r="P66" s="1"/>
    </row>
    <row r="67" spans="1:16" s="8" customFormat="1" x14ac:dyDescent="0.25">
      <c r="A67" s="97"/>
      <c r="B67" s="100"/>
      <c r="C67" s="97"/>
      <c r="D67" s="88"/>
      <c r="E67" s="91"/>
      <c r="F67" s="103"/>
      <c r="G67" s="60" t="s">
        <v>11</v>
      </c>
      <c r="H67" s="57" t="s">
        <v>6</v>
      </c>
      <c r="I67" s="58">
        <v>1.1499999999999999</v>
      </c>
      <c r="J67" s="10">
        <f>ROUND(D65*I67,2)</f>
        <v>130.49</v>
      </c>
      <c r="K67" s="10"/>
      <c r="L67" s="10">
        <f t="shared" si="10"/>
        <v>0</v>
      </c>
      <c r="M67" s="9">
        <v>1.2</v>
      </c>
      <c r="N67" s="1"/>
      <c r="P67" s="1"/>
    </row>
    <row r="68" spans="1:16" s="8" customFormat="1" x14ac:dyDescent="0.25">
      <c r="A68" s="97"/>
      <c r="B68" s="100"/>
      <c r="C68" s="97"/>
      <c r="D68" s="88"/>
      <c r="E68" s="91"/>
      <c r="F68" s="103"/>
      <c r="G68" s="60" t="s">
        <v>25</v>
      </c>
      <c r="H68" s="57" t="s">
        <v>14</v>
      </c>
      <c r="I68" s="58">
        <v>0.3</v>
      </c>
      <c r="J68" s="10">
        <f>ROUND(D65*I68,2)</f>
        <v>34.04</v>
      </c>
      <c r="K68" s="10"/>
      <c r="L68" s="10">
        <f t="shared" si="10"/>
        <v>0</v>
      </c>
      <c r="M68" s="9">
        <v>1.2</v>
      </c>
      <c r="N68" s="1"/>
      <c r="P68" s="1"/>
    </row>
    <row r="69" spans="1:16" s="8" customFormat="1" ht="27.6" x14ac:dyDescent="0.25">
      <c r="A69" s="98"/>
      <c r="B69" s="101"/>
      <c r="C69" s="98"/>
      <c r="D69" s="89"/>
      <c r="E69" s="92"/>
      <c r="F69" s="104"/>
      <c r="G69" s="59" t="s">
        <v>63</v>
      </c>
      <c r="H69" s="58" t="s">
        <v>13</v>
      </c>
      <c r="I69" s="63">
        <v>3.3</v>
      </c>
      <c r="J69" s="10">
        <f>ROUND(D65*I69,2)</f>
        <v>374.45</v>
      </c>
      <c r="K69" s="10"/>
      <c r="L69" s="10">
        <f>ROUND(J69*K69,2)</f>
        <v>0</v>
      </c>
      <c r="M69" s="9">
        <v>1.2</v>
      </c>
      <c r="N69" s="1"/>
      <c r="P69" s="1"/>
    </row>
    <row r="70" spans="1:16" s="8" customFormat="1" x14ac:dyDescent="0.25">
      <c r="A70" s="85">
        <v>11</v>
      </c>
      <c r="B70" s="86" t="s">
        <v>73</v>
      </c>
      <c r="C70" s="85" t="s">
        <v>9</v>
      </c>
      <c r="D70" s="87">
        <v>98.61</v>
      </c>
      <c r="E70" s="90"/>
      <c r="F70" s="93">
        <f>ROUND(D70*E70,2)</f>
        <v>0</v>
      </c>
      <c r="G70" s="56" t="s">
        <v>26</v>
      </c>
      <c r="H70" s="57" t="s">
        <v>14</v>
      </c>
      <c r="I70" s="58">
        <v>0.1</v>
      </c>
      <c r="J70" s="10">
        <f>ROUND(D70*I70*N70,2)</f>
        <v>1.08</v>
      </c>
      <c r="K70" s="10"/>
      <c r="L70" s="10">
        <f>ROUND(J70*K70,2)</f>
        <v>0</v>
      </c>
      <c r="M70" s="9">
        <v>1.2</v>
      </c>
      <c r="N70" s="1">
        <v>0.11</v>
      </c>
      <c r="O70" s="1"/>
      <c r="P70" s="1"/>
    </row>
    <row r="71" spans="1:16" s="8" customFormat="1" x14ac:dyDescent="0.25">
      <c r="A71" s="85"/>
      <c r="B71" s="86"/>
      <c r="C71" s="85"/>
      <c r="D71" s="88"/>
      <c r="E71" s="91"/>
      <c r="F71" s="93"/>
      <c r="G71" s="60" t="s">
        <v>11</v>
      </c>
      <c r="H71" s="17" t="s">
        <v>6</v>
      </c>
      <c r="I71" s="58">
        <v>1.1499999999999999</v>
      </c>
      <c r="J71" s="10">
        <f>ROUND(D70*I71*N71,2)</f>
        <v>12.47</v>
      </c>
      <c r="K71" s="10"/>
      <c r="L71" s="10">
        <f>ROUND(J71*K71,2)</f>
        <v>0</v>
      </c>
      <c r="M71" s="9">
        <v>1.2</v>
      </c>
      <c r="N71" s="1">
        <v>0.11</v>
      </c>
      <c r="O71" s="1"/>
      <c r="P71" s="1"/>
    </row>
    <row r="72" spans="1:16" s="8" customFormat="1" x14ac:dyDescent="0.25">
      <c r="A72" s="85"/>
      <c r="B72" s="86"/>
      <c r="C72" s="85"/>
      <c r="D72" s="88"/>
      <c r="E72" s="91"/>
      <c r="F72" s="93"/>
      <c r="G72" s="60" t="s">
        <v>16</v>
      </c>
      <c r="H72" s="17" t="s">
        <v>13</v>
      </c>
      <c r="I72" s="58">
        <v>6</v>
      </c>
      <c r="J72" s="10">
        <f>ROUND(D70*I72*N72,2)</f>
        <v>65.08</v>
      </c>
      <c r="K72" s="10"/>
      <c r="L72" s="10">
        <f t="shared" ref="L72" si="11">ROUND(J72*K72,2)</f>
        <v>0</v>
      </c>
      <c r="M72" s="9">
        <v>1.2</v>
      </c>
      <c r="N72" s="1">
        <v>0.11</v>
      </c>
      <c r="O72" s="1"/>
      <c r="P72" s="1"/>
    </row>
    <row r="73" spans="1:16" s="8" customFormat="1" x14ac:dyDescent="0.25">
      <c r="A73" s="85"/>
      <c r="B73" s="86"/>
      <c r="C73" s="85"/>
      <c r="D73" s="88"/>
      <c r="E73" s="91"/>
      <c r="F73" s="93"/>
      <c r="G73" s="56" t="s">
        <v>25</v>
      </c>
      <c r="H73" s="17" t="s">
        <v>14</v>
      </c>
      <c r="I73" s="58">
        <v>0.3</v>
      </c>
      <c r="J73" s="10">
        <f>ROUND(D70*I73*N73,2)</f>
        <v>3.25</v>
      </c>
      <c r="K73" s="10"/>
      <c r="L73" s="10">
        <f>ROUND(J73*K73,2)</f>
        <v>0</v>
      </c>
      <c r="M73" s="9">
        <v>1.2</v>
      </c>
      <c r="N73" s="1">
        <v>0.11</v>
      </c>
      <c r="O73" s="1"/>
      <c r="P73" s="1"/>
    </row>
    <row r="74" spans="1:16" s="8" customFormat="1" ht="27.6" x14ac:dyDescent="0.25">
      <c r="A74" s="85"/>
      <c r="B74" s="86"/>
      <c r="C74" s="85"/>
      <c r="D74" s="88"/>
      <c r="E74" s="91"/>
      <c r="F74" s="93"/>
      <c r="G74" s="59" t="s">
        <v>63</v>
      </c>
      <c r="H74" s="58" t="s">
        <v>13</v>
      </c>
      <c r="I74" s="63">
        <v>3.3</v>
      </c>
      <c r="J74" s="33">
        <f>ROUND(D70*I74*N74,2)</f>
        <v>35.799999999999997</v>
      </c>
      <c r="K74" s="10"/>
      <c r="L74" s="10">
        <f>ROUND(J74*K74,2)</f>
        <v>0</v>
      </c>
      <c r="M74" s="9">
        <v>1.2</v>
      </c>
      <c r="N74" s="1">
        <v>0.11</v>
      </c>
      <c r="O74" s="1"/>
      <c r="P74" s="1"/>
    </row>
    <row r="75" spans="1:16" s="8" customFormat="1" x14ac:dyDescent="0.25">
      <c r="A75" s="85"/>
      <c r="B75" s="86"/>
      <c r="C75" s="85"/>
      <c r="D75" s="88"/>
      <c r="E75" s="91"/>
      <c r="F75" s="93"/>
      <c r="G75" s="56" t="s">
        <v>18</v>
      </c>
      <c r="H75" s="17" t="s">
        <v>12</v>
      </c>
      <c r="I75" s="58">
        <v>1.02</v>
      </c>
      <c r="J75" s="10">
        <f>ROUND(D70*I75,2)</f>
        <v>100.58</v>
      </c>
      <c r="K75" s="10"/>
      <c r="L75" s="10">
        <f t="shared" ref="L75:L77" si="12">ROUND(J75*K75,2)</f>
        <v>0</v>
      </c>
      <c r="M75" s="9">
        <v>1.2</v>
      </c>
      <c r="N75" s="1"/>
      <c r="O75" s="1"/>
      <c r="P75" s="1"/>
    </row>
    <row r="76" spans="1:16" s="8" customFormat="1" x14ac:dyDescent="0.25">
      <c r="A76" s="85"/>
      <c r="B76" s="86"/>
      <c r="C76" s="85"/>
      <c r="D76" s="88"/>
      <c r="E76" s="91"/>
      <c r="F76" s="93"/>
      <c r="G76" s="59" t="s">
        <v>38</v>
      </c>
      <c r="H76" s="57" t="s">
        <v>13</v>
      </c>
      <c r="I76" s="64">
        <v>1.7595628415300501E-2</v>
      </c>
      <c r="J76" s="10">
        <f>ROUND(D70*I76,2)</f>
        <v>1.74</v>
      </c>
      <c r="K76" s="10"/>
      <c r="L76" s="10">
        <f t="shared" si="12"/>
        <v>0</v>
      </c>
      <c r="M76" s="14">
        <v>1.2</v>
      </c>
      <c r="N76" s="1"/>
      <c r="O76" s="1"/>
      <c r="P76" s="1"/>
    </row>
    <row r="77" spans="1:16" s="8" customFormat="1" x14ac:dyDescent="0.25">
      <c r="A77" s="85"/>
      <c r="B77" s="86"/>
      <c r="C77" s="85"/>
      <c r="D77" s="89"/>
      <c r="E77" s="92"/>
      <c r="F77" s="93"/>
      <c r="G77" s="56" t="s">
        <v>27</v>
      </c>
      <c r="H77" s="17" t="s">
        <v>20</v>
      </c>
      <c r="I77" s="65" t="s">
        <v>21</v>
      </c>
      <c r="J77" s="10">
        <f>ROUNDUP(D70/15,0)</f>
        <v>7</v>
      </c>
      <c r="K77" s="10"/>
      <c r="L77" s="10">
        <f t="shared" si="12"/>
        <v>0</v>
      </c>
      <c r="M77" s="9">
        <v>1.2</v>
      </c>
      <c r="N77" s="1"/>
      <c r="O77" s="1"/>
      <c r="P77" s="1"/>
    </row>
    <row r="78" spans="1:16" s="8" customFormat="1" x14ac:dyDescent="0.25">
      <c r="A78" s="85">
        <v>12</v>
      </c>
      <c r="B78" s="86" t="s">
        <v>74</v>
      </c>
      <c r="C78" s="85" t="s">
        <v>9</v>
      </c>
      <c r="D78" s="87">
        <v>51.96</v>
      </c>
      <c r="E78" s="90"/>
      <c r="F78" s="95">
        <f>ROUND(D78*E78,2)</f>
        <v>0</v>
      </c>
      <c r="G78" s="56" t="s">
        <v>26</v>
      </c>
      <c r="H78" s="57" t="s">
        <v>14</v>
      </c>
      <c r="I78" s="58">
        <v>0.1</v>
      </c>
      <c r="J78" s="10">
        <f>ROUND(D78*I78*N78,2)</f>
        <v>0.56999999999999995</v>
      </c>
      <c r="K78" s="10"/>
      <c r="L78" s="10">
        <f>ROUND(J78*K78,2)</f>
        <v>0</v>
      </c>
      <c r="M78" s="12">
        <v>1.2</v>
      </c>
      <c r="N78" s="1">
        <v>0.11</v>
      </c>
      <c r="O78" s="13"/>
      <c r="P78" s="13"/>
    </row>
    <row r="79" spans="1:16" s="8" customFormat="1" x14ac:dyDescent="0.25">
      <c r="A79" s="85"/>
      <c r="B79" s="86"/>
      <c r="C79" s="85"/>
      <c r="D79" s="88"/>
      <c r="E79" s="91"/>
      <c r="F79" s="95"/>
      <c r="G79" s="60" t="s">
        <v>11</v>
      </c>
      <c r="H79" s="17" t="s">
        <v>6</v>
      </c>
      <c r="I79" s="58">
        <v>1.1499999999999999</v>
      </c>
      <c r="J79" s="10">
        <f>ROUND(D78*I79*N79,2)</f>
        <v>6.57</v>
      </c>
      <c r="K79" s="10"/>
      <c r="L79" s="10">
        <f>ROUND(J79*K79,2)</f>
        <v>0</v>
      </c>
      <c r="M79" s="12">
        <v>1.2</v>
      </c>
      <c r="N79" s="1">
        <v>0.11</v>
      </c>
      <c r="O79" s="13"/>
      <c r="P79" s="13"/>
    </row>
    <row r="80" spans="1:16" s="8" customFormat="1" x14ac:dyDescent="0.25">
      <c r="A80" s="85"/>
      <c r="B80" s="86"/>
      <c r="C80" s="85"/>
      <c r="D80" s="88"/>
      <c r="E80" s="91"/>
      <c r="F80" s="95"/>
      <c r="G80" s="60" t="s">
        <v>16</v>
      </c>
      <c r="H80" s="17" t="s">
        <v>13</v>
      </c>
      <c r="I80" s="58">
        <v>6</v>
      </c>
      <c r="J80" s="10">
        <f>ROUND(D78*I80*N80,2)</f>
        <v>34.29</v>
      </c>
      <c r="K80" s="10"/>
      <c r="L80" s="10">
        <f t="shared" ref="L80:L83" si="13">ROUND(J80*K80,2)</f>
        <v>0</v>
      </c>
      <c r="M80" s="12">
        <v>1.2</v>
      </c>
      <c r="N80" s="1">
        <v>0.11</v>
      </c>
      <c r="O80" s="13"/>
      <c r="P80" s="13"/>
    </row>
    <row r="81" spans="1:20" s="8" customFormat="1" x14ac:dyDescent="0.25">
      <c r="A81" s="85"/>
      <c r="B81" s="86"/>
      <c r="C81" s="85"/>
      <c r="D81" s="88"/>
      <c r="E81" s="91"/>
      <c r="F81" s="95"/>
      <c r="G81" s="56" t="s">
        <v>18</v>
      </c>
      <c r="H81" s="17" t="s">
        <v>12</v>
      </c>
      <c r="I81" s="58">
        <v>1.02</v>
      </c>
      <c r="J81" s="10">
        <f>ROUND(D78*I81,2)</f>
        <v>53</v>
      </c>
      <c r="K81" s="10"/>
      <c r="L81" s="10">
        <f t="shared" si="13"/>
        <v>0</v>
      </c>
      <c r="M81" s="12">
        <v>1.2</v>
      </c>
      <c r="N81" s="13"/>
      <c r="O81" s="13"/>
      <c r="P81" s="13"/>
    </row>
    <row r="82" spans="1:20" s="8" customFormat="1" x14ac:dyDescent="0.25">
      <c r="A82" s="85"/>
      <c r="B82" s="86"/>
      <c r="C82" s="85"/>
      <c r="D82" s="88"/>
      <c r="E82" s="91"/>
      <c r="F82" s="95"/>
      <c r="G82" s="59" t="s">
        <v>38</v>
      </c>
      <c r="H82" s="57" t="s">
        <v>13</v>
      </c>
      <c r="I82" s="58">
        <v>1.7595628415300501E-2</v>
      </c>
      <c r="J82" s="10">
        <f>ROUND(D78*I82,2)</f>
        <v>0.91</v>
      </c>
      <c r="K82" s="10"/>
      <c r="L82" s="10">
        <f t="shared" si="13"/>
        <v>0</v>
      </c>
      <c r="M82" s="14">
        <v>1.2</v>
      </c>
      <c r="N82" s="13"/>
      <c r="O82" s="13"/>
      <c r="P82" s="13"/>
    </row>
    <row r="83" spans="1:20" s="8" customFormat="1" x14ac:dyDescent="0.25">
      <c r="A83" s="85"/>
      <c r="B83" s="86"/>
      <c r="C83" s="85"/>
      <c r="D83" s="89"/>
      <c r="E83" s="92"/>
      <c r="F83" s="95"/>
      <c r="G83" s="56" t="s">
        <v>27</v>
      </c>
      <c r="H83" s="17" t="s">
        <v>20</v>
      </c>
      <c r="I83" s="65" t="s">
        <v>21</v>
      </c>
      <c r="J83" s="10">
        <f>ROUNDUP(D78/15,0)</f>
        <v>4</v>
      </c>
      <c r="K83" s="10"/>
      <c r="L83" s="10">
        <f t="shared" si="13"/>
        <v>0</v>
      </c>
      <c r="M83" s="12">
        <v>1.2</v>
      </c>
      <c r="N83" s="13"/>
      <c r="O83" s="13"/>
      <c r="P83" s="13"/>
    </row>
    <row r="84" spans="1:20" s="8" customFormat="1" x14ac:dyDescent="0.25">
      <c r="A84" s="28">
        <v>13</v>
      </c>
      <c r="B84" s="29" t="s">
        <v>35</v>
      </c>
      <c r="C84" s="28" t="s">
        <v>28</v>
      </c>
      <c r="D84" s="41">
        <v>151.49</v>
      </c>
      <c r="E84" s="30"/>
      <c r="F84" s="32">
        <f>ROUND(E84*D84,2)</f>
        <v>0</v>
      </c>
      <c r="G84" s="66" t="s">
        <v>37</v>
      </c>
      <c r="H84" s="17" t="s">
        <v>13</v>
      </c>
      <c r="I84" s="58">
        <v>0.13195000000000001</v>
      </c>
      <c r="J84" s="10">
        <f>D84*I84</f>
        <v>19.989105500000004</v>
      </c>
      <c r="K84" s="15"/>
      <c r="L84" s="10">
        <f>ROUND(J84*K84,2)</f>
        <v>0</v>
      </c>
      <c r="M84" s="9">
        <v>1.2</v>
      </c>
      <c r="N84" s="1"/>
      <c r="O84" s="1"/>
      <c r="P84" s="1"/>
      <c r="T84" s="11"/>
    </row>
    <row r="85" spans="1:20" s="8" customFormat="1" ht="27.6" x14ac:dyDescent="0.25">
      <c r="A85" s="28">
        <v>14</v>
      </c>
      <c r="B85" s="29" t="s">
        <v>72</v>
      </c>
      <c r="C85" s="28" t="s">
        <v>28</v>
      </c>
      <c r="D85" s="41">
        <f>17.888/0.15</f>
        <v>119.25333333333334</v>
      </c>
      <c r="E85" s="30"/>
      <c r="F85" s="32">
        <f>ROUND(E85*D85,2)</f>
        <v>0</v>
      </c>
      <c r="G85" s="66" t="s">
        <v>59</v>
      </c>
      <c r="H85" s="17" t="s">
        <v>13</v>
      </c>
      <c r="I85" s="58">
        <v>4</v>
      </c>
      <c r="J85" s="10">
        <f>D85*I85*0.15</f>
        <v>71.552000000000007</v>
      </c>
      <c r="L85" s="10">
        <f>ROUND(J85*K85,2)</f>
        <v>0</v>
      </c>
      <c r="M85" s="9">
        <v>1.2</v>
      </c>
      <c r="O85" s="1"/>
      <c r="P85" s="1"/>
      <c r="Q85" s="1"/>
    </row>
    <row r="86" spans="1:20" s="8" customFormat="1" x14ac:dyDescent="0.25">
      <c r="A86" s="94" t="s">
        <v>82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"/>
      <c r="N86" s="1"/>
      <c r="O86" s="1"/>
      <c r="P86" s="1"/>
    </row>
    <row r="87" spans="1:20" s="8" customFormat="1" x14ac:dyDescent="0.25">
      <c r="A87" s="85">
        <v>15</v>
      </c>
      <c r="B87" s="86" t="s">
        <v>57</v>
      </c>
      <c r="C87" s="85" t="s">
        <v>6</v>
      </c>
      <c r="D87" s="87">
        <f>40.99+6.31</f>
        <v>47.300000000000004</v>
      </c>
      <c r="E87" s="90"/>
      <c r="F87" s="93">
        <f>ROUND(E87*D87,2)</f>
        <v>0</v>
      </c>
      <c r="G87" s="56" t="s">
        <v>26</v>
      </c>
      <c r="H87" s="57" t="s">
        <v>14</v>
      </c>
      <c r="I87" s="58">
        <v>0.1</v>
      </c>
      <c r="J87" s="10">
        <f>ROUND(I87*D87,2)</f>
        <v>4.7300000000000004</v>
      </c>
      <c r="K87" s="10"/>
      <c r="L87" s="10">
        <f t="shared" ref="L87:L93" si="14">ROUND(J87*K87,2)</f>
        <v>0</v>
      </c>
      <c r="M87" s="9">
        <v>1.2</v>
      </c>
      <c r="N87" s="1"/>
      <c r="P87" s="1"/>
    </row>
    <row r="88" spans="1:20" s="8" customFormat="1" x14ac:dyDescent="0.25">
      <c r="A88" s="85"/>
      <c r="B88" s="86"/>
      <c r="C88" s="85"/>
      <c r="D88" s="88"/>
      <c r="E88" s="91"/>
      <c r="F88" s="93"/>
      <c r="G88" s="59" t="s">
        <v>10</v>
      </c>
      <c r="H88" s="57" t="s">
        <v>13</v>
      </c>
      <c r="I88" s="58">
        <v>6</v>
      </c>
      <c r="J88" s="10">
        <f>ROUND(I88*D87,2)</f>
        <v>283.8</v>
      </c>
      <c r="K88" s="10"/>
      <c r="L88" s="10">
        <f t="shared" si="14"/>
        <v>0</v>
      </c>
      <c r="M88" s="9">
        <v>1.2</v>
      </c>
      <c r="N88" s="1"/>
      <c r="P88" s="1"/>
    </row>
    <row r="89" spans="1:20" s="8" customFormat="1" x14ac:dyDescent="0.25">
      <c r="A89" s="85"/>
      <c r="B89" s="86"/>
      <c r="C89" s="85"/>
      <c r="D89" s="88"/>
      <c r="E89" s="91"/>
      <c r="F89" s="93"/>
      <c r="G89" s="56" t="s">
        <v>44</v>
      </c>
      <c r="H89" s="57" t="s">
        <v>7</v>
      </c>
      <c r="I89" s="58">
        <v>1.05</v>
      </c>
      <c r="J89" s="10">
        <f>ROUND(D87*I89*O89,2)</f>
        <v>2.48</v>
      </c>
      <c r="K89" s="10"/>
      <c r="L89" s="10">
        <f t="shared" si="14"/>
        <v>0</v>
      </c>
      <c r="M89" s="9">
        <v>1.2</v>
      </c>
      <c r="N89" s="1"/>
      <c r="O89" s="8">
        <v>0.05</v>
      </c>
      <c r="P89" s="1"/>
    </row>
    <row r="90" spans="1:20" s="8" customFormat="1" x14ac:dyDescent="0.25">
      <c r="A90" s="85"/>
      <c r="B90" s="86"/>
      <c r="C90" s="85"/>
      <c r="D90" s="88"/>
      <c r="E90" s="91"/>
      <c r="F90" s="93"/>
      <c r="G90" s="60" t="s">
        <v>16</v>
      </c>
      <c r="H90" s="57" t="s">
        <v>13</v>
      </c>
      <c r="I90" s="58">
        <v>6</v>
      </c>
      <c r="J90" s="10">
        <f>ROUND(D87*I90,2)</f>
        <v>283.8</v>
      </c>
      <c r="K90" s="10"/>
      <c r="L90" s="10">
        <f t="shared" si="14"/>
        <v>0</v>
      </c>
      <c r="M90" s="9">
        <v>1.2</v>
      </c>
      <c r="N90" s="1"/>
      <c r="P90" s="1"/>
    </row>
    <row r="91" spans="1:20" s="8" customFormat="1" x14ac:dyDescent="0.25">
      <c r="A91" s="85"/>
      <c r="B91" s="86"/>
      <c r="C91" s="85"/>
      <c r="D91" s="88"/>
      <c r="E91" s="91"/>
      <c r="F91" s="93"/>
      <c r="G91" s="60" t="s">
        <v>11</v>
      </c>
      <c r="H91" s="57" t="s">
        <v>6</v>
      </c>
      <c r="I91" s="58">
        <v>1.1499999999999999</v>
      </c>
      <c r="J91" s="10">
        <f>ROUND(D87*I91,2)</f>
        <v>54.4</v>
      </c>
      <c r="K91" s="10"/>
      <c r="L91" s="10">
        <f t="shared" si="14"/>
        <v>0</v>
      </c>
      <c r="M91" s="9">
        <v>1.2</v>
      </c>
      <c r="N91" s="1"/>
      <c r="P91" s="1"/>
    </row>
    <row r="92" spans="1:20" s="8" customFormat="1" x14ac:dyDescent="0.25">
      <c r="A92" s="85"/>
      <c r="B92" s="86"/>
      <c r="C92" s="85"/>
      <c r="D92" s="88"/>
      <c r="E92" s="91"/>
      <c r="F92" s="93"/>
      <c r="G92" s="60" t="s">
        <v>25</v>
      </c>
      <c r="H92" s="57" t="s">
        <v>14</v>
      </c>
      <c r="I92" s="58">
        <v>0.3</v>
      </c>
      <c r="J92" s="10">
        <f>ROUND(D87*I92,2)</f>
        <v>14.19</v>
      </c>
      <c r="K92" s="10"/>
      <c r="L92" s="10">
        <f t="shared" si="14"/>
        <v>0</v>
      </c>
      <c r="M92" s="9">
        <v>1.2</v>
      </c>
      <c r="N92" s="1"/>
      <c r="P92" s="1"/>
    </row>
    <row r="93" spans="1:20" s="8" customFormat="1" x14ac:dyDescent="0.25">
      <c r="A93" s="85"/>
      <c r="B93" s="86"/>
      <c r="C93" s="85"/>
      <c r="D93" s="88"/>
      <c r="E93" s="91"/>
      <c r="F93" s="93"/>
      <c r="G93" s="59" t="s">
        <v>17</v>
      </c>
      <c r="H93" s="57" t="s">
        <v>13</v>
      </c>
      <c r="I93" s="58">
        <v>2.9</v>
      </c>
      <c r="J93" s="10">
        <f>ROUND(P93*I93,2)</f>
        <v>137.16999999999999</v>
      </c>
      <c r="K93" s="10"/>
      <c r="L93" s="10">
        <f t="shared" si="14"/>
        <v>0</v>
      </c>
      <c r="M93" s="9">
        <v>1.2</v>
      </c>
      <c r="N93" s="1"/>
      <c r="P93" s="1">
        <v>47.3</v>
      </c>
    </row>
    <row r="94" spans="1:20" s="8" customFormat="1" ht="27.6" x14ac:dyDescent="0.25">
      <c r="A94" s="85"/>
      <c r="B94" s="86"/>
      <c r="C94" s="85"/>
      <c r="D94" s="88"/>
      <c r="E94" s="91"/>
      <c r="F94" s="93"/>
      <c r="G94" s="59" t="s">
        <v>54</v>
      </c>
      <c r="H94" s="67" t="s">
        <v>14</v>
      </c>
      <c r="I94" s="64">
        <v>0.41399999999999998</v>
      </c>
      <c r="J94" s="35">
        <f>ROUND(P94*I94,2)</f>
        <v>16.97</v>
      </c>
      <c r="K94" s="10"/>
      <c r="L94" s="10">
        <f>ROUND(J94*K94,2)</f>
        <v>0</v>
      </c>
      <c r="M94" s="9">
        <v>1.2</v>
      </c>
      <c r="N94" s="1"/>
      <c r="P94" s="1">
        <v>40.99</v>
      </c>
    </row>
    <row r="95" spans="1:20" s="8" customFormat="1" ht="27.6" x14ac:dyDescent="0.25">
      <c r="A95" s="85"/>
      <c r="B95" s="86"/>
      <c r="C95" s="85"/>
      <c r="D95" s="88"/>
      <c r="E95" s="91"/>
      <c r="F95" s="93"/>
      <c r="G95" s="59" t="s">
        <v>55</v>
      </c>
      <c r="H95" s="67" t="s">
        <v>14</v>
      </c>
      <c r="I95" s="64">
        <v>0.41399999999999998</v>
      </c>
      <c r="J95" s="35">
        <f>ROUND(P95*I95,2)</f>
        <v>2.61</v>
      </c>
      <c r="K95" s="10"/>
      <c r="L95" s="10">
        <f>ROUND(J95*K95,2)</f>
        <v>0</v>
      </c>
      <c r="M95" s="9">
        <v>1.2</v>
      </c>
      <c r="N95" s="1"/>
      <c r="P95" s="1">
        <v>6.31</v>
      </c>
    </row>
    <row r="96" spans="1:20" s="8" customFormat="1" x14ac:dyDescent="0.25">
      <c r="A96" s="85"/>
      <c r="B96" s="86"/>
      <c r="C96" s="85"/>
      <c r="D96" s="88"/>
      <c r="E96" s="91"/>
      <c r="F96" s="93"/>
      <c r="G96" s="56" t="s">
        <v>18</v>
      </c>
      <c r="H96" s="17" t="s">
        <v>12</v>
      </c>
      <c r="I96" s="58">
        <v>1.02</v>
      </c>
      <c r="J96" s="10">
        <v>3</v>
      </c>
      <c r="K96" s="10"/>
      <c r="L96" s="10">
        <f t="shared" ref="L96" si="15">ROUND(J96*K96,2)</f>
        <v>0</v>
      </c>
      <c r="M96" s="9">
        <v>1.2</v>
      </c>
      <c r="N96" s="1"/>
      <c r="O96" s="1"/>
      <c r="P96" s="1"/>
    </row>
    <row r="97" spans="1:20" s="8" customFormat="1" x14ac:dyDescent="0.25">
      <c r="A97" s="85"/>
      <c r="B97" s="86"/>
      <c r="C97" s="85"/>
      <c r="D97" s="88"/>
      <c r="E97" s="92"/>
      <c r="F97" s="93"/>
      <c r="G97" s="59" t="s">
        <v>64</v>
      </c>
      <c r="H97" s="57" t="s">
        <v>15</v>
      </c>
      <c r="I97" s="58">
        <v>8</v>
      </c>
      <c r="J97" s="10">
        <f>ROUND(D87*I97,0)</f>
        <v>378</v>
      </c>
      <c r="K97" s="10"/>
      <c r="L97" s="10">
        <f t="shared" ref="L97" si="16">ROUND(J97*K97,2)</f>
        <v>0</v>
      </c>
      <c r="M97" s="9">
        <v>1.2</v>
      </c>
      <c r="N97" s="1"/>
      <c r="P97" s="1"/>
    </row>
    <row r="98" spans="1:20" s="8" customFormat="1" x14ac:dyDescent="0.25">
      <c r="A98" s="94" t="s">
        <v>81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"/>
      <c r="N98" s="1"/>
      <c r="O98" s="1"/>
      <c r="P98" s="1"/>
      <c r="T98" s="11"/>
    </row>
    <row r="99" spans="1:20" s="8" customFormat="1" x14ac:dyDescent="0.25">
      <c r="A99" s="85">
        <v>16</v>
      </c>
      <c r="B99" s="86" t="s">
        <v>65</v>
      </c>
      <c r="C99" s="85" t="s">
        <v>6</v>
      </c>
      <c r="D99" s="87">
        <v>41.78</v>
      </c>
      <c r="E99" s="90"/>
      <c r="F99" s="93">
        <f>ROUND(E99*D99,2)</f>
        <v>0</v>
      </c>
      <c r="G99" s="56" t="s">
        <v>26</v>
      </c>
      <c r="H99" s="57" t="s">
        <v>14</v>
      </c>
      <c r="I99" s="58">
        <v>0.1</v>
      </c>
      <c r="J99" s="10">
        <f>ROUND(I99*D99,2)</f>
        <v>4.18</v>
      </c>
      <c r="K99" s="10"/>
      <c r="L99" s="10">
        <f t="shared" ref="L99:L116" si="17">ROUND(J99*K99,2)</f>
        <v>0</v>
      </c>
      <c r="M99" s="9">
        <v>1.2</v>
      </c>
      <c r="N99" s="1"/>
      <c r="P99" s="1"/>
    </row>
    <row r="100" spans="1:20" s="8" customFormat="1" x14ac:dyDescent="0.25">
      <c r="A100" s="85"/>
      <c r="B100" s="86"/>
      <c r="C100" s="85"/>
      <c r="D100" s="88"/>
      <c r="E100" s="91"/>
      <c r="F100" s="93"/>
      <c r="G100" s="59" t="s">
        <v>10</v>
      </c>
      <c r="H100" s="57" t="s">
        <v>13</v>
      </c>
      <c r="I100" s="58">
        <v>6</v>
      </c>
      <c r="J100" s="10">
        <f>ROUND(I100*D99,2)</f>
        <v>250.68</v>
      </c>
      <c r="K100" s="10"/>
      <c r="L100" s="10">
        <f t="shared" si="17"/>
        <v>0</v>
      </c>
      <c r="M100" s="9">
        <v>1.2</v>
      </c>
      <c r="N100" s="1"/>
      <c r="P100" s="1"/>
      <c r="T100" s="11"/>
    </row>
    <row r="101" spans="1:20" s="8" customFormat="1" x14ac:dyDescent="0.25">
      <c r="A101" s="85"/>
      <c r="B101" s="86"/>
      <c r="C101" s="85"/>
      <c r="D101" s="88"/>
      <c r="E101" s="91"/>
      <c r="F101" s="93"/>
      <c r="G101" s="56" t="s">
        <v>62</v>
      </c>
      <c r="H101" s="57" t="s">
        <v>7</v>
      </c>
      <c r="I101" s="58">
        <v>1.05</v>
      </c>
      <c r="J101" s="10">
        <f>ROUND(D99*I101*O101,2)</f>
        <v>1.32</v>
      </c>
      <c r="K101" s="10"/>
      <c r="L101" s="10">
        <f t="shared" si="17"/>
        <v>0</v>
      </c>
      <c r="M101" s="9">
        <v>1.2</v>
      </c>
      <c r="N101" s="1"/>
      <c r="O101" s="8">
        <v>0.03</v>
      </c>
      <c r="P101" s="1"/>
    </row>
    <row r="102" spans="1:20" s="8" customFormat="1" x14ac:dyDescent="0.25">
      <c r="A102" s="85"/>
      <c r="B102" s="86"/>
      <c r="C102" s="85"/>
      <c r="D102" s="88"/>
      <c r="E102" s="91"/>
      <c r="F102" s="93"/>
      <c r="G102" s="60" t="s">
        <v>16</v>
      </c>
      <c r="H102" s="57" t="s">
        <v>13</v>
      </c>
      <c r="I102" s="58">
        <v>6</v>
      </c>
      <c r="J102" s="10">
        <f>ROUND(D99*I102,2)</f>
        <v>250.68</v>
      </c>
      <c r="K102" s="10"/>
      <c r="L102" s="10">
        <f t="shared" si="17"/>
        <v>0</v>
      </c>
      <c r="M102" s="9">
        <v>1.2</v>
      </c>
      <c r="N102" s="1"/>
      <c r="P102" s="1"/>
    </row>
    <row r="103" spans="1:20" s="8" customFormat="1" x14ac:dyDescent="0.25">
      <c r="A103" s="85"/>
      <c r="B103" s="86"/>
      <c r="C103" s="85"/>
      <c r="D103" s="88"/>
      <c r="E103" s="91"/>
      <c r="F103" s="93"/>
      <c r="G103" s="60" t="s">
        <v>11</v>
      </c>
      <c r="H103" s="57" t="s">
        <v>6</v>
      </c>
      <c r="I103" s="58">
        <v>1.1499999999999999</v>
      </c>
      <c r="J103" s="10">
        <f>ROUND(D99*I103,2)</f>
        <v>48.05</v>
      </c>
      <c r="K103" s="10"/>
      <c r="L103" s="10">
        <f t="shared" si="17"/>
        <v>0</v>
      </c>
      <c r="M103" s="9">
        <v>1.2</v>
      </c>
      <c r="N103" s="1"/>
      <c r="P103" s="1"/>
    </row>
    <row r="104" spans="1:20" s="8" customFormat="1" x14ac:dyDescent="0.25">
      <c r="A104" s="85"/>
      <c r="B104" s="86"/>
      <c r="C104" s="85"/>
      <c r="D104" s="88"/>
      <c r="E104" s="91"/>
      <c r="F104" s="93"/>
      <c r="G104" s="60" t="s">
        <v>25</v>
      </c>
      <c r="H104" s="57" t="s">
        <v>14</v>
      </c>
      <c r="I104" s="58">
        <v>0.3</v>
      </c>
      <c r="J104" s="10">
        <f>ROUND(D99*I104,2)</f>
        <v>12.53</v>
      </c>
      <c r="K104" s="10"/>
      <c r="L104" s="10">
        <f t="shared" si="17"/>
        <v>0</v>
      </c>
      <c r="M104" s="9">
        <v>1.2</v>
      </c>
      <c r="N104" s="1"/>
      <c r="P104" s="1"/>
    </row>
    <row r="105" spans="1:20" s="8" customFormat="1" ht="27.6" x14ac:dyDescent="0.25">
      <c r="A105" s="85"/>
      <c r="B105" s="86"/>
      <c r="C105" s="85"/>
      <c r="D105" s="88"/>
      <c r="E105" s="91"/>
      <c r="F105" s="93"/>
      <c r="G105" s="59" t="s">
        <v>63</v>
      </c>
      <c r="H105" s="58" t="s">
        <v>13</v>
      </c>
      <c r="I105" s="63">
        <v>3.3</v>
      </c>
      <c r="J105" s="10">
        <f>ROUND(D99*I105,2)</f>
        <v>137.87</v>
      </c>
      <c r="K105" s="10"/>
      <c r="L105" s="10">
        <f t="shared" si="17"/>
        <v>0</v>
      </c>
      <c r="M105" s="9">
        <v>1.2</v>
      </c>
      <c r="N105" s="1"/>
      <c r="P105" s="1"/>
    </row>
    <row r="106" spans="1:20" s="8" customFormat="1" x14ac:dyDescent="0.25">
      <c r="A106" s="85"/>
      <c r="B106" s="86"/>
      <c r="C106" s="85"/>
      <c r="D106" s="88"/>
      <c r="E106" s="91"/>
      <c r="F106" s="93"/>
      <c r="G106" s="56" t="s">
        <v>18</v>
      </c>
      <c r="H106" s="17" t="s">
        <v>12</v>
      </c>
      <c r="I106" s="58">
        <v>1.35758736237434</v>
      </c>
      <c r="J106" s="10">
        <f>ROUND(D99*I106,2)</f>
        <v>56.72</v>
      </c>
      <c r="K106" s="10"/>
      <c r="L106" s="10">
        <f t="shared" si="17"/>
        <v>0</v>
      </c>
      <c r="M106" s="12">
        <v>1.2</v>
      </c>
      <c r="N106" s="13"/>
      <c r="O106" s="13"/>
      <c r="P106" s="13"/>
    </row>
    <row r="107" spans="1:20" s="8" customFormat="1" x14ac:dyDescent="0.25">
      <c r="A107" s="85"/>
      <c r="B107" s="86"/>
      <c r="C107" s="85"/>
      <c r="D107" s="88"/>
      <c r="E107" s="92"/>
      <c r="F107" s="93"/>
      <c r="G107" s="59" t="s">
        <v>66</v>
      </c>
      <c r="H107" s="57" t="s">
        <v>15</v>
      </c>
      <c r="I107" s="58">
        <v>8</v>
      </c>
      <c r="J107" s="10">
        <f>ROUND(D99*I107,0)</f>
        <v>334</v>
      </c>
      <c r="K107" s="10"/>
      <c r="L107" s="10">
        <f t="shared" si="17"/>
        <v>0</v>
      </c>
      <c r="M107" s="9">
        <v>1.2</v>
      </c>
      <c r="N107" s="1"/>
      <c r="P107" s="1"/>
    </row>
    <row r="108" spans="1:20" s="8" customFormat="1" x14ac:dyDescent="0.25">
      <c r="A108" s="85">
        <v>17</v>
      </c>
      <c r="B108" s="86" t="s">
        <v>67</v>
      </c>
      <c r="C108" s="85" t="s">
        <v>6</v>
      </c>
      <c r="D108" s="87">
        <v>5.64</v>
      </c>
      <c r="E108" s="90"/>
      <c r="F108" s="93">
        <f>ROUND(E108*D108,2)</f>
        <v>0</v>
      </c>
      <c r="G108" s="56" t="s">
        <v>26</v>
      </c>
      <c r="H108" s="57" t="s">
        <v>14</v>
      </c>
      <c r="I108" s="58">
        <v>0.1</v>
      </c>
      <c r="J108" s="10">
        <f>ROUND(I108*D108,2)</f>
        <v>0.56000000000000005</v>
      </c>
      <c r="K108" s="10"/>
      <c r="L108" s="10">
        <f t="shared" si="17"/>
        <v>0</v>
      </c>
      <c r="M108" s="9">
        <v>1.2</v>
      </c>
      <c r="N108" s="1"/>
      <c r="P108" s="1"/>
    </row>
    <row r="109" spans="1:20" s="8" customFormat="1" x14ac:dyDescent="0.25">
      <c r="A109" s="85"/>
      <c r="B109" s="86"/>
      <c r="C109" s="85"/>
      <c r="D109" s="88"/>
      <c r="E109" s="91"/>
      <c r="F109" s="93"/>
      <c r="G109" s="59" t="s">
        <v>10</v>
      </c>
      <c r="H109" s="57" t="s">
        <v>13</v>
      </c>
      <c r="I109" s="58">
        <v>12</v>
      </c>
      <c r="J109" s="10">
        <f>ROUND(I109*D108,2)</f>
        <v>67.680000000000007</v>
      </c>
      <c r="K109" s="10"/>
      <c r="L109" s="10">
        <f t="shared" si="17"/>
        <v>0</v>
      </c>
      <c r="M109" s="9">
        <v>1.2</v>
      </c>
      <c r="N109" s="1"/>
      <c r="P109" s="1"/>
    </row>
    <row r="110" spans="1:20" s="8" customFormat="1" x14ac:dyDescent="0.25">
      <c r="A110" s="85"/>
      <c r="B110" s="86"/>
      <c r="C110" s="85"/>
      <c r="D110" s="88"/>
      <c r="E110" s="91"/>
      <c r="F110" s="93"/>
      <c r="G110" s="56" t="s">
        <v>85</v>
      </c>
      <c r="H110" s="57" t="s">
        <v>7</v>
      </c>
      <c r="I110" s="58">
        <v>1.05</v>
      </c>
      <c r="J110" s="10">
        <f>ROUND(D108*I110*O110,2)</f>
        <v>0.18</v>
      </c>
      <c r="K110" s="10"/>
      <c r="L110" s="10">
        <f t="shared" si="17"/>
        <v>0</v>
      </c>
      <c r="M110" s="9">
        <v>1.2</v>
      </c>
      <c r="N110" s="1"/>
      <c r="O110" s="8">
        <v>0.03</v>
      </c>
      <c r="P110" s="1"/>
    </row>
    <row r="111" spans="1:20" s="8" customFormat="1" x14ac:dyDescent="0.25">
      <c r="A111" s="85"/>
      <c r="B111" s="86"/>
      <c r="C111" s="85"/>
      <c r="D111" s="88"/>
      <c r="E111" s="91"/>
      <c r="F111" s="93"/>
      <c r="G111" s="60" t="s">
        <v>16</v>
      </c>
      <c r="H111" s="57" t="s">
        <v>13</v>
      </c>
      <c r="I111" s="58">
        <v>6</v>
      </c>
      <c r="J111" s="10">
        <f>ROUND(D108*I111,2)</f>
        <v>33.840000000000003</v>
      </c>
      <c r="K111" s="10"/>
      <c r="L111" s="10">
        <f t="shared" si="17"/>
        <v>0</v>
      </c>
      <c r="M111" s="9">
        <v>1.2</v>
      </c>
      <c r="N111" s="1"/>
      <c r="P111" s="1"/>
    </row>
    <row r="112" spans="1:20" s="8" customFormat="1" x14ac:dyDescent="0.25">
      <c r="A112" s="85"/>
      <c r="B112" s="86"/>
      <c r="C112" s="85"/>
      <c r="D112" s="88"/>
      <c r="E112" s="91"/>
      <c r="F112" s="93"/>
      <c r="G112" s="60" t="s">
        <v>11</v>
      </c>
      <c r="H112" s="57" t="s">
        <v>6</v>
      </c>
      <c r="I112" s="58">
        <v>1.1499999999999999</v>
      </c>
      <c r="J112" s="10">
        <f>ROUND(D108*I112,2)</f>
        <v>6.49</v>
      </c>
      <c r="K112" s="10"/>
      <c r="L112" s="10">
        <f t="shared" si="17"/>
        <v>0</v>
      </c>
      <c r="M112" s="9">
        <v>1.2</v>
      </c>
      <c r="N112" s="1"/>
      <c r="P112" s="1"/>
    </row>
    <row r="113" spans="1:20" s="8" customFormat="1" x14ac:dyDescent="0.25">
      <c r="A113" s="85"/>
      <c r="B113" s="86"/>
      <c r="C113" s="85"/>
      <c r="D113" s="88"/>
      <c r="E113" s="91"/>
      <c r="F113" s="93"/>
      <c r="G113" s="60" t="s">
        <v>25</v>
      </c>
      <c r="H113" s="57" t="s">
        <v>14</v>
      </c>
      <c r="I113" s="58">
        <v>0.3</v>
      </c>
      <c r="J113" s="10">
        <f>ROUND(D108*I113,2)</f>
        <v>1.69</v>
      </c>
      <c r="K113" s="10"/>
      <c r="L113" s="10">
        <f t="shared" si="17"/>
        <v>0</v>
      </c>
      <c r="M113" s="9">
        <v>1.2</v>
      </c>
      <c r="N113" s="1"/>
      <c r="P113" s="1"/>
    </row>
    <row r="114" spans="1:20" s="8" customFormat="1" ht="27.6" x14ac:dyDescent="0.25">
      <c r="A114" s="85"/>
      <c r="B114" s="86"/>
      <c r="C114" s="85"/>
      <c r="D114" s="88"/>
      <c r="E114" s="91"/>
      <c r="F114" s="93"/>
      <c r="G114" s="59" t="s">
        <v>56</v>
      </c>
      <c r="H114" s="58" t="s">
        <v>13</v>
      </c>
      <c r="I114" s="63">
        <v>3.3</v>
      </c>
      <c r="J114" s="33">
        <f>ROUND(D108*I114,2)</f>
        <v>18.61</v>
      </c>
      <c r="K114" s="10"/>
      <c r="L114" s="10">
        <f t="shared" si="17"/>
        <v>0</v>
      </c>
      <c r="M114" s="9">
        <v>1.2</v>
      </c>
      <c r="N114" s="1"/>
      <c r="P114" s="1"/>
    </row>
    <row r="115" spans="1:20" s="8" customFormat="1" x14ac:dyDescent="0.25">
      <c r="A115" s="85"/>
      <c r="B115" s="86"/>
      <c r="C115" s="85"/>
      <c r="D115" s="88"/>
      <c r="E115" s="91"/>
      <c r="F115" s="93"/>
      <c r="G115" s="56" t="s">
        <v>18</v>
      </c>
      <c r="H115" s="17" t="s">
        <v>12</v>
      </c>
      <c r="I115" s="58">
        <v>1.1170212765957399</v>
      </c>
      <c r="J115" s="10">
        <f>ROUND(D108*I115,2)</f>
        <v>6.3</v>
      </c>
      <c r="K115" s="10"/>
      <c r="L115" s="10">
        <f t="shared" ref="L115" si="18">ROUND(J115*K115,2)</f>
        <v>0</v>
      </c>
      <c r="M115" s="12">
        <v>1.2</v>
      </c>
      <c r="N115" s="13"/>
      <c r="O115" s="13"/>
      <c r="P115" s="13"/>
    </row>
    <row r="116" spans="1:20" s="8" customFormat="1" x14ac:dyDescent="0.25">
      <c r="A116" s="85"/>
      <c r="B116" s="86"/>
      <c r="C116" s="85"/>
      <c r="D116" s="89"/>
      <c r="E116" s="92"/>
      <c r="F116" s="93"/>
      <c r="G116" s="59" t="s">
        <v>66</v>
      </c>
      <c r="H116" s="57" t="s">
        <v>15</v>
      </c>
      <c r="I116" s="58">
        <v>8</v>
      </c>
      <c r="J116" s="10">
        <f>ROUND(D108*I116,0)</f>
        <v>45</v>
      </c>
      <c r="K116" s="10"/>
      <c r="L116" s="10">
        <f t="shared" si="17"/>
        <v>0</v>
      </c>
      <c r="M116" s="9">
        <v>1.2</v>
      </c>
      <c r="N116" s="1"/>
      <c r="P116" s="1"/>
    </row>
    <row r="117" spans="1:20" s="8" customFormat="1" x14ac:dyDescent="0.25">
      <c r="A117" s="85">
        <v>18</v>
      </c>
      <c r="B117" s="86" t="s">
        <v>68</v>
      </c>
      <c r="C117" s="85" t="s">
        <v>6</v>
      </c>
      <c r="D117" s="87">
        <v>4.93</v>
      </c>
      <c r="E117" s="90"/>
      <c r="F117" s="93">
        <f>ROUND(E117*D117,2)</f>
        <v>0</v>
      </c>
      <c r="G117" s="56" t="s">
        <v>26</v>
      </c>
      <c r="H117" s="57" t="s">
        <v>14</v>
      </c>
      <c r="I117" s="58">
        <v>0.1</v>
      </c>
      <c r="J117" s="10">
        <f>ROUND(I117*D117,2)</f>
        <v>0.49</v>
      </c>
      <c r="K117" s="10"/>
      <c r="L117" s="10">
        <f t="shared" ref="L117:L124" si="19">ROUND(J117*K117,2)</f>
        <v>0</v>
      </c>
      <c r="M117" s="9">
        <v>1.2</v>
      </c>
      <c r="N117" s="1"/>
      <c r="P117" s="1"/>
    </row>
    <row r="118" spans="1:20" s="8" customFormat="1" x14ac:dyDescent="0.25">
      <c r="A118" s="85"/>
      <c r="B118" s="86"/>
      <c r="C118" s="85"/>
      <c r="D118" s="88"/>
      <c r="E118" s="91"/>
      <c r="F118" s="93"/>
      <c r="G118" s="59" t="s">
        <v>10</v>
      </c>
      <c r="H118" s="57" t="s">
        <v>13</v>
      </c>
      <c r="I118" s="58">
        <v>6</v>
      </c>
      <c r="J118" s="10">
        <f>ROUND(I118*D117,2)</f>
        <v>29.58</v>
      </c>
      <c r="K118" s="10"/>
      <c r="L118" s="10">
        <f t="shared" si="19"/>
        <v>0</v>
      </c>
      <c r="M118" s="9">
        <v>1.2</v>
      </c>
      <c r="N118" s="1"/>
      <c r="P118" s="1"/>
      <c r="T118" s="11"/>
    </row>
    <row r="119" spans="1:20" s="8" customFormat="1" x14ac:dyDescent="0.25">
      <c r="A119" s="85"/>
      <c r="B119" s="86"/>
      <c r="C119" s="85"/>
      <c r="D119" s="88"/>
      <c r="E119" s="91"/>
      <c r="F119" s="93"/>
      <c r="G119" s="56" t="s">
        <v>62</v>
      </c>
      <c r="H119" s="57" t="s">
        <v>7</v>
      </c>
      <c r="I119" s="58">
        <v>1.05</v>
      </c>
      <c r="J119" s="10">
        <f>ROUND(D117*I119*O119,2)</f>
        <v>0.16</v>
      </c>
      <c r="K119" s="10"/>
      <c r="L119" s="10">
        <f t="shared" si="19"/>
        <v>0</v>
      </c>
      <c r="M119" s="9">
        <v>1.2</v>
      </c>
      <c r="N119" s="1"/>
      <c r="O119" s="8">
        <v>0.03</v>
      </c>
      <c r="P119" s="1"/>
    </row>
    <row r="120" spans="1:20" s="8" customFormat="1" x14ac:dyDescent="0.25">
      <c r="A120" s="85"/>
      <c r="B120" s="86"/>
      <c r="C120" s="85"/>
      <c r="D120" s="88"/>
      <c r="E120" s="91"/>
      <c r="F120" s="93"/>
      <c r="G120" s="60" t="s">
        <v>16</v>
      </c>
      <c r="H120" s="57" t="s">
        <v>13</v>
      </c>
      <c r="I120" s="58">
        <v>6</v>
      </c>
      <c r="J120" s="10">
        <f>ROUND(D117*I120,2)</f>
        <v>29.58</v>
      </c>
      <c r="K120" s="10"/>
      <c r="L120" s="10">
        <f t="shared" si="19"/>
        <v>0</v>
      </c>
      <c r="M120" s="9">
        <v>1.2</v>
      </c>
      <c r="N120" s="1"/>
      <c r="P120" s="1"/>
    </row>
    <row r="121" spans="1:20" s="8" customFormat="1" x14ac:dyDescent="0.25">
      <c r="A121" s="85"/>
      <c r="B121" s="86"/>
      <c r="C121" s="85"/>
      <c r="D121" s="88"/>
      <c r="E121" s="91"/>
      <c r="F121" s="93"/>
      <c r="G121" s="60" t="s">
        <v>11</v>
      </c>
      <c r="H121" s="57" t="s">
        <v>6</v>
      </c>
      <c r="I121" s="58">
        <v>1.1499999999999999</v>
      </c>
      <c r="J121" s="10">
        <f>ROUND(D117*I121,2)</f>
        <v>5.67</v>
      </c>
      <c r="K121" s="10"/>
      <c r="L121" s="10">
        <f t="shared" si="19"/>
        <v>0</v>
      </c>
      <c r="M121" s="9">
        <v>1.2</v>
      </c>
      <c r="N121" s="1"/>
      <c r="P121" s="1"/>
    </row>
    <row r="122" spans="1:20" s="8" customFormat="1" x14ac:dyDescent="0.25">
      <c r="A122" s="85"/>
      <c r="B122" s="86"/>
      <c r="C122" s="85"/>
      <c r="D122" s="88"/>
      <c r="E122" s="91"/>
      <c r="F122" s="93"/>
      <c r="G122" s="60" t="s">
        <v>25</v>
      </c>
      <c r="H122" s="57" t="s">
        <v>14</v>
      </c>
      <c r="I122" s="58">
        <v>0.3</v>
      </c>
      <c r="J122" s="10">
        <f>ROUND(D117*I122,2)</f>
        <v>1.48</v>
      </c>
      <c r="K122" s="10"/>
      <c r="L122" s="10">
        <f t="shared" si="19"/>
        <v>0</v>
      </c>
      <c r="M122" s="9">
        <v>1.2</v>
      </c>
      <c r="N122" s="1"/>
      <c r="P122" s="1"/>
    </row>
    <row r="123" spans="1:20" s="8" customFormat="1" ht="27.6" x14ac:dyDescent="0.25">
      <c r="A123" s="85"/>
      <c r="B123" s="86"/>
      <c r="C123" s="85"/>
      <c r="D123" s="88"/>
      <c r="E123" s="91"/>
      <c r="F123" s="93"/>
      <c r="G123" s="59" t="s">
        <v>63</v>
      </c>
      <c r="H123" s="58" t="s">
        <v>13</v>
      </c>
      <c r="I123" s="63">
        <v>3.3</v>
      </c>
      <c r="J123" s="10">
        <f>ROUND(D117*I123,2)</f>
        <v>16.27</v>
      </c>
      <c r="K123" s="10"/>
      <c r="L123" s="10">
        <f t="shared" si="19"/>
        <v>0</v>
      </c>
      <c r="M123" s="9">
        <v>1.2</v>
      </c>
      <c r="N123" s="1"/>
      <c r="P123" s="1"/>
    </row>
    <row r="124" spans="1:20" s="8" customFormat="1" x14ac:dyDescent="0.25">
      <c r="A124" s="85"/>
      <c r="B124" s="86"/>
      <c r="C124" s="85"/>
      <c r="D124" s="88"/>
      <c r="E124" s="92"/>
      <c r="F124" s="93"/>
      <c r="G124" s="59" t="s">
        <v>66</v>
      </c>
      <c r="H124" s="57" t="s">
        <v>15</v>
      </c>
      <c r="I124" s="58">
        <v>8</v>
      </c>
      <c r="J124" s="10">
        <f>ROUND(D117*I124,0)</f>
        <v>39</v>
      </c>
      <c r="K124" s="10"/>
      <c r="L124" s="10">
        <f t="shared" si="19"/>
        <v>0</v>
      </c>
      <c r="M124" s="9">
        <v>1.2</v>
      </c>
      <c r="N124" s="1"/>
      <c r="P124" s="1"/>
    </row>
    <row r="125" spans="1:20" s="8" customFormat="1" ht="27.6" x14ac:dyDescent="0.25">
      <c r="A125" s="28">
        <v>19</v>
      </c>
      <c r="B125" s="29" t="s">
        <v>83</v>
      </c>
      <c r="C125" s="28" t="s">
        <v>28</v>
      </c>
      <c r="D125" s="41">
        <f>1.41/0.15</f>
        <v>9.4</v>
      </c>
      <c r="E125" s="30"/>
      <c r="F125" s="32">
        <f>ROUND(E125*D125,2)</f>
        <v>0</v>
      </c>
      <c r="G125" s="66" t="s">
        <v>59</v>
      </c>
      <c r="H125" s="17" t="s">
        <v>13</v>
      </c>
      <c r="I125" s="58">
        <v>4</v>
      </c>
      <c r="J125" s="10">
        <f>D125*I125*0.15</f>
        <v>5.64</v>
      </c>
      <c r="L125" s="10">
        <f>ROUND(J125*K125,2)</f>
        <v>0</v>
      </c>
      <c r="M125" s="9">
        <v>1.2</v>
      </c>
      <c r="O125" s="1"/>
      <c r="P125" s="1"/>
      <c r="Q125" s="1"/>
    </row>
    <row r="126" spans="1:20" s="8" customFormat="1" x14ac:dyDescent="0.25">
      <c r="A126" s="94" t="s">
        <v>84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"/>
      <c r="N126" s="1"/>
      <c r="O126" s="1"/>
      <c r="P126" s="1"/>
      <c r="T126" s="11"/>
    </row>
    <row r="127" spans="1:20" s="8" customFormat="1" x14ac:dyDescent="0.25">
      <c r="A127" s="85">
        <v>20</v>
      </c>
      <c r="B127" s="86" t="s">
        <v>60</v>
      </c>
      <c r="C127" s="85" t="s">
        <v>6</v>
      </c>
      <c r="D127" s="87">
        <v>38.58</v>
      </c>
      <c r="E127" s="90"/>
      <c r="F127" s="93">
        <f>ROUND(E127*D127,2)</f>
        <v>0</v>
      </c>
      <c r="G127" s="56" t="s">
        <v>26</v>
      </c>
      <c r="H127" s="57" t="s">
        <v>14</v>
      </c>
      <c r="I127" s="58">
        <v>0.1</v>
      </c>
      <c r="J127" s="10">
        <f>ROUND(I127*D127,2)</f>
        <v>3.86</v>
      </c>
      <c r="K127" s="10"/>
      <c r="L127" s="10">
        <f t="shared" ref="L127:L134" si="20">ROUND(J127*K127,2)</f>
        <v>0</v>
      </c>
      <c r="M127" s="9">
        <v>1.2</v>
      </c>
      <c r="N127" s="1"/>
      <c r="P127" s="1"/>
    </row>
    <row r="128" spans="1:20" s="8" customFormat="1" x14ac:dyDescent="0.25">
      <c r="A128" s="85"/>
      <c r="B128" s="86"/>
      <c r="C128" s="85"/>
      <c r="D128" s="88"/>
      <c r="E128" s="91"/>
      <c r="F128" s="93"/>
      <c r="G128" s="59" t="s">
        <v>10</v>
      </c>
      <c r="H128" s="57" t="s">
        <v>13</v>
      </c>
      <c r="I128" s="58">
        <v>6</v>
      </c>
      <c r="J128" s="10">
        <f>ROUND(I128*D127,2)</f>
        <v>231.48</v>
      </c>
      <c r="K128" s="10"/>
      <c r="L128" s="10">
        <f t="shared" si="20"/>
        <v>0</v>
      </c>
      <c r="M128" s="9">
        <v>1.2</v>
      </c>
      <c r="N128" s="1"/>
      <c r="P128" s="1"/>
      <c r="T128" s="11"/>
    </row>
    <row r="129" spans="1:20" s="8" customFormat="1" x14ac:dyDescent="0.25">
      <c r="A129" s="85"/>
      <c r="B129" s="86"/>
      <c r="C129" s="85"/>
      <c r="D129" s="88"/>
      <c r="E129" s="91"/>
      <c r="F129" s="93"/>
      <c r="G129" s="56" t="s">
        <v>44</v>
      </c>
      <c r="H129" s="57" t="s">
        <v>7</v>
      </c>
      <c r="I129" s="58">
        <v>1.05</v>
      </c>
      <c r="J129" s="10">
        <f>ROUND(D127*I129*O129,2)</f>
        <v>2.0299999999999998</v>
      </c>
      <c r="K129" s="10"/>
      <c r="L129" s="10">
        <f t="shared" si="20"/>
        <v>0</v>
      </c>
      <c r="M129" s="9">
        <v>1.2</v>
      </c>
      <c r="N129" s="1"/>
      <c r="O129" s="8">
        <v>0.05</v>
      </c>
      <c r="P129" s="1"/>
    </row>
    <row r="130" spans="1:20" s="8" customFormat="1" x14ac:dyDescent="0.25">
      <c r="A130" s="85"/>
      <c r="B130" s="86"/>
      <c r="C130" s="85"/>
      <c r="D130" s="88"/>
      <c r="E130" s="91"/>
      <c r="F130" s="93"/>
      <c r="G130" s="60" t="s">
        <v>16</v>
      </c>
      <c r="H130" s="57" t="s">
        <v>13</v>
      </c>
      <c r="I130" s="58">
        <v>6</v>
      </c>
      <c r="J130" s="10">
        <f>ROUND(D127*I130,2)</f>
        <v>231.48</v>
      </c>
      <c r="K130" s="10"/>
      <c r="L130" s="10">
        <f t="shared" si="20"/>
        <v>0</v>
      </c>
      <c r="M130" s="9">
        <v>1.2</v>
      </c>
      <c r="N130" s="1"/>
      <c r="P130" s="1"/>
    </row>
    <row r="131" spans="1:20" s="8" customFormat="1" x14ac:dyDescent="0.25">
      <c r="A131" s="85"/>
      <c r="B131" s="86"/>
      <c r="C131" s="85"/>
      <c r="D131" s="88"/>
      <c r="E131" s="91"/>
      <c r="F131" s="93"/>
      <c r="G131" s="60" t="s">
        <v>11</v>
      </c>
      <c r="H131" s="57" t="s">
        <v>6</v>
      </c>
      <c r="I131" s="58">
        <v>1.1499999999999999</v>
      </c>
      <c r="J131" s="10">
        <f>ROUND(D127*I131,2)</f>
        <v>44.37</v>
      </c>
      <c r="K131" s="10"/>
      <c r="L131" s="10">
        <f t="shared" si="20"/>
        <v>0</v>
      </c>
      <c r="M131" s="9">
        <v>1.2</v>
      </c>
      <c r="N131" s="1"/>
      <c r="P131" s="1"/>
    </row>
    <row r="132" spans="1:20" s="8" customFormat="1" x14ac:dyDescent="0.25">
      <c r="A132" s="85"/>
      <c r="B132" s="86"/>
      <c r="C132" s="85"/>
      <c r="D132" s="88"/>
      <c r="E132" s="91"/>
      <c r="F132" s="93"/>
      <c r="G132" s="60" t="s">
        <v>25</v>
      </c>
      <c r="H132" s="57" t="s">
        <v>14</v>
      </c>
      <c r="I132" s="58">
        <v>0.3</v>
      </c>
      <c r="J132" s="10">
        <f>ROUND(D127*I132,2)</f>
        <v>11.57</v>
      </c>
      <c r="K132" s="10"/>
      <c r="L132" s="10">
        <f t="shared" si="20"/>
        <v>0</v>
      </c>
      <c r="M132" s="9">
        <v>1.2</v>
      </c>
      <c r="N132" s="1"/>
      <c r="P132" s="1"/>
    </row>
    <row r="133" spans="1:20" s="8" customFormat="1" ht="27.6" x14ac:dyDescent="0.25">
      <c r="A133" s="85"/>
      <c r="B133" s="86"/>
      <c r="C133" s="85"/>
      <c r="D133" s="88"/>
      <c r="E133" s="91"/>
      <c r="F133" s="93"/>
      <c r="G133" s="59" t="s">
        <v>63</v>
      </c>
      <c r="H133" s="58" t="s">
        <v>13</v>
      </c>
      <c r="I133" s="63">
        <v>3.3</v>
      </c>
      <c r="J133" s="10">
        <f>ROUND(D127*I133,2)</f>
        <v>127.31</v>
      </c>
      <c r="K133" s="10"/>
      <c r="L133" s="10">
        <f t="shared" si="20"/>
        <v>0</v>
      </c>
      <c r="M133" s="9">
        <v>1.2</v>
      </c>
      <c r="N133" s="1"/>
      <c r="P133" s="1"/>
    </row>
    <row r="134" spans="1:20" s="8" customFormat="1" x14ac:dyDescent="0.25">
      <c r="A134" s="85"/>
      <c r="B134" s="86"/>
      <c r="C134" s="85"/>
      <c r="D134" s="88"/>
      <c r="E134" s="91"/>
      <c r="F134" s="93"/>
      <c r="G134" s="56" t="s">
        <v>86</v>
      </c>
      <c r="H134" s="17" t="s">
        <v>12</v>
      </c>
      <c r="I134" s="58">
        <v>0.7</v>
      </c>
      <c r="J134" s="10">
        <f>ROUND(D127*I134,2)</f>
        <v>27.01</v>
      </c>
      <c r="K134" s="10"/>
      <c r="L134" s="10">
        <f t="shared" si="20"/>
        <v>0</v>
      </c>
      <c r="M134" s="12">
        <v>1.2</v>
      </c>
      <c r="N134" s="13"/>
      <c r="O134" s="13"/>
      <c r="P134" s="13"/>
    </row>
    <row r="135" spans="1:20" s="8" customFormat="1" x14ac:dyDescent="0.25">
      <c r="A135" s="85"/>
      <c r="B135" s="86"/>
      <c r="C135" s="85"/>
      <c r="D135" s="88"/>
      <c r="E135" s="92"/>
      <c r="F135" s="93"/>
      <c r="G135" s="59" t="s">
        <v>64</v>
      </c>
      <c r="H135" s="57" t="s">
        <v>15</v>
      </c>
      <c r="I135" s="58">
        <v>8</v>
      </c>
      <c r="J135" s="10">
        <f>ROUND(D127*I135,0)</f>
        <v>309</v>
      </c>
      <c r="K135" s="10"/>
      <c r="L135" s="10">
        <f t="shared" ref="L135:L143" si="21">ROUND(J135*K135,2)</f>
        <v>0</v>
      </c>
      <c r="M135" s="9">
        <v>1.2</v>
      </c>
      <c r="N135" s="1"/>
      <c r="P135" s="1"/>
    </row>
    <row r="136" spans="1:20" s="8" customFormat="1" x14ac:dyDescent="0.25">
      <c r="A136" s="85">
        <v>21</v>
      </c>
      <c r="B136" s="86" t="s">
        <v>61</v>
      </c>
      <c r="C136" s="85" t="s">
        <v>6</v>
      </c>
      <c r="D136" s="87">
        <v>57.29</v>
      </c>
      <c r="E136" s="90"/>
      <c r="F136" s="93">
        <f>ROUND(E136*D136,2)</f>
        <v>0</v>
      </c>
      <c r="G136" s="56" t="s">
        <v>26</v>
      </c>
      <c r="H136" s="57" t="s">
        <v>14</v>
      </c>
      <c r="I136" s="58">
        <v>0.1</v>
      </c>
      <c r="J136" s="10">
        <f>ROUND(I136*D136,2)</f>
        <v>5.73</v>
      </c>
      <c r="K136" s="10"/>
      <c r="L136" s="10">
        <f t="shared" si="21"/>
        <v>0</v>
      </c>
      <c r="M136" s="9">
        <v>1.2</v>
      </c>
      <c r="N136" s="1"/>
      <c r="P136" s="1"/>
    </row>
    <row r="137" spans="1:20" s="8" customFormat="1" x14ac:dyDescent="0.25">
      <c r="A137" s="85"/>
      <c r="B137" s="86"/>
      <c r="C137" s="85"/>
      <c r="D137" s="88"/>
      <c r="E137" s="91"/>
      <c r="F137" s="93"/>
      <c r="G137" s="59" t="s">
        <v>10</v>
      </c>
      <c r="H137" s="57" t="s">
        <v>13</v>
      </c>
      <c r="I137" s="58">
        <v>6</v>
      </c>
      <c r="J137" s="10">
        <f>ROUND(I137*D136,2)</f>
        <v>343.74</v>
      </c>
      <c r="K137" s="10"/>
      <c r="L137" s="10">
        <f t="shared" si="21"/>
        <v>0</v>
      </c>
      <c r="M137" s="9">
        <v>1.2</v>
      </c>
      <c r="N137" s="1"/>
      <c r="P137" s="1"/>
      <c r="T137" s="11"/>
    </row>
    <row r="138" spans="1:20" s="8" customFormat="1" x14ac:dyDescent="0.25">
      <c r="A138" s="85"/>
      <c r="B138" s="86"/>
      <c r="C138" s="85"/>
      <c r="D138" s="88"/>
      <c r="E138" s="91"/>
      <c r="F138" s="93"/>
      <c r="G138" s="56" t="s">
        <v>62</v>
      </c>
      <c r="H138" s="57" t="s">
        <v>7</v>
      </c>
      <c r="I138" s="58">
        <v>1.05</v>
      </c>
      <c r="J138" s="10">
        <f>ROUND(D136*I138*O138,2)</f>
        <v>1.8</v>
      </c>
      <c r="K138" s="10"/>
      <c r="L138" s="10">
        <f t="shared" si="21"/>
        <v>0</v>
      </c>
      <c r="M138" s="9">
        <v>1.2</v>
      </c>
      <c r="N138" s="1"/>
      <c r="O138" s="8">
        <v>0.03</v>
      </c>
      <c r="P138" s="1"/>
    </row>
    <row r="139" spans="1:20" s="8" customFormat="1" x14ac:dyDescent="0.25">
      <c r="A139" s="85"/>
      <c r="B139" s="86"/>
      <c r="C139" s="85"/>
      <c r="D139" s="88"/>
      <c r="E139" s="91"/>
      <c r="F139" s="93"/>
      <c r="G139" s="60" t="s">
        <v>16</v>
      </c>
      <c r="H139" s="57" t="s">
        <v>13</v>
      </c>
      <c r="I139" s="58">
        <v>6</v>
      </c>
      <c r="J139" s="10">
        <f>ROUND(D136*I139,2)</f>
        <v>343.74</v>
      </c>
      <c r="K139" s="10"/>
      <c r="L139" s="10">
        <f t="shared" si="21"/>
        <v>0</v>
      </c>
      <c r="M139" s="9">
        <v>1.2</v>
      </c>
      <c r="N139" s="1"/>
      <c r="P139" s="1"/>
    </row>
    <row r="140" spans="1:20" s="8" customFormat="1" x14ac:dyDescent="0.25">
      <c r="A140" s="85"/>
      <c r="B140" s="86"/>
      <c r="C140" s="85"/>
      <c r="D140" s="88"/>
      <c r="E140" s="91"/>
      <c r="F140" s="93"/>
      <c r="G140" s="60" t="s">
        <v>11</v>
      </c>
      <c r="H140" s="57" t="s">
        <v>6</v>
      </c>
      <c r="I140" s="58">
        <v>1.1499999999999999</v>
      </c>
      <c r="J140" s="10">
        <f>ROUND(D136*I140,2)</f>
        <v>65.88</v>
      </c>
      <c r="K140" s="10"/>
      <c r="L140" s="10">
        <f t="shared" si="21"/>
        <v>0</v>
      </c>
      <c r="M140" s="9">
        <v>1.2</v>
      </c>
      <c r="N140" s="1"/>
      <c r="P140" s="1"/>
    </row>
    <row r="141" spans="1:20" s="8" customFormat="1" x14ac:dyDescent="0.25">
      <c r="A141" s="85"/>
      <c r="B141" s="86"/>
      <c r="C141" s="85"/>
      <c r="D141" s="88"/>
      <c r="E141" s="91"/>
      <c r="F141" s="93"/>
      <c r="G141" s="60" t="s">
        <v>25</v>
      </c>
      <c r="H141" s="57" t="s">
        <v>14</v>
      </c>
      <c r="I141" s="58">
        <v>0.3</v>
      </c>
      <c r="J141" s="10">
        <f>ROUND(D136*I141,2)</f>
        <v>17.190000000000001</v>
      </c>
      <c r="K141" s="10"/>
      <c r="L141" s="10">
        <f t="shared" si="21"/>
        <v>0</v>
      </c>
      <c r="M141" s="9">
        <v>1.2</v>
      </c>
      <c r="N141" s="1"/>
      <c r="P141" s="1"/>
    </row>
    <row r="142" spans="1:20" s="8" customFormat="1" ht="27.6" x14ac:dyDescent="0.25">
      <c r="A142" s="85"/>
      <c r="B142" s="86"/>
      <c r="C142" s="85"/>
      <c r="D142" s="88"/>
      <c r="E142" s="91"/>
      <c r="F142" s="93"/>
      <c r="G142" s="59" t="s">
        <v>63</v>
      </c>
      <c r="H142" s="58" t="s">
        <v>13</v>
      </c>
      <c r="I142" s="63">
        <v>3.3</v>
      </c>
      <c r="J142" s="10">
        <f>ROUND(D136*I142,2)</f>
        <v>189.06</v>
      </c>
      <c r="K142" s="10"/>
      <c r="L142" s="10">
        <f t="shared" si="21"/>
        <v>0</v>
      </c>
      <c r="M142" s="9">
        <v>1.2</v>
      </c>
      <c r="N142" s="1"/>
      <c r="P142" s="1"/>
    </row>
    <row r="143" spans="1:20" s="8" customFormat="1" x14ac:dyDescent="0.25">
      <c r="A143" s="85"/>
      <c r="B143" s="86"/>
      <c r="C143" s="85"/>
      <c r="D143" s="88"/>
      <c r="E143" s="91"/>
      <c r="F143" s="93"/>
      <c r="G143" s="56" t="s">
        <v>86</v>
      </c>
      <c r="H143" s="17" t="s">
        <v>12</v>
      </c>
      <c r="I143" s="58">
        <v>0.42</v>
      </c>
      <c r="J143" s="10">
        <f>ROUND(D136*I143,2)</f>
        <v>24.06</v>
      </c>
      <c r="K143" s="10"/>
      <c r="L143" s="10">
        <f t="shared" si="21"/>
        <v>0</v>
      </c>
      <c r="M143" s="12">
        <v>1.2</v>
      </c>
      <c r="N143" s="13"/>
      <c r="O143" s="13"/>
      <c r="P143" s="13"/>
    </row>
    <row r="144" spans="1:20" s="8" customFormat="1" x14ac:dyDescent="0.25">
      <c r="A144" s="85"/>
      <c r="B144" s="86"/>
      <c r="C144" s="85"/>
      <c r="D144" s="88"/>
      <c r="E144" s="92"/>
      <c r="F144" s="93"/>
      <c r="G144" s="59" t="s">
        <v>66</v>
      </c>
      <c r="H144" s="57" t="s">
        <v>15</v>
      </c>
      <c r="I144" s="58">
        <v>8</v>
      </c>
      <c r="J144" s="10">
        <f>ROUND(D136*I144,0)</f>
        <v>458</v>
      </c>
      <c r="K144" s="10"/>
      <c r="L144" s="10">
        <f t="shared" ref="L144" si="22">ROUND(J144*K144,2)</f>
        <v>0</v>
      </c>
      <c r="M144" s="9">
        <v>1.2</v>
      </c>
      <c r="N144" s="1"/>
      <c r="P144" s="1"/>
    </row>
    <row r="145" spans="1:17" s="8" customFormat="1" x14ac:dyDescent="0.25">
      <c r="A145" s="115" t="s">
        <v>88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9"/>
      <c r="N145" s="1"/>
      <c r="O145" s="1"/>
      <c r="P145" s="1"/>
    </row>
    <row r="146" spans="1:17" s="8" customFormat="1" x14ac:dyDescent="0.25">
      <c r="A146" s="85">
        <v>22</v>
      </c>
      <c r="B146" s="86" t="s">
        <v>24</v>
      </c>
      <c r="C146" s="85" t="s">
        <v>6</v>
      </c>
      <c r="D146" s="87">
        <v>8.73</v>
      </c>
      <c r="E146" s="90"/>
      <c r="F146" s="93">
        <f>ROUND(E146*D146,2)</f>
        <v>0</v>
      </c>
      <c r="G146" s="56" t="s">
        <v>26</v>
      </c>
      <c r="H146" s="57" t="s">
        <v>14</v>
      </c>
      <c r="I146" s="58">
        <v>0.1</v>
      </c>
      <c r="J146" s="10">
        <f>ROUND(I146*D146,2)</f>
        <v>0.87</v>
      </c>
      <c r="K146" s="10"/>
      <c r="L146" s="10">
        <f>ROUND(J146*K146,2)</f>
        <v>0</v>
      </c>
      <c r="M146" s="9">
        <v>1.2</v>
      </c>
      <c r="N146" s="1"/>
      <c r="P146" s="1"/>
    </row>
    <row r="147" spans="1:17" s="8" customFormat="1" x14ac:dyDescent="0.25">
      <c r="A147" s="85"/>
      <c r="B147" s="86"/>
      <c r="C147" s="85"/>
      <c r="D147" s="88"/>
      <c r="E147" s="91"/>
      <c r="F147" s="93"/>
      <c r="G147" s="59" t="s">
        <v>10</v>
      </c>
      <c r="H147" s="57" t="s">
        <v>13</v>
      </c>
      <c r="I147" s="58">
        <v>6</v>
      </c>
      <c r="J147" s="10">
        <f>ROUND(I147*D146,2)</f>
        <v>52.38</v>
      </c>
      <c r="K147" s="10"/>
      <c r="L147" s="10">
        <f t="shared" ref="L147:L152" si="23">ROUND(J147*K147,2)</f>
        <v>0</v>
      </c>
      <c r="M147" s="9">
        <v>1.2</v>
      </c>
      <c r="N147" s="1"/>
      <c r="P147" s="1"/>
    </row>
    <row r="148" spans="1:17" s="8" customFormat="1" ht="27.6" x14ac:dyDescent="0.25">
      <c r="A148" s="85"/>
      <c r="B148" s="86"/>
      <c r="C148" s="85"/>
      <c r="D148" s="88"/>
      <c r="E148" s="91"/>
      <c r="F148" s="93"/>
      <c r="G148" s="56" t="s">
        <v>22</v>
      </c>
      <c r="H148" s="57" t="s">
        <v>7</v>
      </c>
      <c r="I148" s="58">
        <v>1.05</v>
      </c>
      <c r="J148" s="10">
        <f>ROUND(D146*I148*O148,2)</f>
        <v>1.37</v>
      </c>
      <c r="K148" s="10"/>
      <c r="L148" s="10">
        <f t="shared" si="23"/>
        <v>0</v>
      </c>
      <c r="M148" s="9">
        <v>1.2</v>
      </c>
      <c r="N148" s="1"/>
      <c r="O148" s="8">
        <v>0.15</v>
      </c>
      <c r="P148" s="1"/>
    </row>
    <row r="149" spans="1:17" s="8" customFormat="1" x14ac:dyDescent="0.25">
      <c r="A149" s="85"/>
      <c r="B149" s="86"/>
      <c r="C149" s="85"/>
      <c r="D149" s="88"/>
      <c r="E149" s="91"/>
      <c r="F149" s="93"/>
      <c r="G149" s="60" t="s">
        <v>16</v>
      </c>
      <c r="H149" s="57" t="s">
        <v>13</v>
      </c>
      <c r="I149" s="58">
        <v>6</v>
      </c>
      <c r="J149" s="10">
        <f>ROUND(D146*I149,2)</f>
        <v>52.38</v>
      </c>
      <c r="K149" s="10"/>
      <c r="L149" s="10">
        <f t="shared" si="23"/>
        <v>0</v>
      </c>
      <c r="M149" s="9">
        <v>1.2</v>
      </c>
      <c r="N149" s="1"/>
      <c r="P149" s="1"/>
    </row>
    <row r="150" spans="1:17" s="8" customFormat="1" x14ac:dyDescent="0.25">
      <c r="A150" s="85"/>
      <c r="B150" s="86"/>
      <c r="C150" s="85"/>
      <c r="D150" s="88"/>
      <c r="E150" s="91"/>
      <c r="F150" s="93"/>
      <c r="G150" s="60" t="s">
        <v>11</v>
      </c>
      <c r="H150" s="57" t="s">
        <v>6</v>
      </c>
      <c r="I150" s="58">
        <v>1.1499999999999999</v>
      </c>
      <c r="J150" s="10">
        <f>ROUND(D146*I150,2)</f>
        <v>10.039999999999999</v>
      </c>
      <c r="K150" s="10"/>
      <c r="L150" s="10">
        <f t="shared" si="23"/>
        <v>0</v>
      </c>
      <c r="M150" s="9">
        <v>1.2</v>
      </c>
      <c r="N150" s="1"/>
      <c r="P150" s="1"/>
    </row>
    <row r="151" spans="1:17" s="8" customFormat="1" x14ac:dyDescent="0.25">
      <c r="A151" s="85"/>
      <c r="B151" s="86"/>
      <c r="C151" s="85"/>
      <c r="D151" s="88"/>
      <c r="E151" s="91"/>
      <c r="F151" s="93"/>
      <c r="G151" s="60" t="s">
        <v>25</v>
      </c>
      <c r="H151" s="57" t="s">
        <v>14</v>
      </c>
      <c r="I151" s="58">
        <v>0.3</v>
      </c>
      <c r="J151" s="10">
        <f>ROUND(D146*I151,2)</f>
        <v>2.62</v>
      </c>
      <c r="K151" s="10"/>
      <c r="L151" s="10">
        <f t="shared" si="23"/>
        <v>0</v>
      </c>
      <c r="M151" s="9">
        <v>1.2</v>
      </c>
      <c r="N151" s="1"/>
      <c r="P151" s="1"/>
    </row>
    <row r="152" spans="1:17" s="8" customFormat="1" x14ac:dyDescent="0.25">
      <c r="A152" s="85"/>
      <c r="B152" s="86"/>
      <c r="C152" s="85"/>
      <c r="D152" s="88"/>
      <c r="E152" s="91"/>
      <c r="F152" s="93"/>
      <c r="G152" s="61" t="s">
        <v>17</v>
      </c>
      <c r="H152" s="57" t="s">
        <v>13</v>
      </c>
      <c r="I152" s="58">
        <v>2.9</v>
      </c>
      <c r="J152" s="10">
        <f>ROUND(P152*I152,2)</f>
        <v>4.26</v>
      </c>
      <c r="K152" s="10"/>
      <c r="L152" s="10">
        <f t="shared" si="23"/>
        <v>0</v>
      </c>
      <c r="M152" s="7">
        <v>1.2</v>
      </c>
      <c r="N152" s="2"/>
      <c r="O152" s="2"/>
      <c r="P152" s="34">
        <f>1.27+0.2</f>
        <v>1.47</v>
      </c>
      <c r="Q152" s="1"/>
    </row>
    <row r="153" spans="1:17" s="8" customFormat="1" ht="27.6" x14ac:dyDescent="0.25">
      <c r="A153" s="85"/>
      <c r="B153" s="86"/>
      <c r="C153" s="85"/>
      <c r="D153" s="88"/>
      <c r="E153" s="91"/>
      <c r="F153" s="93"/>
      <c r="G153" s="59" t="s">
        <v>54</v>
      </c>
      <c r="H153" s="57" t="s">
        <v>14</v>
      </c>
      <c r="I153" s="64">
        <v>0.41399999999999998</v>
      </c>
      <c r="J153" s="10">
        <f>ROUND(P153*I153,2)</f>
        <v>0.53</v>
      </c>
      <c r="K153" s="10"/>
      <c r="L153" s="10">
        <f>ROUND(J153*K153,2)</f>
        <v>0</v>
      </c>
      <c r="M153" s="9">
        <v>1.2</v>
      </c>
      <c r="N153" s="1"/>
      <c r="P153" s="1">
        <v>1.27</v>
      </c>
    </row>
    <row r="154" spans="1:17" s="8" customFormat="1" ht="27.6" x14ac:dyDescent="0.25">
      <c r="A154" s="85"/>
      <c r="B154" s="86"/>
      <c r="C154" s="85"/>
      <c r="D154" s="88"/>
      <c r="E154" s="91"/>
      <c r="F154" s="93"/>
      <c r="G154" s="59" t="s">
        <v>55</v>
      </c>
      <c r="H154" s="57" t="s">
        <v>14</v>
      </c>
      <c r="I154" s="64">
        <v>0.41399999999999998</v>
      </c>
      <c r="J154" s="10">
        <f>ROUND(P154*I154,2)</f>
        <v>0.08</v>
      </c>
      <c r="K154" s="10"/>
      <c r="L154" s="10">
        <f>ROUND(J154*K154,2)</f>
        <v>0</v>
      </c>
      <c r="M154" s="9">
        <v>1.2</v>
      </c>
      <c r="N154" s="1"/>
      <c r="P154" s="1">
        <v>0.2</v>
      </c>
    </row>
    <row r="155" spans="1:17" s="8" customFormat="1" ht="27.6" x14ac:dyDescent="0.25">
      <c r="A155" s="85"/>
      <c r="B155" s="86"/>
      <c r="C155" s="85"/>
      <c r="D155" s="88"/>
      <c r="E155" s="91"/>
      <c r="F155" s="93"/>
      <c r="G155" s="59" t="s">
        <v>63</v>
      </c>
      <c r="H155" s="17" t="s">
        <v>13</v>
      </c>
      <c r="I155" s="63">
        <v>3.3</v>
      </c>
      <c r="J155" s="33">
        <f>ROUND(P155*I155,2)</f>
        <v>23.96</v>
      </c>
      <c r="K155" s="10"/>
      <c r="L155" s="10">
        <f>ROUND(J155*K155,2)</f>
        <v>0</v>
      </c>
      <c r="M155" s="9">
        <v>1.2</v>
      </c>
      <c r="N155" s="1"/>
      <c r="P155" s="1">
        <v>7.26</v>
      </c>
    </row>
    <row r="156" spans="1:17" s="8" customFormat="1" x14ac:dyDescent="0.25">
      <c r="A156" s="85"/>
      <c r="B156" s="86"/>
      <c r="C156" s="85"/>
      <c r="D156" s="88"/>
      <c r="E156" s="91"/>
      <c r="F156" s="93"/>
      <c r="G156" s="56" t="s">
        <v>18</v>
      </c>
      <c r="H156" s="17" t="s">
        <v>12</v>
      </c>
      <c r="I156" s="58">
        <v>1.02</v>
      </c>
      <c r="J156" s="10">
        <f>ROUND(D146*I156,2)</f>
        <v>8.9</v>
      </c>
      <c r="K156" s="10"/>
      <c r="L156" s="10">
        <f t="shared" ref="L156:L170" si="24">ROUND(J156*K156,2)</f>
        <v>0</v>
      </c>
      <c r="M156" s="9">
        <v>1.2</v>
      </c>
      <c r="N156" s="1"/>
      <c r="O156" s="1"/>
      <c r="P156" s="1"/>
    </row>
    <row r="157" spans="1:17" s="8" customFormat="1" x14ac:dyDescent="0.25">
      <c r="A157" s="85"/>
      <c r="B157" s="86"/>
      <c r="C157" s="85"/>
      <c r="D157" s="88"/>
      <c r="E157" s="92"/>
      <c r="F157" s="93"/>
      <c r="G157" s="59" t="s">
        <v>34</v>
      </c>
      <c r="H157" s="57" t="s">
        <v>15</v>
      </c>
      <c r="I157" s="58">
        <v>8</v>
      </c>
      <c r="J157" s="10">
        <f>ROUND(D146*I157,0)</f>
        <v>70</v>
      </c>
      <c r="K157" s="10"/>
      <c r="L157" s="10">
        <f t="shared" si="24"/>
        <v>0</v>
      </c>
      <c r="M157" s="9">
        <v>1.2</v>
      </c>
      <c r="N157" s="1"/>
      <c r="P157" s="1"/>
    </row>
    <row r="158" spans="1:17" s="8" customFormat="1" x14ac:dyDescent="0.25">
      <c r="A158" s="85">
        <v>23</v>
      </c>
      <c r="B158" s="86" t="s">
        <v>45</v>
      </c>
      <c r="C158" s="85" t="s">
        <v>6</v>
      </c>
      <c r="D158" s="87">
        <v>1.1499999999999999</v>
      </c>
      <c r="E158" s="90"/>
      <c r="F158" s="93">
        <f>ROUND(E158*D158,2)</f>
        <v>0</v>
      </c>
      <c r="G158" s="56" t="s">
        <v>26</v>
      </c>
      <c r="H158" s="57" t="s">
        <v>14</v>
      </c>
      <c r="I158" s="58">
        <v>0.1</v>
      </c>
      <c r="J158" s="10">
        <f>ROUND(I158*D158,2)</f>
        <v>0.12</v>
      </c>
      <c r="K158" s="10"/>
      <c r="L158" s="10">
        <f t="shared" si="24"/>
        <v>0</v>
      </c>
      <c r="M158" s="9">
        <v>1.2</v>
      </c>
      <c r="N158" s="1"/>
      <c r="P158" s="1"/>
    </row>
    <row r="159" spans="1:17" s="8" customFormat="1" x14ac:dyDescent="0.25">
      <c r="A159" s="85"/>
      <c r="B159" s="86"/>
      <c r="C159" s="85"/>
      <c r="D159" s="88"/>
      <c r="E159" s="91"/>
      <c r="F159" s="93"/>
      <c r="G159" s="59" t="s">
        <v>10</v>
      </c>
      <c r="H159" s="57" t="s">
        <v>13</v>
      </c>
      <c r="I159" s="58">
        <v>12</v>
      </c>
      <c r="J159" s="10">
        <f>ROUND(I159*D158,2)</f>
        <v>13.8</v>
      </c>
      <c r="K159" s="10"/>
      <c r="L159" s="10">
        <f t="shared" si="24"/>
        <v>0</v>
      </c>
      <c r="M159" s="9">
        <v>1.2</v>
      </c>
      <c r="N159" s="1"/>
      <c r="P159" s="1"/>
    </row>
    <row r="160" spans="1:17" s="8" customFormat="1" x14ac:dyDescent="0.25">
      <c r="A160" s="85"/>
      <c r="B160" s="86"/>
      <c r="C160" s="85"/>
      <c r="D160" s="88"/>
      <c r="E160" s="91"/>
      <c r="F160" s="93"/>
      <c r="G160" s="56" t="s">
        <v>36</v>
      </c>
      <c r="H160" s="57" t="s">
        <v>7</v>
      </c>
      <c r="I160" s="58">
        <v>1.05</v>
      </c>
      <c r="J160" s="10">
        <f>ROUND(D158*I160*O160,2)</f>
        <v>0.12</v>
      </c>
      <c r="K160" s="10"/>
      <c r="L160" s="10">
        <f t="shared" si="24"/>
        <v>0</v>
      </c>
      <c r="M160" s="12">
        <v>1.2</v>
      </c>
      <c r="N160" s="13"/>
      <c r="O160" s="8">
        <v>0.1</v>
      </c>
      <c r="P160" s="13"/>
    </row>
    <row r="161" spans="1:16" s="8" customFormat="1" x14ac:dyDescent="0.25">
      <c r="A161" s="85"/>
      <c r="B161" s="86"/>
      <c r="C161" s="85"/>
      <c r="D161" s="88"/>
      <c r="E161" s="91"/>
      <c r="F161" s="93"/>
      <c r="G161" s="56" t="s">
        <v>46</v>
      </c>
      <c r="H161" s="57" t="s">
        <v>7</v>
      </c>
      <c r="I161" s="58">
        <v>1.05</v>
      </c>
      <c r="J161" s="10">
        <f>ROUND(D158*I161*O161,2)</f>
        <v>0.06</v>
      </c>
      <c r="K161" s="10"/>
      <c r="L161" s="10">
        <f t="shared" si="24"/>
        <v>0</v>
      </c>
      <c r="M161" s="9">
        <v>1.2</v>
      </c>
      <c r="N161" s="1"/>
      <c r="O161" s="8">
        <v>0.05</v>
      </c>
      <c r="P161" s="1"/>
    </row>
    <row r="162" spans="1:16" s="8" customFormat="1" x14ac:dyDescent="0.25">
      <c r="A162" s="85"/>
      <c r="B162" s="86"/>
      <c r="C162" s="85"/>
      <c r="D162" s="88"/>
      <c r="E162" s="91"/>
      <c r="F162" s="93"/>
      <c r="G162" s="60" t="s">
        <v>16</v>
      </c>
      <c r="H162" s="57" t="s">
        <v>13</v>
      </c>
      <c r="I162" s="58">
        <v>6</v>
      </c>
      <c r="J162" s="10">
        <f>ROUND(D158*I162,2)</f>
        <v>6.9</v>
      </c>
      <c r="K162" s="10"/>
      <c r="L162" s="10">
        <f t="shared" si="24"/>
        <v>0</v>
      </c>
      <c r="M162" s="9">
        <v>1.2</v>
      </c>
      <c r="N162" s="1"/>
      <c r="P162" s="1"/>
    </row>
    <row r="163" spans="1:16" s="8" customFormat="1" x14ac:dyDescent="0.25">
      <c r="A163" s="85"/>
      <c r="B163" s="86"/>
      <c r="C163" s="85"/>
      <c r="D163" s="88"/>
      <c r="E163" s="91"/>
      <c r="F163" s="93"/>
      <c r="G163" s="60" t="s">
        <v>11</v>
      </c>
      <c r="H163" s="57" t="s">
        <v>6</v>
      </c>
      <c r="I163" s="58">
        <v>1.1499999999999999</v>
      </c>
      <c r="J163" s="10">
        <f>ROUND(D158*I163,2)</f>
        <v>1.32</v>
      </c>
      <c r="K163" s="10"/>
      <c r="L163" s="10">
        <f t="shared" si="24"/>
        <v>0</v>
      </c>
      <c r="M163" s="9">
        <v>1.2</v>
      </c>
      <c r="N163" s="1"/>
      <c r="P163" s="1"/>
    </row>
    <row r="164" spans="1:16" s="8" customFormat="1" x14ac:dyDescent="0.25">
      <c r="A164" s="85"/>
      <c r="B164" s="86"/>
      <c r="C164" s="85"/>
      <c r="D164" s="88"/>
      <c r="E164" s="91"/>
      <c r="F164" s="93"/>
      <c r="G164" s="60" t="s">
        <v>25</v>
      </c>
      <c r="H164" s="57" t="s">
        <v>14</v>
      </c>
      <c r="I164" s="58">
        <v>0.3</v>
      </c>
      <c r="J164" s="10">
        <f>ROUND(D158*I164,2)</f>
        <v>0.35</v>
      </c>
      <c r="K164" s="10"/>
      <c r="L164" s="10">
        <f t="shared" si="24"/>
        <v>0</v>
      </c>
      <c r="M164" s="9">
        <v>1.2</v>
      </c>
      <c r="N164" s="1"/>
      <c r="P164" s="1"/>
    </row>
    <row r="165" spans="1:16" s="8" customFormat="1" ht="27.6" x14ac:dyDescent="0.25">
      <c r="A165" s="85"/>
      <c r="B165" s="86"/>
      <c r="C165" s="85"/>
      <c r="D165" s="88"/>
      <c r="E165" s="91"/>
      <c r="F165" s="93"/>
      <c r="G165" s="59" t="s">
        <v>63</v>
      </c>
      <c r="H165" s="58" t="s">
        <v>13</v>
      </c>
      <c r="I165" s="63">
        <v>3.3</v>
      </c>
      <c r="J165" s="33">
        <f>ROUND(D158*I165,2)</f>
        <v>3.8</v>
      </c>
      <c r="K165" s="10"/>
      <c r="L165" s="10">
        <f t="shared" si="24"/>
        <v>0</v>
      </c>
      <c r="M165" s="9">
        <v>1.2</v>
      </c>
      <c r="N165" s="1"/>
      <c r="P165" s="1"/>
    </row>
    <row r="166" spans="1:16" s="8" customFormat="1" x14ac:dyDescent="0.25">
      <c r="A166" s="85"/>
      <c r="B166" s="86"/>
      <c r="C166" s="85"/>
      <c r="D166" s="89"/>
      <c r="E166" s="92"/>
      <c r="F166" s="93"/>
      <c r="G166" s="59" t="s">
        <v>34</v>
      </c>
      <c r="H166" s="57" t="s">
        <v>15</v>
      </c>
      <c r="I166" s="58">
        <v>8</v>
      </c>
      <c r="J166" s="10">
        <f>ROUND(D158*I166,0)</f>
        <v>9</v>
      </c>
      <c r="K166" s="10"/>
      <c r="L166" s="10">
        <f t="shared" si="24"/>
        <v>0</v>
      </c>
      <c r="M166" s="9">
        <v>1.2</v>
      </c>
      <c r="N166" s="1"/>
      <c r="P166" s="1"/>
    </row>
    <row r="167" spans="1:16" s="8" customFormat="1" x14ac:dyDescent="0.25">
      <c r="A167" s="96">
        <v>24</v>
      </c>
      <c r="B167" s="99" t="s">
        <v>52</v>
      </c>
      <c r="C167" s="96" t="s">
        <v>6</v>
      </c>
      <c r="D167" s="88">
        <v>22.03</v>
      </c>
      <c r="E167" s="90"/>
      <c r="F167" s="102">
        <f>ROUND(E168*D167,2)</f>
        <v>0</v>
      </c>
      <c r="G167" s="56" t="s">
        <v>26</v>
      </c>
      <c r="H167" s="57" t="s">
        <v>14</v>
      </c>
      <c r="I167" s="58">
        <v>0.1</v>
      </c>
      <c r="J167" s="10">
        <f>ROUND(I167*D167,2)</f>
        <v>2.2000000000000002</v>
      </c>
      <c r="K167" s="10"/>
      <c r="L167" s="10">
        <f t="shared" si="24"/>
        <v>0</v>
      </c>
      <c r="M167" s="9">
        <v>1.2</v>
      </c>
      <c r="N167" s="1"/>
      <c r="P167" s="1"/>
    </row>
    <row r="168" spans="1:16" s="8" customFormat="1" x14ac:dyDescent="0.25">
      <c r="A168" s="97"/>
      <c r="B168" s="100"/>
      <c r="C168" s="97"/>
      <c r="D168" s="88"/>
      <c r="E168" s="91"/>
      <c r="F168" s="103"/>
      <c r="G168" s="60" t="s">
        <v>16</v>
      </c>
      <c r="H168" s="57" t="s">
        <v>13</v>
      </c>
      <c r="I168" s="58">
        <v>6</v>
      </c>
      <c r="J168" s="10">
        <f>ROUND(D167*I168,2)</f>
        <v>132.18</v>
      </c>
      <c r="K168" s="10"/>
      <c r="L168" s="10">
        <f t="shared" si="24"/>
        <v>0</v>
      </c>
      <c r="M168" s="9">
        <v>1.2</v>
      </c>
      <c r="N168" s="1"/>
      <c r="P168" s="1"/>
    </row>
    <row r="169" spans="1:16" s="8" customFormat="1" x14ac:dyDescent="0.25">
      <c r="A169" s="97"/>
      <c r="B169" s="100"/>
      <c r="C169" s="97"/>
      <c r="D169" s="88"/>
      <c r="E169" s="91"/>
      <c r="F169" s="103"/>
      <c r="G169" s="60" t="s">
        <v>11</v>
      </c>
      <c r="H169" s="57" t="s">
        <v>6</v>
      </c>
      <c r="I169" s="58">
        <v>1.1499999999999999</v>
      </c>
      <c r="J169" s="10">
        <f>ROUND(D167*I169,2)</f>
        <v>25.33</v>
      </c>
      <c r="K169" s="10"/>
      <c r="L169" s="10">
        <f t="shared" si="24"/>
        <v>0</v>
      </c>
      <c r="M169" s="9">
        <v>1.2</v>
      </c>
      <c r="N169" s="1"/>
      <c r="P169" s="1"/>
    </row>
    <row r="170" spans="1:16" s="8" customFormat="1" x14ac:dyDescent="0.25">
      <c r="A170" s="97"/>
      <c r="B170" s="100"/>
      <c r="C170" s="97"/>
      <c r="D170" s="88"/>
      <c r="E170" s="91"/>
      <c r="F170" s="103"/>
      <c r="G170" s="60" t="s">
        <v>25</v>
      </c>
      <c r="H170" s="57" t="s">
        <v>14</v>
      </c>
      <c r="I170" s="58">
        <v>0.3</v>
      </c>
      <c r="J170" s="10">
        <f>ROUND(D167*I170,2)</f>
        <v>6.61</v>
      </c>
      <c r="K170" s="10"/>
      <c r="L170" s="10">
        <f t="shared" si="24"/>
        <v>0</v>
      </c>
      <c r="M170" s="9">
        <v>1.2</v>
      </c>
      <c r="N170" s="1"/>
      <c r="P170" s="1"/>
    </row>
    <row r="171" spans="1:16" s="8" customFormat="1" ht="27.6" x14ac:dyDescent="0.25">
      <c r="A171" s="98"/>
      <c r="B171" s="101"/>
      <c r="C171" s="98"/>
      <c r="D171" s="89"/>
      <c r="E171" s="92"/>
      <c r="F171" s="104"/>
      <c r="G171" s="59" t="s">
        <v>63</v>
      </c>
      <c r="H171" s="58" t="s">
        <v>13</v>
      </c>
      <c r="I171" s="63">
        <v>3.3</v>
      </c>
      <c r="J171" s="10">
        <f>ROUND(D167*I171,2)</f>
        <v>72.7</v>
      </c>
      <c r="K171" s="10"/>
      <c r="L171" s="10">
        <f>ROUND(J171*K171,2)</f>
        <v>0</v>
      </c>
      <c r="M171" s="9">
        <v>1.2</v>
      </c>
      <c r="N171" s="1"/>
      <c r="P171" s="1"/>
    </row>
    <row r="172" spans="1:16" s="8" customFormat="1" x14ac:dyDescent="0.25">
      <c r="A172" s="85">
        <v>25</v>
      </c>
      <c r="B172" s="86" t="s">
        <v>23</v>
      </c>
      <c r="C172" s="85" t="s">
        <v>9</v>
      </c>
      <c r="D172" s="87">
        <v>4.72</v>
      </c>
      <c r="E172" s="90"/>
      <c r="F172" s="93">
        <f>ROUND(D172*E172,2)</f>
        <v>0</v>
      </c>
      <c r="G172" s="56" t="s">
        <v>26</v>
      </c>
      <c r="H172" s="57" t="s">
        <v>14</v>
      </c>
      <c r="I172" s="58">
        <v>0.1</v>
      </c>
      <c r="J172" s="10">
        <f>ROUND(D172*I172*N172,2)</f>
        <v>0.08</v>
      </c>
      <c r="K172" s="10"/>
      <c r="L172" s="10">
        <f>ROUND(J172*K172,2)</f>
        <v>0</v>
      </c>
      <c r="M172" s="9">
        <v>1.2</v>
      </c>
      <c r="N172" s="1">
        <v>0.17</v>
      </c>
      <c r="O172" s="1"/>
      <c r="P172" s="1"/>
    </row>
    <row r="173" spans="1:16" s="8" customFormat="1" x14ac:dyDescent="0.25">
      <c r="A173" s="85"/>
      <c r="B173" s="86"/>
      <c r="C173" s="85"/>
      <c r="D173" s="88"/>
      <c r="E173" s="91"/>
      <c r="F173" s="93"/>
      <c r="G173" s="60" t="s">
        <v>11</v>
      </c>
      <c r="H173" s="17" t="s">
        <v>6</v>
      </c>
      <c r="I173" s="58">
        <v>1.1499999999999999</v>
      </c>
      <c r="J173" s="10">
        <f>ROUND(D172*I173*N173,2)</f>
        <v>0.92</v>
      </c>
      <c r="K173" s="10"/>
      <c r="L173" s="10">
        <f>ROUND(J173*K173,2)</f>
        <v>0</v>
      </c>
      <c r="M173" s="9">
        <v>1.2</v>
      </c>
      <c r="N173" s="1">
        <v>0.17</v>
      </c>
      <c r="O173" s="1"/>
      <c r="P173" s="1"/>
    </row>
    <row r="174" spans="1:16" s="8" customFormat="1" x14ac:dyDescent="0.25">
      <c r="A174" s="85"/>
      <c r="B174" s="86"/>
      <c r="C174" s="85"/>
      <c r="D174" s="88"/>
      <c r="E174" s="91"/>
      <c r="F174" s="93"/>
      <c r="G174" s="60" t="s">
        <v>16</v>
      </c>
      <c r="H174" s="17" t="s">
        <v>13</v>
      </c>
      <c r="I174" s="58">
        <v>6</v>
      </c>
      <c r="J174" s="10">
        <f>ROUND(D172*I174*N174,2)</f>
        <v>4.8099999999999996</v>
      </c>
      <c r="K174" s="10"/>
      <c r="L174" s="10">
        <f t="shared" ref="L174" si="25">ROUND(J174*K174,2)</f>
        <v>0</v>
      </c>
      <c r="M174" s="9">
        <v>1.2</v>
      </c>
      <c r="N174" s="1">
        <v>0.17</v>
      </c>
      <c r="O174" s="1"/>
      <c r="P174" s="1"/>
    </row>
    <row r="175" spans="1:16" s="8" customFormat="1" x14ac:dyDescent="0.25">
      <c r="A175" s="85"/>
      <c r="B175" s="86"/>
      <c r="C175" s="85"/>
      <c r="D175" s="88"/>
      <c r="E175" s="91"/>
      <c r="F175" s="93"/>
      <c r="G175" s="56" t="s">
        <v>25</v>
      </c>
      <c r="H175" s="17" t="s">
        <v>14</v>
      </c>
      <c r="I175" s="58">
        <v>0.3</v>
      </c>
      <c r="J175" s="10">
        <f>ROUND(D172*I175*N175,2)</f>
        <v>0.24</v>
      </c>
      <c r="K175" s="10"/>
      <c r="L175" s="10">
        <f>ROUND(J175*K175,2)</f>
        <v>0</v>
      </c>
      <c r="M175" s="9">
        <v>1.2</v>
      </c>
      <c r="N175" s="1">
        <v>0.17</v>
      </c>
      <c r="O175" s="1"/>
      <c r="P175" s="1"/>
    </row>
    <row r="176" spans="1:16" s="8" customFormat="1" ht="27.6" x14ac:dyDescent="0.25">
      <c r="A176" s="85"/>
      <c r="B176" s="86"/>
      <c r="C176" s="85"/>
      <c r="D176" s="88"/>
      <c r="E176" s="91"/>
      <c r="F176" s="93"/>
      <c r="G176" s="59" t="s">
        <v>63</v>
      </c>
      <c r="H176" s="58" t="s">
        <v>13</v>
      </c>
      <c r="I176" s="63">
        <v>3.3</v>
      </c>
      <c r="J176" s="33">
        <f>ROUND(D172*I176*N176,2)</f>
        <v>2.65</v>
      </c>
      <c r="K176" s="10"/>
      <c r="L176" s="10">
        <f>ROUND(J176*K176,2)</f>
        <v>0</v>
      </c>
      <c r="M176" s="9">
        <v>1.2</v>
      </c>
      <c r="N176" s="1">
        <v>0.17</v>
      </c>
      <c r="O176" s="1"/>
      <c r="P176" s="1"/>
    </row>
    <row r="177" spans="1:20" s="8" customFormat="1" x14ac:dyDescent="0.25">
      <c r="A177" s="85"/>
      <c r="B177" s="86"/>
      <c r="C177" s="85"/>
      <c r="D177" s="88"/>
      <c r="E177" s="91"/>
      <c r="F177" s="93"/>
      <c r="G177" s="56" t="s">
        <v>18</v>
      </c>
      <c r="H177" s="17" t="s">
        <v>12</v>
      </c>
      <c r="I177" s="58">
        <v>1.02</v>
      </c>
      <c r="J177" s="10">
        <f>ROUND(D172*I177,2)</f>
        <v>4.8099999999999996</v>
      </c>
      <c r="K177" s="10"/>
      <c r="L177" s="10">
        <f t="shared" ref="L177:L179" si="26">ROUND(J177*K177,2)</f>
        <v>0</v>
      </c>
      <c r="M177" s="9">
        <v>1.2</v>
      </c>
      <c r="N177" s="1"/>
      <c r="O177" s="1"/>
      <c r="P177" s="1"/>
    </row>
    <row r="178" spans="1:20" s="8" customFormat="1" x14ac:dyDescent="0.25">
      <c r="A178" s="85"/>
      <c r="B178" s="86"/>
      <c r="C178" s="85"/>
      <c r="D178" s="88"/>
      <c r="E178" s="91"/>
      <c r="F178" s="93"/>
      <c r="G178" s="59" t="s">
        <v>38</v>
      </c>
      <c r="H178" s="57" t="s">
        <v>13</v>
      </c>
      <c r="I178" s="64">
        <v>1.7595628415300501E-2</v>
      </c>
      <c r="J178" s="10">
        <f>ROUND(D172*I178,2)</f>
        <v>0.08</v>
      </c>
      <c r="K178" s="10"/>
      <c r="L178" s="10">
        <f t="shared" si="26"/>
        <v>0</v>
      </c>
      <c r="M178" s="14">
        <v>1.2</v>
      </c>
      <c r="N178" s="1"/>
      <c r="O178" s="1"/>
      <c r="P178" s="1"/>
    </row>
    <row r="179" spans="1:20" s="8" customFormat="1" x14ac:dyDescent="0.25">
      <c r="A179" s="85"/>
      <c r="B179" s="86"/>
      <c r="C179" s="85"/>
      <c r="D179" s="89"/>
      <c r="E179" s="92"/>
      <c r="F179" s="93"/>
      <c r="G179" s="56" t="s">
        <v>27</v>
      </c>
      <c r="H179" s="17" t="s">
        <v>20</v>
      </c>
      <c r="I179" s="65" t="s">
        <v>21</v>
      </c>
      <c r="J179" s="10">
        <f>ROUNDUP(D172/15,0)</f>
        <v>1</v>
      </c>
      <c r="K179" s="10"/>
      <c r="L179" s="10">
        <f t="shared" si="26"/>
        <v>0</v>
      </c>
      <c r="M179" s="9">
        <v>1.2</v>
      </c>
      <c r="N179" s="1"/>
      <c r="O179" s="1"/>
      <c r="P179" s="1"/>
    </row>
    <row r="180" spans="1:20" s="8" customFormat="1" x14ac:dyDescent="0.25">
      <c r="A180" s="28">
        <v>26</v>
      </c>
      <c r="B180" s="29" t="s">
        <v>35</v>
      </c>
      <c r="C180" s="28" t="s">
        <v>28</v>
      </c>
      <c r="D180" s="41">
        <v>5.72</v>
      </c>
      <c r="E180" s="30"/>
      <c r="F180" s="31">
        <f>ROUND(E180*D180,2)</f>
        <v>0</v>
      </c>
      <c r="G180" s="66" t="s">
        <v>37</v>
      </c>
      <c r="H180" s="17" t="s">
        <v>13</v>
      </c>
      <c r="I180" s="58">
        <v>0.13195000000000001</v>
      </c>
      <c r="J180" s="10">
        <f>D180*I180</f>
        <v>0.75475400000000004</v>
      </c>
      <c r="K180" s="15"/>
      <c r="L180" s="10">
        <f>ROUND(J180*K180,2)</f>
        <v>0</v>
      </c>
      <c r="M180" s="9">
        <v>1.2</v>
      </c>
      <c r="N180" s="1"/>
      <c r="O180" s="1"/>
      <c r="P180" s="1"/>
      <c r="T180" s="11"/>
    </row>
    <row r="181" spans="1:20" s="8" customFormat="1" ht="27.6" x14ac:dyDescent="0.25">
      <c r="A181" s="28">
        <v>27</v>
      </c>
      <c r="B181" s="29" t="s">
        <v>72</v>
      </c>
      <c r="C181" s="28" t="s">
        <v>28</v>
      </c>
      <c r="D181" s="41">
        <f>3.45/0.15</f>
        <v>23.000000000000004</v>
      </c>
      <c r="E181" s="30"/>
      <c r="F181" s="32">
        <f>ROUND(E181*D181,2)</f>
        <v>0</v>
      </c>
      <c r="G181" s="66" t="s">
        <v>59</v>
      </c>
      <c r="H181" s="17" t="s">
        <v>13</v>
      </c>
      <c r="I181" s="58">
        <v>4</v>
      </c>
      <c r="J181" s="10">
        <f>D181*I181*0.15</f>
        <v>13.800000000000002</v>
      </c>
      <c r="L181" s="10">
        <f>ROUND(J181*K181,2)</f>
        <v>0</v>
      </c>
      <c r="M181" s="9">
        <v>1.2</v>
      </c>
      <c r="O181" s="1"/>
      <c r="P181" s="1"/>
      <c r="Q181" s="1"/>
    </row>
    <row r="182" spans="1:20" s="8" customFormat="1" x14ac:dyDescent="0.25">
      <c r="A182" s="85">
        <v>28</v>
      </c>
      <c r="B182" s="86" t="s">
        <v>47</v>
      </c>
      <c r="C182" s="85" t="s">
        <v>28</v>
      </c>
      <c r="D182" s="87">
        <v>8.6</v>
      </c>
      <c r="E182" s="90"/>
      <c r="F182" s="93">
        <f>ROUND(E182*D182,2)</f>
        <v>0</v>
      </c>
      <c r="G182" s="56" t="s">
        <v>48</v>
      </c>
      <c r="H182" s="17" t="s">
        <v>28</v>
      </c>
      <c r="I182" s="65" t="s">
        <v>49</v>
      </c>
      <c r="J182" s="10">
        <f>D182*I182</f>
        <v>9.4600000000000009</v>
      </c>
      <c r="K182" s="15"/>
      <c r="L182" s="10">
        <f>ROUND(J182*K182,2)</f>
        <v>0</v>
      </c>
      <c r="M182" s="14">
        <v>1.2</v>
      </c>
      <c r="N182" s="13"/>
      <c r="O182" s="13"/>
      <c r="P182" s="13"/>
      <c r="S182" s="16"/>
    </row>
    <row r="183" spans="1:20" s="8" customFormat="1" x14ac:dyDescent="0.25">
      <c r="A183" s="85"/>
      <c r="B183" s="86"/>
      <c r="C183" s="85"/>
      <c r="D183" s="88"/>
      <c r="E183" s="92"/>
      <c r="F183" s="93"/>
      <c r="G183" s="56" t="s">
        <v>50</v>
      </c>
      <c r="H183" s="17" t="s">
        <v>28</v>
      </c>
      <c r="I183" s="65" t="s">
        <v>49</v>
      </c>
      <c r="J183" s="10">
        <f>D182*I183</f>
        <v>9.4600000000000009</v>
      </c>
      <c r="K183" s="15"/>
      <c r="L183" s="10">
        <f>ROUND(J183*K183,2)</f>
        <v>0</v>
      </c>
      <c r="M183" s="14">
        <v>1.2</v>
      </c>
      <c r="N183" s="13"/>
      <c r="O183" s="13"/>
      <c r="P183" s="13"/>
      <c r="S183" s="16"/>
    </row>
    <row r="184" spans="1:20" s="8" customFormat="1" x14ac:dyDescent="0.25">
      <c r="A184" s="115" t="s">
        <v>87</v>
      </c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9"/>
      <c r="N184" s="1"/>
      <c r="O184" s="1"/>
      <c r="P184" s="1"/>
    </row>
    <row r="185" spans="1:20" s="8" customFormat="1" x14ac:dyDescent="0.25">
      <c r="A185" s="85">
        <v>29</v>
      </c>
      <c r="B185" s="86" t="s">
        <v>76</v>
      </c>
      <c r="C185" s="85" t="s">
        <v>6</v>
      </c>
      <c r="D185" s="87">
        <v>377.39</v>
      </c>
      <c r="E185" s="90"/>
      <c r="F185" s="93">
        <f>ROUND(E185*D185,2)</f>
        <v>0</v>
      </c>
      <c r="G185" s="56" t="s">
        <v>26</v>
      </c>
      <c r="H185" s="57" t="s">
        <v>14</v>
      </c>
      <c r="I185" s="58">
        <v>0.1</v>
      </c>
      <c r="J185" s="10">
        <f>ROUND(I185*D185,2)</f>
        <v>37.74</v>
      </c>
      <c r="K185" s="10"/>
      <c r="L185" s="10">
        <f t="shared" ref="L185:L191" si="27">ROUND(J185*K185,2)</f>
        <v>0</v>
      </c>
      <c r="M185" s="9">
        <v>1.2</v>
      </c>
      <c r="N185" s="1"/>
      <c r="P185" s="1"/>
    </row>
    <row r="186" spans="1:20" s="8" customFormat="1" x14ac:dyDescent="0.25">
      <c r="A186" s="85"/>
      <c r="B186" s="86"/>
      <c r="C186" s="85"/>
      <c r="D186" s="88"/>
      <c r="E186" s="91"/>
      <c r="F186" s="93"/>
      <c r="G186" s="59" t="s">
        <v>10</v>
      </c>
      <c r="H186" s="57" t="s">
        <v>13</v>
      </c>
      <c r="I186" s="58">
        <v>6</v>
      </c>
      <c r="J186" s="10">
        <f>ROUND(I186*D185,2)</f>
        <v>2264.34</v>
      </c>
      <c r="K186" s="10"/>
      <c r="L186" s="10">
        <f t="shared" si="27"/>
        <v>0</v>
      </c>
      <c r="M186" s="9">
        <v>1.2</v>
      </c>
      <c r="N186" s="1"/>
      <c r="P186" s="1"/>
    </row>
    <row r="187" spans="1:20" s="8" customFormat="1" ht="27.6" x14ac:dyDescent="0.25">
      <c r="A187" s="85"/>
      <c r="B187" s="86"/>
      <c r="C187" s="85"/>
      <c r="D187" s="88"/>
      <c r="E187" s="91"/>
      <c r="F187" s="93"/>
      <c r="G187" s="56" t="s">
        <v>75</v>
      </c>
      <c r="H187" s="57" t="s">
        <v>7</v>
      </c>
      <c r="I187" s="58">
        <v>1.05</v>
      </c>
      <c r="J187" s="10">
        <f>ROUND(D185*I187*O187,2)</f>
        <v>39.630000000000003</v>
      </c>
      <c r="K187" s="10"/>
      <c r="L187" s="10">
        <f t="shared" si="27"/>
        <v>0</v>
      </c>
      <c r="M187" s="9">
        <v>1.2</v>
      </c>
      <c r="N187" s="1"/>
      <c r="O187" s="8">
        <v>0.1</v>
      </c>
      <c r="P187" s="1"/>
    </row>
    <row r="188" spans="1:20" s="8" customFormat="1" x14ac:dyDescent="0.25">
      <c r="A188" s="85"/>
      <c r="B188" s="86"/>
      <c r="C188" s="85"/>
      <c r="D188" s="88"/>
      <c r="E188" s="91"/>
      <c r="F188" s="93"/>
      <c r="G188" s="60" t="s">
        <v>16</v>
      </c>
      <c r="H188" s="57" t="s">
        <v>13</v>
      </c>
      <c r="I188" s="58">
        <v>6</v>
      </c>
      <c r="J188" s="10">
        <f>ROUND(D185*I188,2)</f>
        <v>2264.34</v>
      </c>
      <c r="K188" s="10"/>
      <c r="L188" s="10">
        <f t="shared" si="27"/>
        <v>0</v>
      </c>
      <c r="M188" s="9">
        <v>1.2</v>
      </c>
      <c r="N188" s="1"/>
      <c r="P188" s="1"/>
    </row>
    <row r="189" spans="1:20" s="8" customFormat="1" x14ac:dyDescent="0.25">
      <c r="A189" s="85"/>
      <c r="B189" s="86"/>
      <c r="C189" s="85"/>
      <c r="D189" s="88"/>
      <c r="E189" s="91"/>
      <c r="F189" s="93"/>
      <c r="G189" s="60" t="s">
        <v>11</v>
      </c>
      <c r="H189" s="57" t="s">
        <v>6</v>
      </c>
      <c r="I189" s="58">
        <v>1.1499999999999999</v>
      </c>
      <c r="J189" s="10">
        <f>ROUND(D185*I189,2)</f>
        <v>434</v>
      </c>
      <c r="K189" s="10"/>
      <c r="L189" s="10">
        <f t="shared" si="27"/>
        <v>0</v>
      </c>
      <c r="M189" s="9">
        <v>1.2</v>
      </c>
      <c r="N189" s="1"/>
      <c r="P189" s="1"/>
    </row>
    <row r="190" spans="1:20" s="8" customFormat="1" x14ac:dyDescent="0.25">
      <c r="A190" s="85"/>
      <c r="B190" s="86"/>
      <c r="C190" s="85"/>
      <c r="D190" s="88"/>
      <c r="E190" s="91"/>
      <c r="F190" s="93"/>
      <c r="G190" s="60" t="s">
        <v>25</v>
      </c>
      <c r="H190" s="57" t="s">
        <v>14</v>
      </c>
      <c r="I190" s="58">
        <v>0.3</v>
      </c>
      <c r="J190" s="10">
        <f>ROUND(D185*I190,2)</f>
        <v>113.22</v>
      </c>
      <c r="K190" s="10"/>
      <c r="L190" s="10">
        <f t="shared" si="27"/>
        <v>0</v>
      </c>
      <c r="M190" s="9">
        <v>1.2</v>
      </c>
      <c r="N190" s="1"/>
      <c r="P190" s="1"/>
    </row>
    <row r="191" spans="1:20" s="8" customFormat="1" x14ac:dyDescent="0.25">
      <c r="A191" s="85"/>
      <c r="B191" s="86"/>
      <c r="C191" s="85"/>
      <c r="D191" s="88"/>
      <c r="E191" s="91"/>
      <c r="F191" s="93"/>
      <c r="G191" s="59" t="s">
        <v>17</v>
      </c>
      <c r="H191" s="57" t="s">
        <v>13</v>
      </c>
      <c r="I191" s="58">
        <v>2.9</v>
      </c>
      <c r="J191" s="10">
        <f>ROUND(P191*I191,2)</f>
        <v>39.06</v>
      </c>
      <c r="K191" s="10"/>
      <c r="L191" s="10">
        <f t="shared" si="27"/>
        <v>0</v>
      </c>
      <c r="M191" s="9">
        <v>1.2</v>
      </c>
      <c r="N191" s="1"/>
      <c r="P191" s="1">
        <f>11.67+1.8</f>
        <v>13.47</v>
      </c>
    </row>
    <row r="192" spans="1:20" s="8" customFormat="1" ht="27.6" x14ac:dyDescent="0.25">
      <c r="A192" s="85"/>
      <c r="B192" s="86"/>
      <c r="C192" s="85"/>
      <c r="D192" s="88"/>
      <c r="E192" s="91"/>
      <c r="F192" s="93"/>
      <c r="G192" s="59" t="s">
        <v>54</v>
      </c>
      <c r="H192" s="67" t="s">
        <v>14</v>
      </c>
      <c r="I192" s="64">
        <v>0.41399999999999998</v>
      </c>
      <c r="J192" s="35">
        <f>ROUND(P192*I192,2)</f>
        <v>4.83</v>
      </c>
      <c r="K192" s="10"/>
      <c r="L192" s="10">
        <f>ROUND(J192*K192,2)</f>
        <v>0</v>
      </c>
      <c r="M192" s="9">
        <v>1.2</v>
      </c>
      <c r="N192" s="1"/>
      <c r="P192" s="1">
        <v>11.67</v>
      </c>
    </row>
    <row r="193" spans="1:16" s="8" customFormat="1" ht="27.6" x14ac:dyDescent="0.25">
      <c r="A193" s="85"/>
      <c r="B193" s="86"/>
      <c r="C193" s="85"/>
      <c r="D193" s="88"/>
      <c r="E193" s="91"/>
      <c r="F193" s="93"/>
      <c r="G193" s="59" t="s">
        <v>55</v>
      </c>
      <c r="H193" s="67" t="s">
        <v>14</v>
      </c>
      <c r="I193" s="64">
        <v>0.41399999999999998</v>
      </c>
      <c r="J193" s="35">
        <f>ROUND(P193*I193,2)</f>
        <v>0.75</v>
      </c>
      <c r="K193" s="10"/>
      <c r="L193" s="10">
        <f>ROUND(J193*K193,2)</f>
        <v>0</v>
      </c>
      <c r="M193" s="9">
        <v>1.2</v>
      </c>
      <c r="N193" s="1"/>
      <c r="P193" s="1">
        <v>1.8</v>
      </c>
    </row>
    <row r="194" spans="1:16" s="8" customFormat="1" ht="27.6" x14ac:dyDescent="0.25">
      <c r="A194" s="85"/>
      <c r="B194" s="86"/>
      <c r="C194" s="85"/>
      <c r="D194" s="88"/>
      <c r="E194" s="91"/>
      <c r="F194" s="93"/>
      <c r="G194" s="59" t="s">
        <v>63</v>
      </c>
      <c r="H194" s="68" t="s">
        <v>13</v>
      </c>
      <c r="I194" s="63">
        <v>3.3</v>
      </c>
      <c r="J194" s="35">
        <f>ROUND(P194*I194,2)</f>
        <v>1200.94</v>
      </c>
      <c r="K194" s="10"/>
      <c r="L194" s="10">
        <f>ROUND(J194*K194,2)</f>
        <v>0</v>
      </c>
      <c r="M194" s="9">
        <v>1.2</v>
      </c>
      <c r="N194" s="1"/>
      <c r="P194" s="1">
        <v>363.92</v>
      </c>
    </row>
    <row r="195" spans="1:16" s="8" customFormat="1" x14ac:dyDescent="0.25">
      <c r="A195" s="85"/>
      <c r="B195" s="86"/>
      <c r="C195" s="85"/>
      <c r="D195" s="88"/>
      <c r="E195" s="91"/>
      <c r="F195" s="93"/>
      <c r="G195" s="56" t="s">
        <v>18</v>
      </c>
      <c r="H195" s="17" t="s">
        <v>12</v>
      </c>
      <c r="I195" s="58">
        <v>0.11</v>
      </c>
      <c r="J195" s="10">
        <f>ROUND(D185*I195,2)</f>
        <v>41.51</v>
      </c>
      <c r="K195" s="10"/>
      <c r="L195" s="10">
        <f t="shared" ref="L195" si="28">ROUND(J195*K195,2)</f>
        <v>0</v>
      </c>
      <c r="M195" s="12">
        <v>1.2</v>
      </c>
      <c r="N195" s="13"/>
      <c r="O195" s="13"/>
      <c r="P195" s="13"/>
    </row>
    <row r="196" spans="1:16" s="8" customFormat="1" x14ac:dyDescent="0.25">
      <c r="A196" s="85"/>
      <c r="B196" s="86"/>
      <c r="C196" s="85"/>
      <c r="D196" s="88"/>
      <c r="E196" s="92"/>
      <c r="F196" s="93"/>
      <c r="G196" s="59" t="s">
        <v>78</v>
      </c>
      <c r="H196" s="57" t="s">
        <v>15</v>
      </c>
      <c r="I196" s="58">
        <v>8</v>
      </c>
      <c r="J196" s="10">
        <f>ROUND(D185*I196,0)</f>
        <v>3019</v>
      </c>
      <c r="K196" s="10"/>
      <c r="L196" s="10">
        <f t="shared" ref="L196:L209" si="29">ROUND(J196*K196,2)</f>
        <v>0</v>
      </c>
      <c r="M196" s="9">
        <v>1.2</v>
      </c>
      <c r="N196" s="1"/>
      <c r="P196" s="1"/>
    </row>
    <row r="197" spans="1:16" s="8" customFormat="1" x14ac:dyDescent="0.25">
      <c r="A197" s="85">
        <v>30</v>
      </c>
      <c r="B197" s="86" t="s">
        <v>77</v>
      </c>
      <c r="C197" s="85" t="s">
        <v>6</v>
      </c>
      <c r="D197" s="87">
        <v>50.57</v>
      </c>
      <c r="E197" s="90"/>
      <c r="F197" s="93">
        <f>ROUND(E197*D197,2)</f>
        <v>0</v>
      </c>
      <c r="G197" s="56" t="s">
        <v>26</v>
      </c>
      <c r="H197" s="57" t="s">
        <v>14</v>
      </c>
      <c r="I197" s="58">
        <v>0.1</v>
      </c>
      <c r="J197" s="10">
        <f>ROUND(I197*D197,2)</f>
        <v>5.0599999999999996</v>
      </c>
      <c r="K197" s="10"/>
      <c r="L197" s="10">
        <f t="shared" si="29"/>
        <v>0</v>
      </c>
      <c r="M197" s="9">
        <v>1.2</v>
      </c>
      <c r="N197" s="1"/>
      <c r="P197" s="1"/>
    </row>
    <row r="198" spans="1:16" s="8" customFormat="1" x14ac:dyDescent="0.25">
      <c r="A198" s="85"/>
      <c r="B198" s="86"/>
      <c r="C198" s="85"/>
      <c r="D198" s="88"/>
      <c r="E198" s="91"/>
      <c r="F198" s="93"/>
      <c r="G198" s="59" t="s">
        <v>10</v>
      </c>
      <c r="H198" s="57" t="s">
        <v>13</v>
      </c>
      <c r="I198" s="58">
        <v>12</v>
      </c>
      <c r="J198" s="10">
        <f>ROUND(I198*D197,2)</f>
        <v>606.84</v>
      </c>
      <c r="K198" s="10"/>
      <c r="L198" s="10">
        <f t="shared" si="29"/>
        <v>0</v>
      </c>
      <c r="M198" s="9">
        <v>1.2</v>
      </c>
      <c r="N198" s="1"/>
      <c r="P198" s="1"/>
    </row>
    <row r="199" spans="1:16" s="8" customFormat="1" x14ac:dyDescent="0.25">
      <c r="A199" s="85"/>
      <c r="B199" s="86"/>
      <c r="C199" s="85"/>
      <c r="D199" s="88"/>
      <c r="E199" s="91"/>
      <c r="F199" s="93"/>
      <c r="G199" s="56" t="s">
        <v>36</v>
      </c>
      <c r="H199" s="57" t="s">
        <v>7</v>
      </c>
      <c r="I199" s="58">
        <v>1.05</v>
      </c>
      <c r="J199" s="10">
        <f>ROUND(D197*I199*O199,2)</f>
        <v>5.31</v>
      </c>
      <c r="K199" s="10"/>
      <c r="L199" s="10">
        <f t="shared" si="29"/>
        <v>0</v>
      </c>
      <c r="M199" s="9">
        <v>1.2</v>
      </c>
      <c r="N199" s="1"/>
      <c r="O199" s="8">
        <v>0.1</v>
      </c>
      <c r="P199" s="1"/>
    </row>
    <row r="200" spans="1:16" s="8" customFormat="1" x14ac:dyDescent="0.25">
      <c r="A200" s="85"/>
      <c r="B200" s="86"/>
      <c r="C200" s="85"/>
      <c r="D200" s="88"/>
      <c r="E200" s="91"/>
      <c r="F200" s="93"/>
      <c r="G200" s="60" t="s">
        <v>16</v>
      </c>
      <c r="H200" s="57" t="s">
        <v>13</v>
      </c>
      <c r="I200" s="58">
        <v>6</v>
      </c>
      <c r="J200" s="10">
        <f>ROUND(D197*I200,2)</f>
        <v>303.42</v>
      </c>
      <c r="K200" s="10"/>
      <c r="L200" s="10">
        <f t="shared" si="29"/>
        <v>0</v>
      </c>
      <c r="M200" s="9">
        <v>1.2</v>
      </c>
      <c r="N200" s="1"/>
      <c r="P200" s="1"/>
    </row>
    <row r="201" spans="1:16" s="8" customFormat="1" x14ac:dyDescent="0.25">
      <c r="A201" s="85"/>
      <c r="B201" s="86"/>
      <c r="C201" s="85"/>
      <c r="D201" s="88"/>
      <c r="E201" s="91"/>
      <c r="F201" s="93"/>
      <c r="G201" s="60" t="s">
        <v>11</v>
      </c>
      <c r="H201" s="57" t="s">
        <v>6</v>
      </c>
      <c r="I201" s="58">
        <v>1.1499999999999999</v>
      </c>
      <c r="J201" s="10">
        <f>ROUND(D197*I201,2)</f>
        <v>58.16</v>
      </c>
      <c r="K201" s="10"/>
      <c r="L201" s="10">
        <f t="shared" si="29"/>
        <v>0</v>
      </c>
      <c r="M201" s="9">
        <v>1.2</v>
      </c>
      <c r="N201" s="1"/>
      <c r="P201" s="1"/>
    </row>
    <row r="202" spans="1:16" s="8" customFormat="1" x14ac:dyDescent="0.25">
      <c r="A202" s="85"/>
      <c r="B202" s="86"/>
      <c r="C202" s="85"/>
      <c r="D202" s="88"/>
      <c r="E202" s="91"/>
      <c r="F202" s="93"/>
      <c r="G202" s="60" t="s">
        <v>25</v>
      </c>
      <c r="H202" s="57" t="s">
        <v>14</v>
      </c>
      <c r="I202" s="58">
        <v>0.3</v>
      </c>
      <c r="J202" s="10">
        <f>ROUND(D197*I202,2)</f>
        <v>15.17</v>
      </c>
      <c r="K202" s="10"/>
      <c r="L202" s="10">
        <f t="shared" si="29"/>
        <v>0</v>
      </c>
      <c r="M202" s="9">
        <v>1.2</v>
      </c>
      <c r="N202" s="1"/>
      <c r="P202" s="1"/>
    </row>
    <row r="203" spans="1:16" s="8" customFormat="1" ht="27.6" x14ac:dyDescent="0.25">
      <c r="A203" s="85"/>
      <c r="B203" s="86"/>
      <c r="C203" s="85"/>
      <c r="D203" s="88"/>
      <c r="E203" s="91"/>
      <c r="F203" s="93"/>
      <c r="G203" s="59" t="s">
        <v>56</v>
      </c>
      <c r="H203" s="58" t="s">
        <v>13</v>
      </c>
      <c r="I203" s="63">
        <v>3.3</v>
      </c>
      <c r="J203" s="33">
        <f>ROUND(D197*I203,2)</f>
        <v>166.88</v>
      </c>
      <c r="K203" s="10"/>
      <c r="L203" s="10">
        <f t="shared" si="29"/>
        <v>0</v>
      </c>
      <c r="M203" s="9">
        <v>1.2</v>
      </c>
      <c r="N203" s="1"/>
      <c r="P203" s="1"/>
    </row>
    <row r="204" spans="1:16" s="8" customFormat="1" x14ac:dyDescent="0.25">
      <c r="A204" s="85"/>
      <c r="B204" s="86"/>
      <c r="C204" s="85"/>
      <c r="D204" s="88"/>
      <c r="E204" s="91"/>
      <c r="F204" s="93"/>
      <c r="G204" s="56" t="s">
        <v>18</v>
      </c>
      <c r="H204" s="17" t="s">
        <v>12</v>
      </c>
      <c r="I204" s="58">
        <v>0.11</v>
      </c>
      <c r="J204" s="10">
        <f>ROUND(D197*I204,2)</f>
        <v>5.56</v>
      </c>
      <c r="K204" s="10"/>
      <c r="L204" s="10">
        <f t="shared" si="29"/>
        <v>0</v>
      </c>
      <c r="M204" s="12">
        <v>1.2</v>
      </c>
      <c r="N204" s="13"/>
      <c r="O204" s="13"/>
      <c r="P204" s="13"/>
    </row>
    <row r="205" spans="1:16" s="8" customFormat="1" x14ac:dyDescent="0.25">
      <c r="A205" s="85"/>
      <c r="B205" s="86"/>
      <c r="C205" s="85"/>
      <c r="D205" s="89"/>
      <c r="E205" s="92"/>
      <c r="F205" s="93"/>
      <c r="G205" s="59" t="s">
        <v>78</v>
      </c>
      <c r="H205" s="57" t="s">
        <v>15</v>
      </c>
      <c r="I205" s="58">
        <v>8</v>
      </c>
      <c r="J205" s="10">
        <f>ROUND(D197*I205,0)</f>
        <v>405</v>
      </c>
      <c r="K205" s="10"/>
      <c r="L205" s="10">
        <f t="shared" si="29"/>
        <v>0</v>
      </c>
      <c r="M205" s="9">
        <v>1.2</v>
      </c>
      <c r="N205" s="1"/>
      <c r="P205" s="1"/>
    </row>
    <row r="206" spans="1:16" s="8" customFormat="1" x14ac:dyDescent="0.25">
      <c r="A206" s="96">
        <v>31</v>
      </c>
      <c r="B206" s="99" t="s">
        <v>52</v>
      </c>
      <c r="C206" s="96" t="s">
        <v>6</v>
      </c>
      <c r="D206" s="88">
        <v>42.93</v>
      </c>
      <c r="E206" s="90"/>
      <c r="F206" s="102">
        <f>ROUND(E207*D206,2)</f>
        <v>0</v>
      </c>
      <c r="G206" s="56" t="s">
        <v>26</v>
      </c>
      <c r="H206" s="57" t="s">
        <v>14</v>
      </c>
      <c r="I206" s="58">
        <v>0.1</v>
      </c>
      <c r="J206" s="10">
        <f>ROUND(I206*D206,2)</f>
        <v>4.29</v>
      </c>
      <c r="K206" s="10"/>
      <c r="L206" s="10">
        <f t="shared" si="29"/>
        <v>0</v>
      </c>
      <c r="M206" s="9">
        <v>1.2</v>
      </c>
      <c r="N206" s="1"/>
      <c r="P206" s="1"/>
    </row>
    <row r="207" spans="1:16" s="8" customFormat="1" x14ac:dyDescent="0.25">
      <c r="A207" s="97"/>
      <c r="B207" s="100"/>
      <c r="C207" s="97"/>
      <c r="D207" s="88"/>
      <c r="E207" s="91"/>
      <c r="F207" s="103"/>
      <c r="G207" s="60" t="s">
        <v>16</v>
      </c>
      <c r="H207" s="57" t="s">
        <v>13</v>
      </c>
      <c r="I207" s="58">
        <v>6</v>
      </c>
      <c r="J207" s="10">
        <f>ROUND(D206*I207,2)</f>
        <v>257.58</v>
      </c>
      <c r="K207" s="10"/>
      <c r="L207" s="10">
        <f t="shared" si="29"/>
        <v>0</v>
      </c>
      <c r="M207" s="9">
        <v>1.2</v>
      </c>
      <c r="N207" s="1"/>
      <c r="P207" s="1"/>
    </row>
    <row r="208" spans="1:16" s="8" customFormat="1" x14ac:dyDescent="0.25">
      <c r="A208" s="97"/>
      <c r="B208" s="100"/>
      <c r="C208" s="97"/>
      <c r="D208" s="88"/>
      <c r="E208" s="91"/>
      <c r="F208" s="103"/>
      <c r="G208" s="60" t="s">
        <v>11</v>
      </c>
      <c r="H208" s="57" t="s">
        <v>6</v>
      </c>
      <c r="I208" s="58">
        <v>1.1499999999999999</v>
      </c>
      <c r="J208" s="10">
        <f>ROUND(D206*I208,2)</f>
        <v>49.37</v>
      </c>
      <c r="K208" s="10"/>
      <c r="L208" s="10">
        <f t="shared" si="29"/>
        <v>0</v>
      </c>
      <c r="M208" s="9">
        <v>1.2</v>
      </c>
      <c r="N208" s="1"/>
      <c r="P208" s="1"/>
    </row>
    <row r="209" spans="1:16" s="8" customFormat="1" x14ac:dyDescent="0.25">
      <c r="A209" s="97"/>
      <c r="B209" s="100"/>
      <c r="C209" s="97"/>
      <c r="D209" s="88"/>
      <c r="E209" s="91"/>
      <c r="F209" s="103"/>
      <c r="G209" s="60" t="s">
        <v>25</v>
      </c>
      <c r="H209" s="57" t="s">
        <v>14</v>
      </c>
      <c r="I209" s="58">
        <v>0.3</v>
      </c>
      <c r="J209" s="10">
        <f>ROUND(D206*I209,2)</f>
        <v>12.88</v>
      </c>
      <c r="K209" s="10"/>
      <c r="L209" s="10">
        <f t="shared" si="29"/>
        <v>0</v>
      </c>
      <c r="M209" s="9">
        <v>1.2</v>
      </c>
      <c r="N209" s="1"/>
      <c r="P209" s="1"/>
    </row>
    <row r="210" spans="1:16" s="8" customFormat="1" ht="27.6" x14ac:dyDescent="0.25">
      <c r="A210" s="98"/>
      <c r="B210" s="101"/>
      <c r="C210" s="98"/>
      <c r="D210" s="89"/>
      <c r="E210" s="92"/>
      <c r="F210" s="104"/>
      <c r="G210" s="59" t="s">
        <v>63</v>
      </c>
      <c r="H210" s="58" t="s">
        <v>13</v>
      </c>
      <c r="I210" s="63">
        <v>3.3</v>
      </c>
      <c r="J210" s="10">
        <f>ROUND(D206*I210,2)</f>
        <v>141.66999999999999</v>
      </c>
      <c r="K210" s="10"/>
      <c r="L210" s="10">
        <f>ROUND(J210*K210,2)</f>
        <v>0</v>
      </c>
      <c r="M210" s="9">
        <v>1.2</v>
      </c>
      <c r="N210" s="1"/>
      <c r="P210" s="1"/>
    </row>
    <row r="211" spans="1:16" s="8" customFormat="1" x14ac:dyDescent="0.25">
      <c r="A211" s="85">
        <v>32</v>
      </c>
      <c r="B211" s="86" t="s">
        <v>73</v>
      </c>
      <c r="C211" s="85" t="s">
        <v>9</v>
      </c>
      <c r="D211" s="87">
        <v>93.96</v>
      </c>
      <c r="E211" s="90"/>
      <c r="F211" s="93">
        <f>ROUND(D211*E211,2)</f>
        <v>0</v>
      </c>
      <c r="G211" s="56" t="s">
        <v>26</v>
      </c>
      <c r="H211" s="57" t="s">
        <v>14</v>
      </c>
      <c r="I211" s="58">
        <v>0.1</v>
      </c>
      <c r="J211" s="10">
        <f>ROUND(D211*I211*N211,2)</f>
        <v>1.03</v>
      </c>
      <c r="K211" s="10"/>
      <c r="L211" s="10">
        <f>ROUND(J211*K211,2)</f>
        <v>0</v>
      </c>
      <c r="M211" s="9">
        <v>1.2</v>
      </c>
      <c r="N211" s="1">
        <v>0.11</v>
      </c>
      <c r="O211" s="1"/>
      <c r="P211" s="1"/>
    </row>
    <row r="212" spans="1:16" s="8" customFormat="1" x14ac:dyDescent="0.25">
      <c r="A212" s="85"/>
      <c r="B212" s="86"/>
      <c r="C212" s="85"/>
      <c r="D212" s="88"/>
      <c r="E212" s="91"/>
      <c r="F212" s="93"/>
      <c r="G212" s="60" t="s">
        <v>11</v>
      </c>
      <c r="H212" s="17" t="s">
        <v>6</v>
      </c>
      <c r="I212" s="58">
        <v>1.1499999999999999</v>
      </c>
      <c r="J212" s="10">
        <f>ROUND(D211*I212*N212,2)</f>
        <v>11.89</v>
      </c>
      <c r="K212" s="10"/>
      <c r="L212" s="10">
        <f>ROUND(J212*K212,2)</f>
        <v>0</v>
      </c>
      <c r="M212" s="9">
        <v>1.2</v>
      </c>
      <c r="N212" s="1">
        <v>0.11</v>
      </c>
      <c r="O212" s="1"/>
      <c r="P212" s="1"/>
    </row>
    <row r="213" spans="1:16" s="8" customFormat="1" x14ac:dyDescent="0.25">
      <c r="A213" s="85"/>
      <c r="B213" s="86"/>
      <c r="C213" s="85"/>
      <c r="D213" s="88"/>
      <c r="E213" s="91"/>
      <c r="F213" s="93"/>
      <c r="G213" s="60" t="s">
        <v>16</v>
      </c>
      <c r="H213" s="17" t="s">
        <v>13</v>
      </c>
      <c r="I213" s="58">
        <v>6</v>
      </c>
      <c r="J213" s="10">
        <f>ROUND(D211*I213*N213,2)</f>
        <v>62.01</v>
      </c>
      <c r="K213" s="10"/>
      <c r="L213" s="10">
        <f t="shared" ref="L213" si="30">ROUND(J213*K213,2)</f>
        <v>0</v>
      </c>
      <c r="M213" s="9">
        <v>1.2</v>
      </c>
      <c r="N213" s="1">
        <v>0.11</v>
      </c>
      <c r="O213" s="1"/>
      <c r="P213" s="1"/>
    </row>
    <row r="214" spans="1:16" s="8" customFormat="1" x14ac:dyDescent="0.25">
      <c r="A214" s="85"/>
      <c r="B214" s="86"/>
      <c r="C214" s="85"/>
      <c r="D214" s="88"/>
      <c r="E214" s="91"/>
      <c r="F214" s="93"/>
      <c r="G214" s="56" t="s">
        <v>25</v>
      </c>
      <c r="H214" s="17" t="s">
        <v>14</v>
      </c>
      <c r="I214" s="58">
        <v>0.3</v>
      </c>
      <c r="J214" s="10">
        <f>ROUND(D211*I214*N214,2)</f>
        <v>3.1</v>
      </c>
      <c r="K214" s="10"/>
      <c r="L214" s="10">
        <f>ROUND(J214*K214,2)</f>
        <v>0</v>
      </c>
      <c r="M214" s="9">
        <v>1.2</v>
      </c>
      <c r="N214" s="1">
        <v>0.11</v>
      </c>
      <c r="O214" s="1"/>
      <c r="P214" s="1"/>
    </row>
    <row r="215" spans="1:16" s="8" customFormat="1" ht="27.6" x14ac:dyDescent="0.25">
      <c r="A215" s="85"/>
      <c r="B215" s="86"/>
      <c r="C215" s="85"/>
      <c r="D215" s="88"/>
      <c r="E215" s="91"/>
      <c r="F215" s="93"/>
      <c r="G215" s="59" t="s">
        <v>63</v>
      </c>
      <c r="H215" s="58" t="s">
        <v>13</v>
      </c>
      <c r="I215" s="63">
        <v>3.3</v>
      </c>
      <c r="J215" s="33">
        <f>ROUND(D211*I215*N215,2)</f>
        <v>34.11</v>
      </c>
      <c r="K215" s="10"/>
      <c r="L215" s="10">
        <f>ROUND(J215*K215,2)</f>
        <v>0</v>
      </c>
      <c r="M215" s="9">
        <v>1.2</v>
      </c>
      <c r="N215" s="1">
        <v>0.11</v>
      </c>
      <c r="O215" s="1"/>
      <c r="P215" s="1"/>
    </row>
    <row r="216" spans="1:16" s="8" customFormat="1" x14ac:dyDescent="0.25">
      <c r="A216" s="85"/>
      <c r="B216" s="86"/>
      <c r="C216" s="85"/>
      <c r="D216" s="88"/>
      <c r="E216" s="91"/>
      <c r="F216" s="93"/>
      <c r="G216" s="56" t="s">
        <v>18</v>
      </c>
      <c r="H216" s="17" t="s">
        <v>12</v>
      </c>
      <c r="I216" s="58">
        <v>1.02</v>
      </c>
      <c r="J216" s="10">
        <f>ROUND(D211*I216,2)</f>
        <v>95.84</v>
      </c>
      <c r="K216" s="10"/>
      <c r="L216" s="10">
        <f t="shared" ref="L216:L218" si="31">ROUND(J216*K216,2)</f>
        <v>0</v>
      </c>
      <c r="M216" s="9">
        <v>1.2</v>
      </c>
      <c r="N216" s="1"/>
      <c r="O216" s="1"/>
      <c r="P216" s="1"/>
    </row>
    <row r="217" spans="1:16" s="8" customFormat="1" x14ac:dyDescent="0.25">
      <c r="A217" s="85"/>
      <c r="B217" s="86"/>
      <c r="C217" s="85"/>
      <c r="D217" s="88"/>
      <c r="E217" s="91"/>
      <c r="F217" s="93"/>
      <c r="G217" s="59" t="s">
        <v>38</v>
      </c>
      <c r="H217" s="57" t="s">
        <v>13</v>
      </c>
      <c r="I217" s="64">
        <v>1.7595628415300501E-2</v>
      </c>
      <c r="J217" s="10">
        <f>ROUND(D211*I217,2)</f>
        <v>1.65</v>
      </c>
      <c r="K217" s="10"/>
      <c r="L217" s="10">
        <f t="shared" si="31"/>
        <v>0</v>
      </c>
      <c r="M217" s="14">
        <v>1.2</v>
      </c>
      <c r="N217" s="1"/>
      <c r="O217" s="1"/>
      <c r="P217" s="1"/>
    </row>
    <row r="218" spans="1:16" s="8" customFormat="1" x14ac:dyDescent="0.25">
      <c r="A218" s="85"/>
      <c r="B218" s="86"/>
      <c r="C218" s="85"/>
      <c r="D218" s="89"/>
      <c r="E218" s="92"/>
      <c r="F218" s="93"/>
      <c r="G218" s="56" t="s">
        <v>27</v>
      </c>
      <c r="H218" s="17" t="s">
        <v>20</v>
      </c>
      <c r="I218" s="65" t="s">
        <v>21</v>
      </c>
      <c r="J218" s="10">
        <f>ROUNDUP(D211/15,0)</f>
        <v>7</v>
      </c>
      <c r="K218" s="10"/>
      <c r="L218" s="10">
        <f t="shared" si="31"/>
        <v>0</v>
      </c>
      <c r="M218" s="9">
        <v>1.2</v>
      </c>
      <c r="N218" s="1"/>
      <c r="O218" s="1"/>
      <c r="P218" s="1"/>
    </row>
    <row r="219" spans="1:16" s="8" customFormat="1" x14ac:dyDescent="0.25">
      <c r="A219" s="85">
        <v>33</v>
      </c>
      <c r="B219" s="86" t="s">
        <v>74</v>
      </c>
      <c r="C219" s="85" t="s">
        <v>9</v>
      </c>
      <c r="D219" s="87">
        <v>30.6</v>
      </c>
      <c r="E219" s="90"/>
      <c r="F219" s="95">
        <f>ROUND(D219*E219,2)</f>
        <v>0</v>
      </c>
      <c r="G219" s="56" t="s">
        <v>26</v>
      </c>
      <c r="H219" s="57" t="s">
        <v>14</v>
      </c>
      <c r="I219" s="58">
        <v>0.1</v>
      </c>
      <c r="J219" s="10">
        <f>ROUND(D219*I219*N219,2)</f>
        <v>0.34</v>
      </c>
      <c r="K219" s="10"/>
      <c r="L219" s="10">
        <f>ROUND(J219*K219,2)</f>
        <v>0</v>
      </c>
      <c r="M219" s="12">
        <v>1.2</v>
      </c>
      <c r="N219" s="1">
        <v>0.11</v>
      </c>
      <c r="O219" s="13"/>
      <c r="P219" s="13"/>
    </row>
    <row r="220" spans="1:16" s="8" customFormat="1" x14ac:dyDescent="0.25">
      <c r="A220" s="85"/>
      <c r="B220" s="86"/>
      <c r="C220" s="85"/>
      <c r="D220" s="88"/>
      <c r="E220" s="91"/>
      <c r="F220" s="95"/>
      <c r="G220" s="60" t="s">
        <v>11</v>
      </c>
      <c r="H220" s="17" t="s">
        <v>6</v>
      </c>
      <c r="I220" s="58">
        <v>1.1499999999999999</v>
      </c>
      <c r="J220" s="10">
        <f>ROUND(D219*I220*N220,2)</f>
        <v>3.87</v>
      </c>
      <c r="K220" s="10"/>
      <c r="L220" s="10">
        <f>ROUND(J220*K220,2)</f>
        <v>0</v>
      </c>
      <c r="M220" s="12">
        <v>1.2</v>
      </c>
      <c r="N220" s="1">
        <v>0.11</v>
      </c>
      <c r="O220" s="13"/>
      <c r="P220" s="13"/>
    </row>
    <row r="221" spans="1:16" s="8" customFormat="1" x14ac:dyDescent="0.25">
      <c r="A221" s="85"/>
      <c r="B221" s="86"/>
      <c r="C221" s="85"/>
      <c r="D221" s="88"/>
      <c r="E221" s="91"/>
      <c r="F221" s="95"/>
      <c r="G221" s="60" t="s">
        <v>16</v>
      </c>
      <c r="H221" s="17" t="s">
        <v>13</v>
      </c>
      <c r="I221" s="58">
        <v>6</v>
      </c>
      <c r="J221" s="10">
        <f>ROUND(D219*I221*N221,2)</f>
        <v>20.2</v>
      </c>
      <c r="K221" s="10"/>
      <c r="L221" s="10">
        <f t="shared" ref="L221:L224" si="32">ROUND(J221*K221,2)</f>
        <v>0</v>
      </c>
      <c r="M221" s="12">
        <v>1.2</v>
      </c>
      <c r="N221" s="1">
        <v>0.11</v>
      </c>
      <c r="O221" s="13"/>
      <c r="P221" s="13"/>
    </row>
    <row r="222" spans="1:16" s="8" customFormat="1" x14ac:dyDescent="0.25">
      <c r="A222" s="85"/>
      <c r="B222" s="86"/>
      <c r="C222" s="85"/>
      <c r="D222" s="88"/>
      <c r="E222" s="91"/>
      <c r="F222" s="95"/>
      <c r="G222" s="56" t="s">
        <v>18</v>
      </c>
      <c r="H222" s="17" t="s">
        <v>12</v>
      </c>
      <c r="I222" s="58">
        <v>1.02</v>
      </c>
      <c r="J222" s="10">
        <f>ROUND(D219*I222,2)</f>
        <v>31.21</v>
      </c>
      <c r="K222" s="10"/>
      <c r="L222" s="10">
        <f t="shared" si="32"/>
        <v>0</v>
      </c>
      <c r="M222" s="12">
        <v>1.2</v>
      </c>
      <c r="N222" s="13"/>
      <c r="O222" s="13"/>
      <c r="P222" s="13"/>
    </row>
    <row r="223" spans="1:16" s="8" customFormat="1" x14ac:dyDescent="0.25">
      <c r="A223" s="85"/>
      <c r="B223" s="86"/>
      <c r="C223" s="85"/>
      <c r="D223" s="88"/>
      <c r="E223" s="91"/>
      <c r="F223" s="95"/>
      <c r="G223" s="59" t="s">
        <v>38</v>
      </c>
      <c r="H223" s="57" t="s">
        <v>13</v>
      </c>
      <c r="I223" s="58">
        <v>1.7595628415300501E-2</v>
      </c>
      <c r="J223" s="10">
        <f>ROUND(D219*I223,2)</f>
        <v>0.54</v>
      </c>
      <c r="K223" s="10"/>
      <c r="L223" s="10">
        <f t="shared" si="32"/>
        <v>0</v>
      </c>
      <c r="M223" s="14">
        <v>1.2</v>
      </c>
      <c r="N223" s="13"/>
      <c r="O223" s="13"/>
      <c r="P223" s="13"/>
    </row>
    <row r="224" spans="1:16" s="8" customFormat="1" x14ac:dyDescent="0.25">
      <c r="A224" s="85"/>
      <c r="B224" s="86"/>
      <c r="C224" s="85"/>
      <c r="D224" s="89"/>
      <c r="E224" s="92"/>
      <c r="F224" s="95"/>
      <c r="G224" s="56" t="s">
        <v>27</v>
      </c>
      <c r="H224" s="17" t="s">
        <v>20</v>
      </c>
      <c r="I224" s="65" t="s">
        <v>21</v>
      </c>
      <c r="J224" s="10">
        <f>ROUNDUP(D219/15,0)</f>
        <v>3</v>
      </c>
      <c r="K224" s="10"/>
      <c r="L224" s="10">
        <f t="shared" si="32"/>
        <v>0</v>
      </c>
      <c r="M224" s="12">
        <v>1.2</v>
      </c>
      <c r="N224" s="13"/>
      <c r="O224" s="13"/>
      <c r="P224" s="13"/>
    </row>
    <row r="225" spans="1:20" s="8" customFormat="1" x14ac:dyDescent="0.25">
      <c r="A225" s="28">
        <v>34</v>
      </c>
      <c r="B225" s="29" t="s">
        <v>35</v>
      </c>
      <c r="C225" s="28" t="s">
        <v>28</v>
      </c>
      <c r="D225" s="41">
        <v>133.06</v>
      </c>
      <c r="E225" s="30"/>
      <c r="F225" s="32">
        <f>ROUND(E225*D225,2)</f>
        <v>0</v>
      </c>
      <c r="G225" s="66" t="s">
        <v>37</v>
      </c>
      <c r="H225" s="17" t="s">
        <v>13</v>
      </c>
      <c r="I225" s="58">
        <v>0.13195000000000001</v>
      </c>
      <c r="J225" s="10">
        <f>D225*I225</f>
        <v>17.557267000000003</v>
      </c>
      <c r="K225" s="15"/>
      <c r="L225" s="10">
        <f>ROUND(J225*K225,2)</f>
        <v>0</v>
      </c>
      <c r="M225" s="9">
        <v>1.2</v>
      </c>
      <c r="N225" s="1"/>
      <c r="O225" s="1"/>
      <c r="P225" s="1"/>
      <c r="T225" s="11"/>
    </row>
    <row r="226" spans="1:20" s="8" customFormat="1" ht="27.6" x14ac:dyDescent="0.25">
      <c r="A226" s="28">
        <v>35</v>
      </c>
      <c r="B226" s="29" t="s">
        <v>72</v>
      </c>
      <c r="C226" s="28" t="s">
        <v>28</v>
      </c>
      <c r="D226" s="41">
        <f>(5.21+2.58)/0.15</f>
        <v>51.933333333333337</v>
      </c>
      <c r="E226" s="30"/>
      <c r="F226" s="32">
        <f>ROUND(E226*D226,2)</f>
        <v>0</v>
      </c>
      <c r="G226" s="66" t="s">
        <v>59</v>
      </c>
      <c r="H226" s="17" t="s">
        <v>13</v>
      </c>
      <c r="I226" s="58">
        <v>4</v>
      </c>
      <c r="J226" s="10">
        <f>D226*I226*0.15</f>
        <v>31.16</v>
      </c>
      <c r="L226" s="10">
        <f>ROUND(J226*K226,2)</f>
        <v>0</v>
      </c>
      <c r="M226" s="9">
        <v>1.2</v>
      </c>
      <c r="O226" s="1"/>
      <c r="P226" s="1"/>
      <c r="Q226" s="1"/>
    </row>
    <row r="227" spans="1:20" s="8" customFormat="1" x14ac:dyDescent="0.25">
      <c r="A227" s="115" t="s">
        <v>89</v>
      </c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9"/>
      <c r="N227" s="1"/>
      <c r="O227" s="1"/>
      <c r="P227" s="1"/>
    </row>
    <row r="228" spans="1:20" s="8" customFormat="1" x14ac:dyDescent="0.25">
      <c r="A228" s="85">
        <v>36</v>
      </c>
      <c r="B228" s="86" t="s">
        <v>57</v>
      </c>
      <c r="C228" s="85" t="s">
        <v>6</v>
      </c>
      <c r="D228" s="87">
        <v>122.97</v>
      </c>
      <c r="E228" s="90"/>
      <c r="F228" s="93">
        <f>ROUND(E228*D228,2)</f>
        <v>0</v>
      </c>
      <c r="G228" s="56" t="s">
        <v>26</v>
      </c>
      <c r="H228" s="57" t="s">
        <v>14</v>
      </c>
      <c r="I228" s="58">
        <v>0.1</v>
      </c>
      <c r="J228" s="10">
        <f>ROUND(I228*D228,2)</f>
        <v>12.3</v>
      </c>
      <c r="K228" s="10"/>
      <c r="L228" s="10">
        <f t="shared" ref="L228:L234" si="33">ROUND(J228*K228,2)</f>
        <v>0</v>
      </c>
      <c r="M228" s="9">
        <v>1.2</v>
      </c>
      <c r="N228" s="1"/>
      <c r="P228" s="1"/>
    </row>
    <row r="229" spans="1:20" s="8" customFormat="1" x14ac:dyDescent="0.25">
      <c r="A229" s="85"/>
      <c r="B229" s="86"/>
      <c r="C229" s="85"/>
      <c r="D229" s="88"/>
      <c r="E229" s="91"/>
      <c r="F229" s="93"/>
      <c r="G229" s="59" t="s">
        <v>10</v>
      </c>
      <c r="H229" s="57" t="s">
        <v>13</v>
      </c>
      <c r="I229" s="58">
        <v>6</v>
      </c>
      <c r="J229" s="10">
        <f>ROUND(I229*D228,2)</f>
        <v>737.82</v>
      </c>
      <c r="K229" s="10"/>
      <c r="L229" s="10">
        <f t="shared" si="33"/>
        <v>0</v>
      </c>
      <c r="M229" s="9">
        <v>1.2</v>
      </c>
      <c r="N229" s="1"/>
      <c r="P229" s="1"/>
    </row>
    <row r="230" spans="1:20" s="8" customFormat="1" x14ac:dyDescent="0.25">
      <c r="A230" s="85"/>
      <c r="B230" s="86"/>
      <c r="C230" s="85"/>
      <c r="D230" s="88"/>
      <c r="E230" s="91"/>
      <c r="F230" s="93"/>
      <c r="G230" s="56" t="s">
        <v>44</v>
      </c>
      <c r="H230" s="57" t="s">
        <v>7</v>
      </c>
      <c r="I230" s="58">
        <v>1.05</v>
      </c>
      <c r="J230" s="10">
        <f>ROUND(D228*I230*O230,2)</f>
        <v>6.46</v>
      </c>
      <c r="K230" s="10"/>
      <c r="L230" s="10">
        <f t="shared" si="33"/>
        <v>0</v>
      </c>
      <c r="M230" s="9">
        <v>1.2</v>
      </c>
      <c r="N230" s="1"/>
      <c r="O230" s="8">
        <v>0.05</v>
      </c>
      <c r="P230" s="1"/>
    </row>
    <row r="231" spans="1:20" s="8" customFormat="1" x14ac:dyDescent="0.25">
      <c r="A231" s="85"/>
      <c r="B231" s="86"/>
      <c r="C231" s="85"/>
      <c r="D231" s="88"/>
      <c r="E231" s="91"/>
      <c r="F231" s="93"/>
      <c r="G231" s="60" t="s">
        <v>16</v>
      </c>
      <c r="H231" s="57" t="s">
        <v>13</v>
      </c>
      <c r="I231" s="58">
        <v>6</v>
      </c>
      <c r="J231" s="10">
        <f>ROUND(D228*I231,2)</f>
        <v>737.82</v>
      </c>
      <c r="K231" s="10"/>
      <c r="L231" s="10">
        <f t="shared" si="33"/>
        <v>0</v>
      </c>
      <c r="M231" s="9">
        <v>1.2</v>
      </c>
      <c r="N231" s="1"/>
      <c r="P231" s="1"/>
    </row>
    <row r="232" spans="1:20" s="8" customFormat="1" x14ac:dyDescent="0.25">
      <c r="A232" s="85"/>
      <c r="B232" s="86"/>
      <c r="C232" s="85"/>
      <c r="D232" s="88"/>
      <c r="E232" s="91"/>
      <c r="F232" s="93"/>
      <c r="G232" s="60" t="s">
        <v>11</v>
      </c>
      <c r="H232" s="57" t="s">
        <v>6</v>
      </c>
      <c r="I232" s="58">
        <v>1.1499999999999999</v>
      </c>
      <c r="J232" s="10">
        <f>ROUND(D228*I232,2)</f>
        <v>141.41999999999999</v>
      </c>
      <c r="K232" s="10"/>
      <c r="L232" s="10">
        <f t="shared" si="33"/>
        <v>0</v>
      </c>
      <c r="M232" s="9">
        <v>1.2</v>
      </c>
      <c r="N232" s="1"/>
      <c r="P232" s="1"/>
    </row>
    <row r="233" spans="1:20" s="8" customFormat="1" x14ac:dyDescent="0.25">
      <c r="A233" s="85"/>
      <c r="B233" s="86"/>
      <c r="C233" s="85"/>
      <c r="D233" s="88"/>
      <c r="E233" s="91"/>
      <c r="F233" s="93"/>
      <c r="G233" s="60" t="s">
        <v>25</v>
      </c>
      <c r="H233" s="57" t="s">
        <v>14</v>
      </c>
      <c r="I233" s="58">
        <v>0.3</v>
      </c>
      <c r="J233" s="10">
        <f>ROUND(D228*I233,2)</f>
        <v>36.89</v>
      </c>
      <c r="K233" s="10"/>
      <c r="L233" s="10">
        <f t="shared" si="33"/>
        <v>0</v>
      </c>
      <c r="M233" s="9">
        <v>1.2</v>
      </c>
      <c r="N233" s="1"/>
      <c r="P233" s="1"/>
    </row>
    <row r="234" spans="1:20" s="8" customFormat="1" x14ac:dyDescent="0.25">
      <c r="A234" s="85"/>
      <c r="B234" s="86"/>
      <c r="C234" s="85"/>
      <c r="D234" s="88"/>
      <c r="E234" s="91"/>
      <c r="F234" s="93"/>
      <c r="G234" s="59" t="s">
        <v>17</v>
      </c>
      <c r="H234" s="57" t="s">
        <v>13</v>
      </c>
      <c r="I234" s="58">
        <v>2.9</v>
      </c>
      <c r="J234" s="10">
        <f>ROUND(P234*I234,2)</f>
        <v>277.36</v>
      </c>
      <c r="K234" s="10"/>
      <c r="L234" s="10">
        <f t="shared" si="33"/>
        <v>0</v>
      </c>
      <c r="M234" s="9">
        <v>1.2</v>
      </c>
      <c r="N234" s="1"/>
      <c r="P234" s="1">
        <v>95.64</v>
      </c>
    </row>
    <row r="235" spans="1:20" s="8" customFormat="1" ht="27.6" x14ac:dyDescent="0.25">
      <c r="A235" s="85"/>
      <c r="B235" s="86"/>
      <c r="C235" s="85"/>
      <c r="D235" s="88"/>
      <c r="E235" s="91"/>
      <c r="F235" s="93"/>
      <c r="G235" s="59" t="s">
        <v>54</v>
      </c>
      <c r="H235" s="67" t="s">
        <v>14</v>
      </c>
      <c r="I235" s="64">
        <v>0.41399999999999998</v>
      </c>
      <c r="J235" s="35">
        <f>ROUND(P235*I235,2)</f>
        <v>34.24</v>
      </c>
      <c r="K235" s="10"/>
      <c r="L235" s="10">
        <f>ROUND(J235*K235,2)</f>
        <v>0</v>
      </c>
      <c r="M235" s="9">
        <v>1.2</v>
      </c>
      <c r="N235" s="1"/>
      <c r="P235" s="1">
        <v>82.7</v>
      </c>
    </row>
    <row r="236" spans="1:20" s="8" customFormat="1" ht="27.6" x14ac:dyDescent="0.25">
      <c r="A236" s="85"/>
      <c r="B236" s="86"/>
      <c r="C236" s="85"/>
      <c r="D236" s="88"/>
      <c r="E236" s="91"/>
      <c r="F236" s="93"/>
      <c r="G236" s="59" t="s">
        <v>55</v>
      </c>
      <c r="H236" s="67" t="s">
        <v>14</v>
      </c>
      <c r="I236" s="64">
        <v>0.41399999999999998</v>
      </c>
      <c r="J236" s="35">
        <f>ROUND(P236*I236,2)</f>
        <v>5.36</v>
      </c>
      <c r="K236" s="10"/>
      <c r="L236" s="10">
        <f>ROUND(J236*K236,2)</f>
        <v>0</v>
      </c>
      <c r="M236" s="9">
        <v>1.2</v>
      </c>
      <c r="N236" s="1"/>
      <c r="P236" s="1">
        <v>12.94</v>
      </c>
    </row>
    <row r="237" spans="1:20" s="8" customFormat="1" ht="27.6" x14ac:dyDescent="0.25">
      <c r="A237" s="85"/>
      <c r="B237" s="86"/>
      <c r="C237" s="85"/>
      <c r="D237" s="88"/>
      <c r="E237" s="91"/>
      <c r="F237" s="93"/>
      <c r="G237" s="59" t="s">
        <v>63</v>
      </c>
      <c r="H237" s="68" t="s">
        <v>13</v>
      </c>
      <c r="I237" s="63">
        <v>3.3</v>
      </c>
      <c r="J237" s="35">
        <f>ROUND(P237*I237,2)</f>
        <v>90.19</v>
      </c>
      <c r="K237" s="10"/>
      <c r="L237" s="10">
        <f>ROUND(J237*K237,2)</f>
        <v>0</v>
      </c>
      <c r="M237" s="9">
        <v>1.2</v>
      </c>
      <c r="N237" s="1"/>
      <c r="P237" s="1">
        <v>27.33</v>
      </c>
    </row>
    <row r="238" spans="1:20" s="8" customFormat="1" x14ac:dyDescent="0.25">
      <c r="A238" s="85"/>
      <c r="B238" s="86"/>
      <c r="C238" s="85"/>
      <c r="D238" s="88"/>
      <c r="E238" s="91"/>
      <c r="F238" s="93"/>
      <c r="G238" s="56" t="s">
        <v>18</v>
      </c>
      <c r="H238" s="17" t="s">
        <v>12</v>
      </c>
      <c r="I238" s="58">
        <v>5.0999999999999997E-2</v>
      </c>
      <c r="J238" s="10">
        <f>ROUND(D228*I238,0)</f>
        <v>6</v>
      </c>
      <c r="K238" s="10"/>
      <c r="L238" s="10">
        <f t="shared" ref="L238:L247" si="34">ROUND(J238*K238,2)</f>
        <v>0</v>
      </c>
      <c r="M238" s="9">
        <v>1.2</v>
      </c>
      <c r="N238" s="1"/>
      <c r="O238" s="1"/>
      <c r="P238" s="1"/>
    </row>
    <row r="239" spans="1:20" s="8" customFormat="1" x14ac:dyDescent="0.25">
      <c r="A239" s="85"/>
      <c r="B239" s="86"/>
      <c r="C239" s="85"/>
      <c r="D239" s="88"/>
      <c r="E239" s="92"/>
      <c r="F239" s="93"/>
      <c r="G239" s="59" t="s">
        <v>64</v>
      </c>
      <c r="H239" s="57" t="s">
        <v>15</v>
      </c>
      <c r="I239" s="58">
        <v>8</v>
      </c>
      <c r="J239" s="10">
        <f>ROUND(D228*I239,0)</f>
        <v>984</v>
      </c>
      <c r="K239" s="10"/>
      <c r="L239" s="10">
        <f t="shared" si="34"/>
        <v>0</v>
      </c>
      <c r="M239" s="9">
        <v>1.2</v>
      </c>
      <c r="N239" s="1"/>
      <c r="P239" s="1"/>
    </row>
    <row r="240" spans="1:20" s="8" customFormat="1" x14ac:dyDescent="0.25">
      <c r="A240" s="85">
        <v>37</v>
      </c>
      <c r="B240" s="86" t="s">
        <v>58</v>
      </c>
      <c r="C240" s="85" t="s">
        <v>6</v>
      </c>
      <c r="D240" s="87">
        <v>2.2999999999999998</v>
      </c>
      <c r="E240" s="90"/>
      <c r="F240" s="93">
        <f>ROUND(E240*D240,2)</f>
        <v>0</v>
      </c>
      <c r="G240" s="56" t="s">
        <v>26</v>
      </c>
      <c r="H240" s="57" t="s">
        <v>14</v>
      </c>
      <c r="I240" s="58">
        <v>0.1</v>
      </c>
      <c r="J240" s="10">
        <f>ROUND(I240*D240,2)</f>
        <v>0.23</v>
      </c>
      <c r="K240" s="10"/>
      <c r="L240" s="10">
        <f t="shared" si="34"/>
        <v>0</v>
      </c>
      <c r="M240" s="9">
        <v>1.2</v>
      </c>
      <c r="N240" s="1"/>
      <c r="P240" s="1"/>
    </row>
    <row r="241" spans="1:20" s="8" customFormat="1" x14ac:dyDescent="0.25">
      <c r="A241" s="85"/>
      <c r="B241" s="86"/>
      <c r="C241" s="85"/>
      <c r="D241" s="88"/>
      <c r="E241" s="91"/>
      <c r="F241" s="93"/>
      <c r="G241" s="59" t="s">
        <v>10</v>
      </c>
      <c r="H241" s="57" t="s">
        <v>13</v>
      </c>
      <c r="I241" s="58">
        <v>12</v>
      </c>
      <c r="J241" s="10">
        <f>ROUND(I241*D240,2)</f>
        <v>27.6</v>
      </c>
      <c r="K241" s="10"/>
      <c r="L241" s="10">
        <f t="shared" si="34"/>
        <v>0</v>
      </c>
      <c r="M241" s="9">
        <v>1.2</v>
      </c>
      <c r="N241" s="1"/>
      <c r="P241" s="1"/>
    </row>
    <row r="242" spans="1:20" s="8" customFormat="1" x14ac:dyDescent="0.25">
      <c r="A242" s="85"/>
      <c r="B242" s="86"/>
      <c r="C242" s="85"/>
      <c r="D242" s="88"/>
      <c r="E242" s="91"/>
      <c r="F242" s="93"/>
      <c r="G242" s="56" t="s">
        <v>46</v>
      </c>
      <c r="H242" s="57" t="s">
        <v>7</v>
      </c>
      <c r="I242" s="58">
        <v>1.05</v>
      </c>
      <c r="J242" s="10">
        <f>ROUND(D240*I242*O242,2)</f>
        <v>0.12</v>
      </c>
      <c r="K242" s="10"/>
      <c r="L242" s="10">
        <f t="shared" si="34"/>
        <v>0</v>
      </c>
      <c r="M242" s="9">
        <v>1.2</v>
      </c>
      <c r="N242" s="1"/>
      <c r="O242" s="8">
        <v>0.05</v>
      </c>
      <c r="P242" s="1"/>
    </row>
    <row r="243" spans="1:20" s="8" customFormat="1" x14ac:dyDescent="0.25">
      <c r="A243" s="85"/>
      <c r="B243" s="86"/>
      <c r="C243" s="85"/>
      <c r="D243" s="88"/>
      <c r="E243" s="91"/>
      <c r="F243" s="93"/>
      <c r="G243" s="60" t="s">
        <v>16</v>
      </c>
      <c r="H243" s="57" t="s">
        <v>13</v>
      </c>
      <c r="I243" s="58">
        <v>6</v>
      </c>
      <c r="J243" s="10">
        <f>ROUND(D240*I243,2)</f>
        <v>13.8</v>
      </c>
      <c r="K243" s="10"/>
      <c r="L243" s="10">
        <f t="shared" si="34"/>
        <v>0</v>
      </c>
      <c r="M243" s="9">
        <v>1.2</v>
      </c>
      <c r="N243" s="1"/>
      <c r="P243" s="1"/>
    </row>
    <row r="244" spans="1:20" s="8" customFormat="1" x14ac:dyDescent="0.25">
      <c r="A244" s="85"/>
      <c r="B244" s="86"/>
      <c r="C244" s="85"/>
      <c r="D244" s="88"/>
      <c r="E244" s="91"/>
      <c r="F244" s="93"/>
      <c r="G244" s="60" t="s">
        <v>11</v>
      </c>
      <c r="H244" s="57" t="s">
        <v>6</v>
      </c>
      <c r="I244" s="58">
        <v>1.1499999999999999</v>
      </c>
      <c r="J244" s="10">
        <f>ROUND(D240*I244,2)</f>
        <v>2.65</v>
      </c>
      <c r="K244" s="10"/>
      <c r="L244" s="10">
        <f t="shared" si="34"/>
        <v>0</v>
      </c>
      <c r="M244" s="9">
        <v>1.2</v>
      </c>
      <c r="N244" s="1"/>
      <c r="P244" s="1"/>
    </row>
    <row r="245" spans="1:20" s="8" customFormat="1" x14ac:dyDescent="0.25">
      <c r="A245" s="85"/>
      <c r="B245" s="86"/>
      <c r="C245" s="85"/>
      <c r="D245" s="88"/>
      <c r="E245" s="91"/>
      <c r="F245" s="93"/>
      <c r="G245" s="60" t="s">
        <v>25</v>
      </c>
      <c r="H245" s="57" t="s">
        <v>14</v>
      </c>
      <c r="I245" s="58">
        <v>0.3</v>
      </c>
      <c r="J245" s="10">
        <f>ROUND(D240*I245,2)</f>
        <v>0.69</v>
      </c>
      <c r="K245" s="10"/>
      <c r="L245" s="10">
        <f t="shared" si="34"/>
        <v>0</v>
      </c>
      <c r="M245" s="9">
        <v>1.2</v>
      </c>
      <c r="N245" s="1"/>
      <c r="P245" s="1"/>
    </row>
    <row r="246" spans="1:20" s="8" customFormat="1" ht="27.6" x14ac:dyDescent="0.25">
      <c r="A246" s="85"/>
      <c r="B246" s="86"/>
      <c r="C246" s="85"/>
      <c r="D246" s="88"/>
      <c r="E246" s="91"/>
      <c r="F246" s="93"/>
      <c r="G246" s="59" t="s">
        <v>63</v>
      </c>
      <c r="H246" s="58" t="s">
        <v>13</v>
      </c>
      <c r="I246" s="63">
        <v>3.3</v>
      </c>
      <c r="J246" s="33">
        <f>ROUND(D240*I246,2)</f>
        <v>7.59</v>
      </c>
      <c r="K246" s="10"/>
      <c r="L246" s="10">
        <f t="shared" si="34"/>
        <v>0</v>
      </c>
      <c r="M246" s="9">
        <v>1.2</v>
      </c>
      <c r="N246" s="1"/>
      <c r="P246" s="1"/>
    </row>
    <row r="247" spans="1:20" s="8" customFormat="1" x14ac:dyDescent="0.25">
      <c r="A247" s="85"/>
      <c r="B247" s="86"/>
      <c r="C247" s="85"/>
      <c r="D247" s="89"/>
      <c r="E247" s="92"/>
      <c r="F247" s="93"/>
      <c r="G247" s="59" t="s">
        <v>64</v>
      </c>
      <c r="H247" s="57" t="s">
        <v>15</v>
      </c>
      <c r="I247" s="58">
        <v>8</v>
      </c>
      <c r="J247" s="10">
        <f>ROUND(D240*I247,0)</f>
        <v>18</v>
      </c>
      <c r="K247" s="10"/>
      <c r="L247" s="10">
        <f t="shared" si="34"/>
        <v>0</v>
      </c>
      <c r="M247" s="9">
        <v>1.2</v>
      </c>
      <c r="N247" s="1"/>
      <c r="P247" s="1"/>
    </row>
    <row r="248" spans="1:20" s="8" customFormat="1" x14ac:dyDescent="0.25">
      <c r="A248" s="85">
        <v>38</v>
      </c>
      <c r="B248" s="86" t="s">
        <v>68</v>
      </c>
      <c r="C248" s="85" t="s">
        <v>6</v>
      </c>
      <c r="D248" s="87">
        <v>1.02</v>
      </c>
      <c r="E248" s="90"/>
      <c r="F248" s="93">
        <f>ROUND(E248*D248,2)</f>
        <v>0</v>
      </c>
      <c r="G248" s="56" t="s">
        <v>26</v>
      </c>
      <c r="H248" s="57" t="s">
        <v>14</v>
      </c>
      <c r="I248" s="58">
        <v>0.1</v>
      </c>
      <c r="J248" s="10">
        <f>ROUND(I248*D248,2)</f>
        <v>0.1</v>
      </c>
      <c r="K248" s="10"/>
      <c r="L248" s="10">
        <f t="shared" ref="L248:L257" si="35">ROUND(J248*K248,2)</f>
        <v>0</v>
      </c>
      <c r="M248" s="9">
        <v>1.2</v>
      </c>
      <c r="N248" s="1"/>
      <c r="P248" s="1"/>
    </row>
    <row r="249" spans="1:20" s="8" customFormat="1" x14ac:dyDescent="0.25">
      <c r="A249" s="85"/>
      <c r="B249" s="86"/>
      <c r="C249" s="85"/>
      <c r="D249" s="88"/>
      <c r="E249" s="91"/>
      <c r="F249" s="93"/>
      <c r="G249" s="59" t="s">
        <v>10</v>
      </c>
      <c r="H249" s="57" t="s">
        <v>13</v>
      </c>
      <c r="I249" s="58">
        <v>6</v>
      </c>
      <c r="J249" s="10">
        <f>ROUND(I249*D248,2)</f>
        <v>6.12</v>
      </c>
      <c r="K249" s="10"/>
      <c r="L249" s="10">
        <f t="shared" si="35"/>
        <v>0</v>
      </c>
      <c r="M249" s="9">
        <v>1.2</v>
      </c>
      <c r="N249" s="1"/>
      <c r="P249" s="1"/>
      <c r="T249" s="11"/>
    </row>
    <row r="250" spans="1:20" s="8" customFormat="1" x14ac:dyDescent="0.25">
      <c r="A250" s="85"/>
      <c r="B250" s="86"/>
      <c r="C250" s="85"/>
      <c r="D250" s="88"/>
      <c r="E250" s="91"/>
      <c r="F250" s="93"/>
      <c r="G250" s="56" t="s">
        <v>62</v>
      </c>
      <c r="H250" s="57" t="s">
        <v>7</v>
      </c>
      <c r="I250" s="58">
        <v>1.05</v>
      </c>
      <c r="J250" s="10">
        <f>ROUND(D248*I250*O250,2)</f>
        <v>0.03</v>
      </c>
      <c r="K250" s="10"/>
      <c r="L250" s="10">
        <f t="shared" si="35"/>
        <v>0</v>
      </c>
      <c r="M250" s="9">
        <v>1.2</v>
      </c>
      <c r="N250" s="1"/>
      <c r="O250" s="8">
        <v>0.03</v>
      </c>
      <c r="P250" s="1"/>
    </row>
    <row r="251" spans="1:20" s="8" customFormat="1" x14ac:dyDescent="0.25">
      <c r="A251" s="85"/>
      <c r="B251" s="86"/>
      <c r="C251" s="85"/>
      <c r="D251" s="88"/>
      <c r="E251" s="91"/>
      <c r="F251" s="93"/>
      <c r="G251" s="60" t="s">
        <v>16</v>
      </c>
      <c r="H251" s="57" t="s">
        <v>13</v>
      </c>
      <c r="I251" s="58">
        <v>6</v>
      </c>
      <c r="J251" s="10">
        <f>ROUND(D248*I251,2)</f>
        <v>6.12</v>
      </c>
      <c r="K251" s="10"/>
      <c r="L251" s="10">
        <f t="shared" si="35"/>
        <v>0</v>
      </c>
      <c r="M251" s="9">
        <v>1.2</v>
      </c>
      <c r="N251" s="1"/>
      <c r="P251" s="1"/>
    </row>
    <row r="252" spans="1:20" s="8" customFormat="1" x14ac:dyDescent="0.25">
      <c r="A252" s="85"/>
      <c r="B252" s="86"/>
      <c r="C252" s="85"/>
      <c r="D252" s="88"/>
      <c r="E252" s="91"/>
      <c r="F252" s="93"/>
      <c r="G252" s="60" t="s">
        <v>11</v>
      </c>
      <c r="H252" s="57" t="s">
        <v>6</v>
      </c>
      <c r="I252" s="58">
        <v>1.1499999999999999</v>
      </c>
      <c r="J252" s="10">
        <f>ROUND(D248*I252,2)</f>
        <v>1.17</v>
      </c>
      <c r="K252" s="10"/>
      <c r="L252" s="10">
        <f t="shared" si="35"/>
        <v>0</v>
      </c>
      <c r="M252" s="9">
        <v>1.2</v>
      </c>
      <c r="N252" s="1"/>
      <c r="P252" s="1"/>
    </row>
    <row r="253" spans="1:20" s="8" customFormat="1" x14ac:dyDescent="0.25">
      <c r="A253" s="85"/>
      <c r="B253" s="86"/>
      <c r="C253" s="85"/>
      <c r="D253" s="88"/>
      <c r="E253" s="91"/>
      <c r="F253" s="93"/>
      <c r="G253" s="60" t="s">
        <v>25</v>
      </c>
      <c r="H253" s="57" t="s">
        <v>14</v>
      </c>
      <c r="I253" s="58">
        <v>0.3</v>
      </c>
      <c r="J253" s="10">
        <f>ROUND(D248*I253,2)</f>
        <v>0.31</v>
      </c>
      <c r="K253" s="10"/>
      <c r="L253" s="10">
        <f t="shared" si="35"/>
        <v>0</v>
      </c>
      <c r="M253" s="9">
        <v>1.2</v>
      </c>
      <c r="N253" s="1"/>
      <c r="P253" s="1"/>
    </row>
    <row r="254" spans="1:20" s="8" customFormat="1" ht="27.6" x14ac:dyDescent="0.25">
      <c r="A254" s="85"/>
      <c r="B254" s="86"/>
      <c r="C254" s="85"/>
      <c r="D254" s="88"/>
      <c r="E254" s="91"/>
      <c r="F254" s="93"/>
      <c r="G254" s="59" t="s">
        <v>63</v>
      </c>
      <c r="H254" s="58" t="s">
        <v>13</v>
      </c>
      <c r="I254" s="63">
        <v>3.3</v>
      </c>
      <c r="J254" s="10">
        <f>ROUND(D248*I254,2)</f>
        <v>3.37</v>
      </c>
      <c r="K254" s="10"/>
      <c r="L254" s="10">
        <f t="shared" si="35"/>
        <v>0</v>
      </c>
      <c r="M254" s="9">
        <v>1.2</v>
      </c>
      <c r="N254" s="1"/>
      <c r="P254" s="1"/>
    </row>
    <row r="255" spans="1:20" s="8" customFormat="1" x14ac:dyDescent="0.25">
      <c r="A255" s="85"/>
      <c r="B255" s="86"/>
      <c r="C255" s="85"/>
      <c r="D255" s="88"/>
      <c r="E255" s="92"/>
      <c r="F255" s="93"/>
      <c r="G255" s="59" t="s">
        <v>66</v>
      </c>
      <c r="H255" s="57" t="s">
        <v>15</v>
      </c>
      <c r="I255" s="58">
        <v>8</v>
      </c>
      <c r="J255" s="10">
        <f>ROUND(D248*I255,0)</f>
        <v>8</v>
      </c>
      <c r="K255" s="10"/>
      <c r="L255" s="10">
        <f t="shared" si="35"/>
        <v>0</v>
      </c>
      <c r="M255" s="9">
        <v>1.2</v>
      </c>
      <c r="N255" s="1"/>
      <c r="P255" s="1"/>
    </row>
    <row r="256" spans="1:20" s="8" customFormat="1" x14ac:dyDescent="0.25">
      <c r="A256" s="85">
        <v>39</v>
      </c>
      <c r="B256" s="86" t="s">
        <v>90</v>
      </c>
      <c r="C256" s="85" t="s">
        <v>9</v>
      </c>
      <c r="D256" s="87">
        <v>4.66</v>
      </c>
      <c r="E256" s="90"/>
      <c r="F256" s="93">
        <f>ROUND(D256*E256,2)</f>
        <v>0</v>
      </c>
      <c r="G256" s="56" t="s">
        <v>26</v>
      </c>
      <c r="H256" s="57" t="s">
        <v>14</v>
      </c>
      <c r="I256" s="58">
        <v>0.1</v>
      </c>
      <c r="J256" s="10">
        <f>ROUND(D256*I256*N256,2)</f>
        <v>0.03</v>
      </c>
      <c r="K256" s="10"/>
      <c r="L256" s="10">
        <f t="shared" si="35"/>
        <v>0</v>
      </c>
      <c r="M256" s="9">
        <v>1.2</v>
      </c>
      <c r="N256" s="1">
        <v>0.06</v>
      </c>
      <c r="O256" s="1"/>
      <c r="P256" s="1"/>
    </row>
    <row r="257" spans="1:20" s="8" customFormat="1" x14ac:dyDescent="0.25">
      <c r="A257" s="85"/>
      <c r="B257" s="86"/>
      <c r="C257" s="85"/>
      <c r="D257" s="88"/>
      <c r="E257" s="91"/>
      <c r="F257" s="93"/>
      <c r="G257" s="60" t="s">
        <v>11</v>
      </c>
      <c r="H257" s="17" t="s">
        <v>6</v>
      </c>
      <c r="I257" s="58">
        <v>1.1499999999999999</v>
      </c>
      <c r="J257" s="10">
        <f>ROUND(D256*I257*N257,2)</f>
        <v>0.32</v>
      </c>
      <c r="K257" s="10"/>
      <c r="L257" s="10">
        <f t="shared" si="35"/>
        <v>0</v>
      </c>
      <c r="M257" s="9">
        <v>1.2</v>
      </c>
      <c r="N257" s="1">
        <v>0.06</v>
      </c>
      <c r="O257" s="1"/>
      <c r="P257" s="1"/>
    </row>
    <row r="258" spans="1:20" s="8" customFormat="1" x14ac:dyDescent="0.25">
      <c r="A258" s="85"/>
      <c r="B258" s="86"/>
      <c r="C258" s="85"/>
      <c r="D258" s="88"/>
      <c r="E258" s="91"/>
      <c r="F258" s="93"/>
      <c r="G258" s="60" t="s">
        <v>16</v>
      </c>
      <c r="H258" s="17" t="s">
        <v>13</v>
      </c>
      <c r="I258" s="58">
        <v>6</v>
      </c>
      <c r="J258" s="10">
        <f>ROUND(D256*I258*N258,2)</f>
        <v>1.68</v>
      </c>
      <c r="K258" s="10"/>
      <c r="L258" s="10">
        <f t="shared" ref="L258" si="36">ROUND(J258*K258,2)</f>
        <v>0</v>
      </c>
      <c r="M258" s="9">
        <v>1.2</v>
      </c>
      <c r="N258" s="1">
        <v>0.06</v>
      </c>
      <c r="O258" s="1"/>
      <c r="P258" s="1"/>
    </row>
    <row r="259" spans="1:20" s="8" customFormat="1" x14ac:dyDescent="0.25">
      <c r="A259" s="85"/>
      <c r="B259" s="86"/>
      <c r="C259" s="85"/>
      <c r="D259" s="88"/>
      <c r="E259" s="91"/>
      <c r="F259" s="93"/>
      <c r="G259" s="56" t="s">
        <v>25</v>
      </c>
      <c r="H259" s="17" t="s">
        <v>14</v>
      </c>
      <c r="I259" s="58">
        <v>0.3</v>
      </c>
      <c r="J259" s="10">
        <f>ROUND(D256*I259*N259,2)</f>
        <v>0.08</v>
      </c>
      <c r="K259" s="10"/>
      <c r="L259" s="10">
        <f>ROUND(J259*K259,2)</f>
        <v>0</v>
      </c>
      <c r="M259" s="9">
        <v>1.2</v>
      </c>
      <c r="N259" s="1">
        <v>0.06</v>
      </c>
      <c r="O259" s="1"/>
      <c r="P259" s="1"/>
    </row>
    <row r="260" spans="1:20" s="8" customFormat="1" ht="27.6" x14ac:dyDescent="0.25">
      <c r="A260" s="85"/>
      <c r="B260" s="86"/>
      <c r="C260" s="85"/>
      <c r="D260" s="88"/>
      <c r="E260" s="91"/>
      <c r="F260" s="93"/>
      <c r="G260" s="59" t="s">
        <v>63</v>
      </c>
      <c r="H260" s="58" t="s">
        <v>13</v>
      </c>
      <c r="I260" s="63">
        <v>3.3</v>
      </c>
      <c r="J260" s="33">
        <f>ROUND(D256*I260*N260,2)</f>
        <v>0.92</v>
      </c>
      <c r="K260" s="10"/>
      <c r="L260" s="10">
        <f>ROUND(J260*K260,2)</f>
        <v>0</v>
      </c>
      <c r="M260" s="9">
        <v>1.2</v>
      </c>
      <c r="N260" s="1">
        <v>0.06</v>
      </c>
      <c r="O260" s="1"/>
      <c r="P260" s="1"/>
    </row>
    <row r="261" spans="1:20" s="8" customFormat="1" x14ac:dyDescent="0.25">
      <c r="A261" s="85"/>
      <c r="B261" s="86"/>
      <c r="C261" s="85"/>
      <c r="D261" s="88"/>
      <c r="E261" s="91"/>
      <c r="F261" s="93"/>
      <c r="G261" s="56" t="s">
        <v>18</v>
      </c>
      <c r="H261" s="17" t="s">
        <v>12</v>
      </c>
      <c r="I261" s="58">
        <v>1.02</v>
      </c>
      <c r="J261" s="10">
        <f>ROUND(D256*I261,2)</f>
        <v>4.75</v>
      </c>
      <c r="K261" s="10"/>
      <c r="L261" s="10">
        <f t="shared" ref="L261:L263" si="37">ROUND(J261*K261,2)</f>
        <v>0</v>
      </c>
      <c r="M261" s="9">
        <v>1.2</v>
      </c>
      <c r="N261" s="1"/>
      <c r="O261" s="1"/>
      <c r="P261" s="1"/>
    </row>
    <row r="262" spans="1:20" s="8" customFormat="1" x14ac:dyDescent="0.25">
      <c r="A262" s="85"/>
      <c r="B262" s="86"/>
      <c r="C262" s="85"/>
      <c r="D262" s="88"/>
      <c r="E262" s="91"/>
      <c r="F262" s="93"/>
      <c r="G262" s="59" t="s">
        <v>38</v>
      </c>
      <c r="H262" s="57" t="s">
        <v>13</v>
      </c>
      <c r="I262" s="64">
        <v>1.7595628415300501E-2</v>
      </c>
      <c r="J262" s="10">
        <f>ROUND(D256*I262,2)</f>
        <v>0.08</v>
      </c>
      <c r="K262" s="10"/>
      <c r="L262" s="10">
        <f t="shared" si="37"/>
        <v>0</v>
      </c>
      <c r="M262" s="14">
        <v>1.2</v>
      </c>
      <c r="N262" s="1"/>
      <c r="O262" s="1"/>
      <c r="P262" s="1"/>
    </row>
    <row r="263" spans="1:20" s="8" customFormat="1" x14ac:dyDescent="0.25">
      <c r="A263" s="85"/>
      <c r="B263" s="86"/>
      <c r="C263" s="85"/>
      <c r="D263" s="89"/>
      <c r="E263" s="92"/>
      <c r="F263" s="93"/>
      <c r="G263" s="56" t="s">
        <v>27</v>
      </c>
      <c r="H263" s="17" t="s">
        <v>20</v>
      </c>
      <c r="I263" s="65" t="s">
        <v>21</v>
      </c>
      <c r="J263" s="10">
        <f>ROUNDUP(D256/15,0)</f>
        <v>1</v>
      </c>
      <c r="K263" s="10"/>
      <c r="L263" s="10">
        <f t="shared" si="37"/>
        <v>0</v>
      </c>
      <c r="M263" s="9">
        <v>1.2</v>
      </c>
      <c r="N263" s="1"/>
      <c r="O263" s="1"/>
      <c r="P263" s="1"/>
    </row>
    <row r="264" spans="1:20" s="8" customFormat="1" x14ac:dyDescent="0.25">
      <c r="A264" s="28">
        <v>40</v>
      </c>
      <c r="B264" s="29" t="s">
        <v>35</v>
      </c>
      <c r="C264" s="28" t="s">
        <v>28</v>
      </c>
      <c r="D264" s="41">
        <v>5.66</v>
      </c>
      <c r="E264" s="30"/>
      <c r="F264" s="31">
        <f>ROUND(E264*D264,2)</f>
        <v>0</v>
      </c>
      <c r="G264" s="66" t="s">
        <v>37</v>
      </c>
      <c r="H264" s="17" t="s">
        <v>13</v>
      </c>
      <c r="I264" s="58">
        <v>0.13195000000000001</v>
      </c>
      <c r="J264" s="10">
        <f>D264*I264</f>
        <v>0.74683700000000008</v>
      </c>
      <c r="K264" s="15"/>
      <c r="L264" s="10">
        <f>ROUND(J264*K264,2)</f>
        <v>0</v>
      </c>
      <c r="M264" s="9">
        <v>1.2</v>
      </c>
      <c r="N264" s="1"/>
      <c r="O264" s="1"/>
      <c r="P264" s="1"/>
      <c r="T264" s="11"/>
    </row>
    <row r="265" spans="1:20" s="8" customFormat="1" ht="27.6" x14ac:dyDescent="0.25">
      <c r="A265" s="28">
        <v>41</v>
      </c>
      <c r="B265" s="29" t="s">
        <v>72</v>
      </c>
      <c r="C265" s="28" t="s">
        <v>28</v>
      </c>
      <c r="D265" s="41">
        <f>0.58/0.15</f>
        <v>3.8666666666666667</v>
      </c>
      <c r="E265" s="30"/>
      <c r="F265" s="32">
        <f>ROUND(E265*D265,2)</f>
        <v>0</v>
      </c>
      <c r="G265" s="66" t="s">
        <v>59</v>
      </c>
      <c r="H265" s="17" t="s">
        <v>13</v>
      </c>
      <c r="I265" s="58">
        <v>4</v>
      </c>
      <c r="J265" s="10">
        <f>D265*I265*0.15</f>
        <v>2.3199999999999998</v>
      </c>
      <c r="L265" s="10">
        <f>ROUND(J265*K265,2)</f>
        <v>0</v>
      </c>
      <c r="M265" s="9">
        <v>1.2</v>
      </c>
      <c r="O265" s="1"/>
      <c r="P265" s="1"/>
      <c r="Q265" s="1"/>
    </row>
    <row r="266" spans="1:20" s="8" customFormat="1" x14ac:dyDescent="0.25">
      <c r="A266" s="115" t="s">
        <v>92</v>
      </c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9"/>
      <c r="N266" s="1"/>
      <c r="O266" s="1"/>
      <c r="P266" s="1"/>
      <c r="T266" s="11"/>
    </row>
    <row r="267" spans="1:20" s="8" customFormat="1" x14ac:dyDescent="0.25">
      <c r="A267" s="85">
        <v>42</v>
      </c>
      <c r="B267" s="86" t="s">
        <v>102</v>
      </c>
      <c r="C267" s="85" t="s">
        <v>6</v>
      </c>
      <c r="D267" s="87">
        <v>165.01</v>
      </c>
      <c r="E267" s="90"/>
      <c r="F267" s="93">
        <f>ROUND(E267*D267,2)</f>
        <v>0</v>
      </c>
      <c r="G267" s="56" t="s">
        <v>26</v>
      </c>
      <c r="H267" s="57" t="s">
        <v>14</v>
      </c>
      <c r="I267" s="58">
        <v>0.1</v>
      </c>
      <c r="J267" s="10">
        <f>ROUND(I267*D267,2)</f>
        <v>16.5</v>
      </c>
      <c r="K267" s="10"/>
      <c r="L267" s="10">
        <f t="shared" ref="L267:L284" si="38">ROUND(J267*K267,2)</f>
        <v>0</v>
      </c>
      <c r="M267" s="9">
        <v>1.2</v>
      </c>
      <c r="N267" s="1"/>
      <c r="P267" s="1"/>
    </row>
    <row r="268" spans="1:20" s="8" customFormat="1" x14ac:dyDescent="0.25">
      <c r="A268" s="85"/>
      <c r="B268" s="86"/>
      <c r="C268" s="85"/>
      <c r="D268" s="88"/>
      <c r="E268" s="91"/>
      <c r="F268" s="93"/>
      <c r="G268" s="59" t="s">
        <v>10</v>
      </c>
      <c r="H268" s="57" t="s">
        <v>13</v>
      </c>
      <c r="I268" s="58">
        <v>6</v>
      </c>
      <c r="J268" s="10">
        <f>ROUND(I268*D267,2)</f>
        <v>990.06</v>
      </c>
      <c r="K268" s="10"/>
      <c r="L268" s="10">
        <f t="shared" si="38"/>
        <v>0</v>
      </c>
      <c r="M268" s="9">
        <v>1.2</v>
      </c>
      <c r="N268" s="1"/>
      <c r="P268" s="1"/>
      <c r="T268" s="11"/>
    </row>
    <row r="269" spans="1:20" s="8" customFormat="1" x14ac:dyDescent="0.25">
      <c r="A269" s="85"/>
      <c r="B269" s="86"/>
      <c r="C269" s="85"/>
      <c r="D269" s="88"/>
      <c r="E269" s="91"/>
      <c r="F269" s="93"/>
      <c r="G269" s="56" t="s">
        <v>44</v>
      </c>
      <c r="H269" s="57" t="s">
        <v>7</v>
      </c>
      <c r="I269" s="58">
        <v>1.05</v>
      </c>
      <c r="J269" s="10">
        <f>ROUND(D267*I269*O269,2)</f>
        <v>8.66</v>
      </c>
      <c r="K269" s="10"/>
      <c r="L269" s="10">
        <f t="shared" si="38"/>
        <v>0</v>
      </c>
      <c r="M269" s="9">
        <v>1.2</v>
      </c>
      <c r="N269" s="1"/>
      <c r="O269" s="8">
        <v>0.05</v>
      </c>
      <c r="P269" s="1"/>
    </row>
    <row r="270" spans="1:20" s="8" customFormat="1" x14ac:dyDescent="0.25">
      <c r="A270" s="85"/>
      <c r="B270" s="86"/>
      <c r="C270" s="85"/>
      <c r="D270" s="88"/>
      <c r="E270" s="91"/>
      <c r="F270" s="93"/>
      <c r="G270" s="60" t="s">
        <v>16</v>
      </c>
      <c r="H270" s="57" t="s">
        <v>13</v>
      </c>
      <c r="I270" s="58">
        <v>6</v>
      </c>
      <c r="J270" s="10">
        <f>ROUND(D267*I270,2)</f>
        <v>990.06</v>
      </c>
      <c r="K270" s="10"/>
      <c r="L270" s="10">
        <f t="shared" si="38"/>
        <v>0</v>
      </c>
      <c r="M270" s="9">
        <v>1.2</v>
      </c>
      <c r="N270" s="1"/>
      <c r="P270" s="1"/>
    </row>
    <row r="271" spans="1:20" s="8" customFormat="1" x14ac:dyDescent="0.25">
      <c r="A271" s="85"/>
      <c r="B271" s="86"/>
      <c r="C271" s="85"/>
      <c r="D271" s="88"/>
      <c r="E271" s="91"/>
      <c r="F271" s="93"/>
      <c r="G271" s="60" t="s">
        <v>11</v>
      </c>
      <c r="H271" s="57" t="s">
        <v>6</v>
      </c>
      <c r="I271" s="58">
        <v>1.1499999999999999</v>
      </c>
      <c r="J271" s="10">
        <f>ROUND(D267*I271,2)</f>
        <v>189.76</v>
      </c>
      <c r="K271" s="10"/>
      <c r="L271" s="10">
        <f t="shared" si="38"/>
        <v>0</v>
      </c>
      <c r="M271" s="9">
        <v>1.2</v>
      </c>
      <c r="N271" s="1"/>
      <c r="P271" s="1"/>
    </row>
    <row r="272" spans="1:20" s="8" customFormat="1" x14ac:dyDescent="0.25">
      <c r="A272" s="85"/>
      <c r="B272" s="86"/>
      <c r="C272" s="85"/>
      <c r="D272" s="88"/>
      <c r="E272" s="91"/>
      <c r="F272" s="93"/>
      <c r="G272" s="60" t="s">
        <v>25</v>
      </c>
      <c r="H272" s="57" t="s">
        <v>14</v>
      </c>
      <c r="I272" s="58">
        <v>0.3</v>
      </c>
      <c r="J272" s="10">
        <f>ROUND(D267*I272,2)</f>
        <v>49.5</v>
      </c>
      <c r="K272" s="10"/>
      <c r="L272" s="10">
        <f t="shared" si="38"/>
        <v>0</v>
      </c>
      <c r="M272" s="9">
        <v>1.2</v>
      </c>
      <c r="N272" s="1"/>
      <c r="P272" s="1"/>
    </row>
    <row r="273" spans="1:20" s="8" customFormat="1" ht="27.6" x14ac:dyDescent="0.25">
      <c r="A273" s="85"/>
      <c r="B273" s="86"/>
      <c r="C273" s="85"/>
      <c r="D273" s="88"/>
      <c r="E273" s="91"/>
      <c r="F273" s="93"/>
      <c r="G273" s="59" t="s">
        <v>63</v>
      </c>
      <c r="H273" s="58" t="s">
        <v>13</v>
      </c>
      <c r="I273" s="63">
        <v>3.3</v>
      </c>
      <c r="J273" s="10">
        <f>ROUND(D267*I273,2)</f>
        <v>544.53</v>
      </c>
      <c r="K273" s="10"/>
      <c r="L273" s="10">
        <f t="shared" si="38"/>
        <v>0</v>
      </c>
      <c r="M273" s="9">
        <v>1.2</v>
      </c>
      <c r="N273" s="1"/>
      <c r="P273" s="1"/>
    </row>
    <row r="274" spans="1:20" s="8" customFormat="1" x14ac:dyDescent="0.25">
      <c r="A274" s="85"/>
      <c r="B274" s="86"/>
      <c r="C274" s="85"/>
      <c r="D274" s="88"/>
      <c r="E274" s="91"/>
      <c r="F274" s="93"/>
      <c r="G274" s="56" t="s">
        <v>86</v>
      </c>
      <c r="H274" s="17" t="s">
        <v>12</v>
      </c>
      <c r="I274" s="58">
        <v>0.27500000000000002</v>
      </c>
      <c r="J274" s="10">
        <f>ROUND(D267*I274,2)</f>
        <v>45.38</v>
      </c>
      <c r="K274" s="10"/>
      <c r="L274" s="10">
        <f t="shared" si="38"/>
        <v>0</v>
      </c>
      <c r="M274" s="12">
        <v>1.2</v>
      </c>
      <c r="N274" s="13"/>
      <c r="O274" s="13"/>
      <c r="P274" s="13"/>
    </row>
    <row r="275" spans="1:20" s="8" customFormat="1" x14ac:dyDescent="0.25">
      <c r="A275" s="85"/>
      <c r="B275" s="86"/>
      <c r="C275" s="85"/>
      <c r="D275" s="88"/>
      <c r="E275" s="92"/>
      <c r="F275" s="93"/>
      <c r="G275" s="59" t="s">
        <v>64</v>
      </c>
      <c r="H275" s="57" t="s">
        <v>15</v>
      </c>
      <c r="I275" s="58">
        <v>8</v>
      </c>
      <c r="J275" s="10">
        <f>ROUND(D267*I275,0)</f>
        <v>1320</v>
      </c>
      <c r="K275" s="10"/>
      <c r="L275" s="10">
        <f t="shared" si="38"/>
        <v>0</v>
      </c>
      <c r="M275" s="9">
        <v>1.2</v>
      </c>
      <c r="N275" s="1"/>
      <c r="P275" s="1"/>
    </row>
    <row r="276" spans="1:20" s="8" customFormat="1" x14ac:dyDescent="0.25">
      <c r="A276" s="85">
        <v>42</v>
      </c>
      <c r="B276" s="86" t="s">
        <v>101</v>
      </c>
      <c r="C276" s="85" t="s">
        <v>6</v>
      </c>
      <c r="D276" s="87">
        <v>9.6199999999999992</v>
      </c>
      <c r="E276" s="90"/>
      <c r="F276" s="93">
        <f>ROUND(E276*D276,2)</f>
        <v>0</v>
      </c>
      <c r="G276" s="56" t="s">
        <v>26</v>
      </c>
      <c r="H276" s="57" t="s">
        <v>14</v>
      </c>
      <c r="I276" s="58">
        <v>0.1</v>
      </c>
      <c r="J276" s="10">
        <f>ROUND(I276*D276,2)</f>
        <v>0.96</v>
      </c>
      <c r="K276" s="10"/>
      <c r="L276" s="10">
        <f t="shared" si="38"/>
        <v>0</v>
      </c>
      <c r="M276" s="9">
        <v>1.2</v>
      </c>
      <c r="N276" s="1"/>
      <c r="P276" s="1"/>
    </row>
    <row r="277" spans="1:20" s="8" customFormat="1" x14ac:dyDescent="0.25">
      <c r="A277" s="85"/>
      <c r="B277" s="86"/>
      <c r="C277" s="85"/>
      <c r="D277" s="88"/>
      <c r="E277" s="91"/>
      <c r="F277" s="93"/>
      <c r="G277" s="59" t="s">
        <v>10</v>
      </c>
      <c r="H277" s="57" t="s">
        <v>13</v>
      </c>
      <c r="I277" s="58">
        <v>6</v>
      </c>
      <c r="J277" s="10">
        <f>ROUND(I277*D276,2)</f>
        <v>57.72</v>
      </c>
      <c r="K277" s="10"/>
      <c r="L277" s="10">
        <f t="shared" si="38"/>
        <v>0</v>
      </c>
      <c r="M277" s="9">
        <v>1.2</v>
      </c>
      <c r="N277" s="1"/>
      <c r="P277" s="1"/>
      <c r="T277" s="11"/>
    </row>
    <row r="278" spans="1:20" s="8" customFormat="1" x14ac:dyDescent="0.25">
      <c r="A278" s="85"/>
      <c r="B278" s="86"/>
      <c r="C278" s="85"/>
      <c r="D278" s="88"/>
      <c r="E278" s="91"/>
      <c r="F278" s="93"/>
      <c r="G278" s="56" t="s">
        <v>62</v>
      </c>
      <c r="H278" s="57" t="s">
        <v>7</v>
      </c>
      <c r="I278" s="58">
        <v>1.05</v>
      </c>
      <c r="J278" s="10">
        <f>ROUND(D276*I278*O278,2)</f>
        <v>0.3</v>
      </c>
      <c r="K278" s="10"/>
      <c r="L278" s="10">
        <f t="shared" si="38"/>
        <v>0</v>
      </c>
      <c r="M278" s="9">
        <v>1.2</v>
      </c>
      <c r="N278" s="1"/>
      <c r="O278" s="8">
        <v>0.03</v>
      </c>
      <c r="P278" s="1"/>
    </row>
    <row r="279" spans="1:20" s="8" customFormat="1" x14ac:dyDescent="0.25">
      <c r="A279" s="85"/>
      <c r="B279" s="86"/>
      <c r="C279" s="85"/>
      <c r="D279" s="88"/>
      <c r="E279" s="91"/>
      <c r="F279" s="93"/>
      <c r="G279" s="60" t="s">
        <v>16</v>
      </c>
      <c r="H279" s="57" t="s">
        <v>13</v>
      </c>
      <c r="I279" s="58">
        <v>6</v>
      </c>
      <c r="J279" s="10">
        <f>ROUND(D276*I279,2)</f>
        <v>57.72</v>
      </c>
      <c r="K279" s="10"/>
      <c r="L279" s="10">
        <f t="shared" si="38"/>
        <v>0</v>
      </c>
      <c r="M279" s="9">
        <v>1.2</v>
      </c>
      <c r="N279" s="1"/>
      <c r="P279" s="1"/>
    </row>
    <row r="280" spans="1:20" s="8" customFormat="1" x14ac:dyDescent="0.25">
      <c r="A280" s="85"/>
      <c r="B280" s="86"/>
      <c r="C280" s="85"/>
      <c r="D280" s="88"/>
      <c r="E280" s="91"/>
      <c r="F280" s="93"/>
      <c r="G280" s="60" t="s">
        <v>11</v>
      </c>
      <c r="H280" s="57" t="s">
        <v>6</v>
      </c>
      <c r="I280" s="58">
        <v>1.1499999999999999</v>
      </c>
      <c r="J280" s="10">
        <f>ROUND(D276*I280,2)</f>
        <v>11.06</v>
      </c>
      <c r="K280" s="10"/>
      <c r="L280" s="10">
        <f t="shared" si="38"/>
        <v>0</v>
      </c>
      <c r="M280" s="9">
        <v>1.2</v>
      </c>
      <c r="N280" s="1"/>
      <c r="P280" s="1"/>
    </row>
    <row r="281" spans="1:20" s="8" customFormat="1" x14ac:dyDescent="0.25">
      <c r="A281" s="85"/>
      <c r="B281" s="86"/>
      <c r="C281" s="85"/>
      <c r="D281" s="88"/>
      <c r="E281" s="91"/>
      <c r="F281" s="93"/>
      <c r="G281" s="60" t="s">
        <v>25</v>
      </c>
      <c r="H281" s="57" t="s">
        <v>14</v>
      </c>
      <c r="I281" s="58">
        <v>0.3</v>
      </c>
      <c r="J281" s="10">
        <f>ROUND(D276*I281,2)</f>
        <v>2.89</v>
      </c>
      <c r="K281" s="10"/>
      <c r="L281" s="10">
        <f t="shared" si="38"/>
        <v>0</v>
      </c>
      <c r="M281" s="9">
        <v>1.2</v>
      </c>
      <c r="N281" s="1"/>
      <c r="P281" s="1"/>
    </row>
    <row r="282" spans="1:20" s="8" customFormat="1" ht="27.6" x14ac:dyDescent="0.25">
      <c r="A282" s="85"/>
      <c r="B282" s="86"/>
      <c r="C282" s="85"/>
      <c r="D282" s="88"/>
      <c r="E282" s="91"/>
      <c r="F282" s="93"/>
      <c r="G282" s="59" t="s">
        <v>63</v>
      </c>
      <c r="H282" s="58" t="s">
        <v>13</v>
      </c>
      <c r="I282" s="63">
        <v>3.3</v>
      </c>
      <c r="J282" s="10">
        <f>ROUND(D276*I282,2)</f>
        <v>31.75</v>
      </c>
      <c r="K282" s="10"/>
      <c r="L282" s="10">
        <f t="shared" si="38"/>
        <v>0</v>
      </c>
      <c r="M282" s="9">
        <v>1.2</v>
      </c>
      <c r="N282" s="1"/>
      <c r="P282" s="1"/>
    </row>
    <row r="283" spans="1:20" s="8" customFormat="1" x14ac:dyDescent="0.25">
      <c r="A283" s="85"/>
      <c r="B283" s="86"/>
      <c r="C283" s="85"/>
      <c r="D283" s="88"/>
      <c r="E283" s="91"/>
      <c r="F283" s="93"/>
      <c r="G283" s="56" t="s">
        <v>86</v>
      </c>
      <c r="H283" s="17" t="s">
        <v>12</v>
      </c>
      <c r="I283" s="58">
        <v>0.6</v>
      </c>
      <c r="J283" s="10">
        <f>ROUND(D276*I283,2)</f>
        <v>5.77</v>
      </c>
      <c r="K283" s="10"/>
      <c r="L283" s="10">
        <f t="shared" si="38"/>
        <v>0</v>
      </c>
      <c r="M283" s="12">
        <v>1.2</v>
      </c>
      <c r="N283" s="13"/>
      <c r="O283" s="13"/>
      <c r="P283" s="13"/>
    </row>
    <row r="284" spans="1:20" s="8" customFormat="1" x14ac:dyDescent="0.25">
      <c r="A284" s="85"/>
      <c r="B284" s="86"/>
      <c r="C284" s="85"/>
      <c r="D284" s="88"/>
      <c r="E284" s="92"/>
      <c r="F284" s="93"/>
      <c r="G284" s="59" t="s">
        <v>66</v>
      </c>
      <c r="H284" s="57" t="s">
        <v>15</v>
      </c>
      <c r="I284" s="58">
        <v>8</v>
      </c>
      <c r="J284" s="10">
        <f>ROUND(D276*I284,0)</f>
        <v>77</v>
      </c>
      <c r="K284" s="10"/>
      <c r="L284" s="10">
        <f t="shared" si="38"/>
        <v>0</v>
      </c>
      <c r="M284" s="9">
        <v>1.2</v>
      </c>
      <c r="N284" s="1"/>
      <c r="P284" s="1"/>
    </row>
    <row r="285" spans="1:20" s="8" customFormat="1" x14ac:dyDescent="0.25">
      <c r="A285" s="85">
        <v>44</v>
      </c>
      <c r="B285" s="86" t="s">
        <v>100</v>
      </c>
      <c r="C285" s="85" t="s">
        <v>6</v>
      </c>
      <c r="D285" s="87">
        <v>19.36</v>
      </c>
      <c r="E285" s="90"/>
      <c r="F285" s="93">
        <f>ROUND(E285*D285,2)</f>
        <v>0</v>
      </c>
      <c r="G285" s="56" t="s">
        <v>26</v>
      </c>
      <c r="H285" s="57" t="s">
        <v>14</v>
      </c>
      <c r="I285" s="58">
        <v>0.1</v>
      </c>
      <c r="J285" s="10">
        <f>ROUND(I285*D285,2)</f>
        <v>1.94</v>
      </c>
      <c r="K285" s="10"/>
      <c r="L285" s="10">
        <f t="shared" ref="L285:L293" si="39">ROUND(J285*K285,2)</f>
        <v>0</v>
      </c>
      <c r="M285" s="9">
        <v>1.2</v>
      </c>
      <c r="N285" s="1"/>
      <c r="P285" s="1"/>
    </row>
    <row r="286" spans="1:20" s="8" customFormat="1" x14ac:dyDescent="0.25">
      <c r="A286" s="85"/>
      <c r="B286" s="86"/>
      <c r="C286" s="85"/>
      <c r="D286" s="88"/>
      <c r="E286" s="91"/>
      <c r="F286" s="93"/>
      <c r="G286" s="59" t="s">
        <v>10</v>
      </c>
      <c r="H286" s="57" t="s">
        <v>13</v>
      </c>
      <c r="I286" s="58">
        <v>6</v>
      </c>
      <c r="J286" s="10">
        <f>ROUND(I286*D285,2)</f>
        <v>116.16</v>
      </c>
      <c r="K286" s="10"/>
      <c r="L286" s="10">
        <f t="shared" si="39"/>
        <v>0</v>
      </c>
      <c r="M286" s="9">
        <v>1.2</v>
      </c>
      <c r="N286" s="1"/>
      <c r="P286" s="1"/>
      <c r="T286" s="11"/>
    </row>
    <row r="287" spans="1:20" s="8" customFormat="1" x14ac:dyDescent="0.25">
      <c r="A287" s="85"/>
      <c r="B287" s="86"/>
      <c r="C287" s="85"/>
      <c r="D287" s="88"/>
      <c r="E287" s="91"/>
      <c r="F287" s="93"/>
      <c r="G287" s="56" t="s">
        <v>44</v>
      </c>
      <c r="H287" s="57" t="s">
        <v>7</v>
      </c>
      <c r="I287" s="58">
        <v>1.05</v>
      </c>
      <c r="J287" s="10">
        <f>ROUND(D285*I287*O287,2)</f>
        <v>1.02</v>
      </c>
      <c r="K287" s="10"/>
      <c r="L287" s="10">
        <f t="shared" si="39"/>
        <v>0</v>
      </c>
      <c r="M287" s="9">
        <v>1.2</v>
      </c>
      <c r="N287" s="1"/>
      <c r="O287" s="8">
        <v>0.05</v>
      </c>
      <c r="P287" s="1"/>
    </row>
    <row r="288" spans="1:20" s="8" customFormat="1" x14ac:dyDescent="0.25">
      <c r="A288" s="85"/>
      <c r="B288" s="86"/>
      <c r="C288" s="85"/>
      <c r="D288" s="88"/>
      <c r="E288" s="91"/>
      <c r="F288" s="93"/>
      <c r="G288" s="60" t="s">
        <v>16</v>
      </c>
      <c r="H288" s="57" t="s">
        <v>13</v>
      </c>
      <c r="I288" s="58">
        <v>6</v>
      </c>
      <c r="J288" s="10">
        <f>ROUND(D285*I288,2)</f>
        <v>116.16</v>
      </c>
      <c r="K288" s="10"/>
      <c r="L288" s="10">
        <f t="shared" si="39"/>
        <v>0</v>
      </c>
      <c r="M288" s="9">
        <v>1.2</v>
      </c>
      <c r="N288" s="1"/>
      <c r="P288" s="1"/>
    </row>
    <row r="289" spans="1:20" s="8" customFormat="1" x14ac:dyDescent="0.25">
      <c r="A289" s="85"/>
      <c r="B289" s="86"/>
      <c r="C289" s="85"/>
      <c r="D289" s="88"/>
      <c r="E289" s="91"/>
      <c r="F289" s="93"/>
      <c r="G289" s="60" t="s">
        <v>11</v>
      </c>
      <c r="H289" s="57" t="s">
        <v>6</v>
      </c>
      <c r="I289" s="58">
        <v>1.1499999999999999</v>
      </c>
      <c r="J289" s="10">
        <f>ROUND(D285*I289,2)</f>
        <v>22.26</v>
      </c>
      <c r="K289" s="10"/>
      <c r="L289" s="10">
        <f t="shared" si="39"/>
        <v>0</v>
      </c>
      <c r="M289" s="9">
        <v>1.2</v>
      </c>
      <c r="N289" s="1"/>
      <c r="P289" s="1"/>
    </row>
    <row r="290" spans="1:20" s="8" customFormat="1" x14ac:dyDescent="0.25">
      <c r="A290" s="85"/>
      <c r="B290" s="86"/>
      <c r="C290" s="85"/>
      <c r="D290" s="88"/>
      <c r="E290" s="91"/>
      <c r="F290" s="93"/>
      <c r="G290" s="60" t="s">
        <v>25</v>
      </c>
      <c r="H290" s="57" t="s">
        <v>14</v>
      </c>
      <c r="I290" s="58">
        <v>0.3</v>
      </c>
      <c r="J290" s="10">
        <f>ROUND(D285*I290,2)</f>
        <v>5.81</v>
      </c>
      <c r="K290" s="10"/>
      <c r="L290" s="10">
        <f t="shared" si="39"/>
        <v>0</v>
      </c>
      <c r="M290" s="9">
        <v>1.2</v>
      </c>
      <c r="N290" s="1"/>
      <c r="P290" s="1"/>
    </row>
    <row r="291" spans="1:20" s="8" customFormat="1" ht="27.6" x14ac:dyDescent="0.25">
      <c r="A291" s="85"/>
      <c r="B291" s="86"/>
      <c r="C291" s="85"/>
      <c r="D291" s="88"/>
      <c r="E291" s="91"/>
      <c r="F291" s="93"/>
      <c r="G291" s="59" t="s">
        <v>63</v>
      </c>
      <c r="H291" s="58" t="s">
        <v>13</v>
      </c>
      <c r="I291" s="63">
        <v>3.3</v>
      </c>
      <c r="J291" s="10">
        <f>ROUND(D285*I291,2)</f>
        <v>63.89</v>
      </c>
      <c r="K291" s="10"/>
      <c r="L291" s="10">
        <f t="shared" si="39"/>
        <v>0</v>
      </c>
      <c r="M291" s="9">
        <v>1.2</v>
      </c>
      <c r="N291" s="1"/>
      <c r="P291" s="1"/>
    </row>
    <row r="292" spans="1:20" s="8" customFormat="1" x14ac:dyDescent="0.25">
      <c r="A292" s="85"/>
      <c r="B292" s="86"/>
      <c r="C292" s="85"/>
      <c r="D292" s="88"/>
      <c r="E292" s="91"/>
      <c r="F292" s="93"/>
      <c r="G292" s="56" t="s">
        <v>18</v>
      </c>
      <c r="H292" s="17" t="s">
        <v>12</v>
      </c>
      <c r="I292" s="58">
        <v>1.35</v>
      </c>
      <c r="J292" s="10">
        <f>ROUND(D285*I292,2)</f>
        <v>26.14</v>
      </c>
      <c r="K292" s="10"/>
      <c r="L292" s="10">
        <f t="shared" si="39"/>
        <v>0</v>
      </c>
      <c r="M292" s="12">
        <v>1.2</v>
      </c>
      <c r="N292" s="13"/>
      <c r="O292" s="13"/>
      <c r="P292" s="13"/>
    </row>
    <row r="293" spans="1:20" s="8" customFormat="1" x14ac:dyDescent="0.25">
      <c r="A293" s="85"/>
      <c r="B293" s="86"/>
      <c r="C293" s="85"/>
      <c r="D293" s="88"/>
      <c r="E293" s="92"/>
      <c r="F293" s="93"/>
      <c r="G293" s="59" t="s">
        <v>64</v>
      </c>
      <c r="H293" s="57" t="s">
        <v>15</v>
      </c>
      <c r="I293" s="58">
        <v>8</v>
      </c>
      <c r="J293" s="10">
        <f>ROUND(D285*I293,0)</f>
        <v>155</v>
      </c>
      <c r="K293" s="10"/>
      <c r="L293" s="10">
        <f t="shared" si="39"/>
        <v>0</v>
      </c>
      <c r="M293" s="9">
        <v>1.2</v>
      </c>
      <c r="N293" s="1"/>
      <c r="P293" s="1"/>
    </row>
    <row r="294" spans="1:20" s="8" customFormat="1" x14ac:dyDescent="0.25">
      <c r="A294" s="116" t="s">
        <v>91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9"/>
      <c r="N294" s="1"/>
      <c r="O294" s="1"/>
      <c r="P294" s="1"/>
      <c r="T294" s="11"/>
    </row>
    <row r="295" spans="1:20" s="8" customFormat="1" x14ac:dyDescent="0.25">
      <c r="A295" s="85">
        <v>45</v>
      </c>
      <c r="B295" s="86" t="s">
        <v>76</v>
      </c>
      <c r="C295" s="85" t="s">
        <v>6</v>
      </c>
      <c r="D295" s="87">
        <v>216.62</v>
      </c>
      <c r="E295" s="90"/>
      <c r="F295" s="93">
        <f>ROUND(E295*D295,2)</f>
        <v>0</v>
      </c>
      <c r="G295" s="56" t="s">
        <v>26</v>
      </c>
      <c r="H295" s="57" t="s">
        <v>14</v>
      </c>
      <c r="I295" s="58">
        <v>0.1</v>
      </c>
      <c r="J295" s="10">
        <f>ROUND(I295*D295,2)</f>
        <v>21.66</v>
      </c>
      <c r="K295" s="10"/>
      <c r="L295" s="10">
        <f t="shared" ref="L295:L301" si="40">ROUND(J295*K295,2)</f>
        <v>0</v>
      </c>
      <c r="M295" s="9">
        <v>1.2</v>
      </c>
      <c r="N295" s="1"/>
      <c r="P295" s="1"/>
    </row>
    <row r="296" spans="1:20" s="8" customFormat="1" x14ac:dyDescent="0.25">
      <c r="A296" s="85"/>
      <c r="B296" s="86"/>
      <c r="C296" s="85"/>
      <c r="D296" s="88"/>
      <c r="E296" s="91"/>
      <c r="F296" s="93"/>
      <c r="G296" s="59" t="s">
        <v>10</v>
      </c>
      <c r="H296" s="57" t="s">
        <v>13</v>
      </c>
      <c r="I296" s="58">
        <v>6</v>
      </c>
      <c r="J296" s="10">
        <f>ROUND(I296*D295,2)</f>
        <v>1299.72</v>
      </c>
      <c r="K296" s="10"/>
      <c r="L296" s="10">
        <f t="shared" si="40"/>
        <v>0</v>
      </c>
      <c r="M296" s="9">
        <v>1.2</v>
      </c>
      <c r="N296" s="1"/>
      <c r="P296" s="1"/>
    </row>
    <row r="297" spans="1:20" s="8" customFormat="1" ht="27.6" x14ac:dyDescent="0.25">
      <c r="A297" s="85"/>
      <c r="B297" s="86"/>
      <c r="C297" s="85"/>
      <c r="D297" s="88"/>
      <c r="E297" s="91"/>
      <c r="F297" s="93"/>
      <c r="G297" s="56" t="s">
        <v>75</v>
      </c>
      <c r="H297" s="57" t="s">
        <v>7</v>
      </c>
      <c r="I297" s="58">
        <v>1.05</v>
      </c>
      <c r="J297" s="10">
        <f>ROUND(D295*I297*O297,2)</f>
        <v>22.75</v>
      </c>
      <c r="K297" s="10"/>
      <c r="L297" s="10">
        <f t="shared" si="40"/>
        <v>0</v>
      </c>
      <c r="M297" s="9">
        <v>1.2</v>
      </c>
      <c r="N297" s="1"/>
      <c r="O297" s="8">
        <v>0.1</v>
      </c>
      <c r="P297" s="1"/>
    </row>
    <row r="298" spans="1:20" s="8" customFormat="1" x14ac:dyDescent="0.25">
      <c r="A298" s="85"/>
      <c r="B298" s="86"/>
      <c r="C298" s="85"/>
      <c r="D298" s="88"/>
      <c r="E298" s="91"/>
      <c r="F298" s="93"/>
      <c r="G298" s="60" t="s">
        <v>16</v>
      </c>
      <c r="H298" s="57" t="s">
        <v>13</v>
      </c>
      <c r="I298" s="58">
        <v>6</v>
      </c>
      <c r="J298" s="10">
        <f>ROUND(D295*I298,2)</f>
        <v>1299.72</v>
      </c>
      <c r="K298" s="10"/>
      <c r="L298" s="10">
        <f t="shared" si="40"/>
        <v>0</v>
      </c>
      <c r="M298" s="9">
        <v>1.2</v>
      </c>
      <c r="N298" s="1"/>
      <c r="P298" s="1"/>
    </row>
    <row r="299" spans="1:20" s="8" customFormat="1" x14ac:dyDescent="0.25">
      <c r="A299" s="85"/>
      <c r="B299" s="86"/>
      <c r="C299" s="85"/>
      <c r="D299" s="88"/>
      <c r="E299" s="91"/>
      <c r="F299" s="93"/>
      <c r="G299" s="60" t="s">
        <v>11</v>
      </c>
      <c r="H299" s="57" t="s">
        <v>6</v>
      </c>
      <c r="I299" s="58">
        <v>1.1499999999999999</v>
      </c>
      <c r="J299" s="10">
        <f>ROUND(D295*I299,2)</f>
        <v>249.11</v>
      </c>
      <c r="K299" s="10"/>
      <c r="L299" s="10">
        <f t="shared" si="40"/>
        <v>0</v>
      </c>
      <c r="M299" s="9">
        <v>1.2</v>
      </c>
      <c r="N299" s="1"/>
      <c r="P299" s="1"/>
    </row>
    <row r="300" spans="1:20" s="8" customFormat="1" x14ac:dyDescent="0.25">
      <c r="A300" s="85"/>
      <c r="B300" s="86"/>
      <c r="C300" s="85"/>
      <c r="D300" s="88"/>
      <c r="E300" s="91"/>
      <c r="F300" s="93"/>
      <c r="G300" s="60" t="s">
        <v>25</v>
      </c>
      <c r="H300" s="57" t="s">
        <v>14</v>
      </c>
      <c r="I300" s="58">
        <v>0.3</v>
      </c>
      <c r="J300" s="10">
        <f>ROUND(D295*I300,2)</f>
        <v>64.989999999999995</v>
      </c>
      <c r="K300" s="10"/>
      <c r="L300" s="10">
        <f t="shared" si="40"/>
        <v>0</v>
      </c>
      <c r="M300" s="9">
        <v>1.2</v>
      </c>
      <c r="N300" s="1"/>
      <c r="P300" s="1"/>
    </row>
    <row r="301" spans="1:20" s="8" customFormat="1" x14ac:dyDescent="0.25">
      <c r="A301" s="85"/>
      <c r="B301" s="86"/>
      <c r="C301" s="85"/>
      <c r="D301" s="88"/>
      <c r="E301" s="91"/>
      <c r="F301" s="93"/>
      <c r="G301" s="59" t="s">
        <v>17</v>
      </c>
      <c r="H301" s="57" t="s">
        <v>13</v>
      </c>
      <c r="I301" s="58">
        <v>2.9</v>
      </c>
      <c r="J301" s="10">
        <f>ROUND(P301*I301,2)</f>
        <v>2.38</v>
      </c>
      <c r="K301" s="10"/>
      <c r="L301" s="10">
        <f t="shared" si="40"/>
        <v>0</v>
      </c>
      <c r="M301" s="9">
        <v>1.2</v>
      </c>
      <c r="N301" s="1"/>
      <c r="P301" s="1">
        <v>0.82</v>
      </c>
    </row>
    <row r="302" spans="1:20" s="8" customFormat="1" ht="27.6" x14ac:dyDescent="0.25">
      <c r="A302" s="85"/>
      <c r="B302" s="86"/>
      <c r="C302" s="85"/>
      <c r="D302" s="88"/>
      <c r="E302" s="91"/>
      <c r="F302" s="93"/>
      <c r="G302" s="59" t="s">
        <v>55</v>
      </c>
      <c r="H302" s="67" t="s">
        <v>14</v>
      </c>
      <c r="I302" s="64">
        <v>0.41399999999999998</v>
      </c>
      <c r="J302" s="35">
        <f>ROUND(P302*I302,2)</f>
        <v>0.34</v>
      </c>
      <c r="K302" s="10"/>
      <c r="L302" s="10">
        <f>ROUND(J302*K302,2)</f>
        <v>0</v>
      </c>
      <c r="M302" s="9">
        <v>1.2</v>
      </c>
      <c r="N302" s="1"/>
      <c r="P302" s="1">
        <v>0.82</v>
      </c>
    </row>
    <row r="303" spans="1:20" s="8" customFormat="1" ht="27.6" x14ac:dyDescent="0.25">
      <c r="A303" s="85"/>
      <c r="B303" s="86"/>
      <c r="C303" s="85"/>
      <c r="D303" s="88"/>
      <c r="E303" s="91"/>
      <c r="F303" s="93"/>
      <c r="G303" s="59" t="s">
        <v>63</v>
      </c>
      <c r="H303" s="68" t="s">
        <v>13</v>
      </c>
      <c r="I303" s="63">
        <v>3.3</v>
      </c>
      <c r="J303" s="35">
        <f>ROUND(P303*I303,2)</f>
        <v>712.14</v>
      </c>
      <c r="K303" s="10"/>
      <c r="L303" s="10">
        <f>ROUND(J303*K303,2)</f>
        <v>0</v>
      </c>
      <c r="M303" s="9">
        <v>1.2</v>
      </c>
      <c r="N303" s="1"/>
      <c r="P303" s="1">
        <v>215.8</v>
      </c>
    </row>
    <row r="304" spans="1:20" s="8" customFormat="1" x14ac:dyDescent="0.25">
      <c r="A304" s="85"/>
      <c r="B304" s="86"/>
      <c r="C304" s="85"/>
      <c r="D304" s="88"/>
      <c r="E304" s="92"/>
      <c r="F304" s="93"/>
      <c r="G304" s="59" t="s">
        <v>78</v>
      </c>
      <c r="H304" s="57" t="s">
        <v>15</v>
      </c>
      <c r="I304" s="58">
        <v>8</v>
      </c>
      <c r="J304" s="10">
        <f>ROUND(D295*I304,0)</f>
        <v>1733</v>
      </c>
      <c r="K304" s="10"/>
      <c r="L304" s="10">
        <f t="shared" ref="L304:L332" si="41">ROUND(J304*K304,2)</f>
        <v>0</v>
      </c>
      <c r="M304" s="9">
        <v>1.2</v>
      </c>
      <c r="N304" s="1"/>
      <c r="P304" s="1"/>
    </row>
    <row r="305" spans="1:20" s="8" customFormat="1" x14ac:dyDescent="0.25">
      <c r="A305" s="85">
        <v>46</v>
      </c>
      <c r="B305" s="86" t="s">
        <v>77</v>
      </c>
      <c r="C305" s="85" t="s">
        <v>6</v>
      </c>
      <c r="D305" s="87">
        <v>42.26</v>
      </c>
      <c r="E305" s="90"/>
      <c r="F305" s="93">
        <f>ROUND(E305*D305,2)</f>
        <v>0</v>
      </c>
      <c r="G305" s="56" t="s">
        <v>26</v>
      </c>
      <c r="H305" s="57" t="s">
        <v>14</v>
      </c>
      <c r="I305" s="58">
        <v>0.1</v>
      </c>
      <c r="J305" s="10">
        <f>ROUND(I305*D305,2)</f>
        <v>4.2300000000000004</v>
      </c>
      <c r="K305" s="10"/>
      <c r="L305" s="10">
        <f t="shared" si="41"/>
        <v>0</v>
      </c>
      <c r="M305" s="9">
        <v>1.2</v>
      </c>
      <c r="N305" s="1"/>
      <c r="P305" s="1"/>
    </row>
    <row r="306" spans="1:20" s="8" customFormat="1" x14ac:dyDescent="0.25">
      <c r="A306" s="85"/>
      <c r="B306" s="86"/>
      <c r="C306" s="85"/>
      <c r="D306" s="88"/>
      <c r="E306" s="91"/>
      <c r="F306" s="93"/>
      <c r="G306" s="59" t="s">
        <v>10</v>
      </c>
      <c r="H306" s="57" t="s">
        <v>13</v>
      </c>
      <c r="I306" s="58">
        <v>12</v>
      </c>
      <c r="J306" s="10">
        <f>ROUND(I306*D305,2)</f>
        <v>507.12</v>
      </c>
      <c r="K306" s="10"/>
      <c r="L306" s="10">
        <f t="shared" si="41"/>
        <v>0</v>
      </c>
      <c r="M306" s="9">
        <v>1.2</v>
      </c>
      <c r="N306" s="1"/>
      <c r="P306" s="1"/>
    </row>
    <row r="307" spans="1:20" s="8" customFormat="1" x14ac:dyDescent="0.25">
      <c r="A307" s="85"/>
      <c r="B307" s="86"/>
      <c r="C307" s="85"/>
      <c r="D307" s="88"/>
      <c r="E307" s="91"/>
      <c r="F307" s="93"/>
      <c r="G307" s="56" t="s">
        <v>36</v>
      </c>
      <c r="H307" s="57" t="s">
        <v>7</v>
      </c>
      <c r="I307" s="58">
        <v>1.05</v>
      </c>
      <c r="J307" s="10">
        <f>ROUND(D305*I307*O307,2)</f>
        <v>4.4400000000000004</v>
      </c>
      <c r="K307" s="10"/>
      <c r="L307" s="10">
        <f t="shared" si="41"/>
        <v>0</v>
      </c>
      <c r="M307" s="9">
        <v>1.2</v>
      </c>
      <c r="N307" s="1"/>
      <c r="O307" s="8">
        <v>0.1</v>
      </c>
      <c r="P307" s="1"/>
    </row>
    <row r="308" spans="1:20" s="8" customFormat="1" x14ac:dyDescent="0.25">
      <c r="A308" s="85"/>
      <c r="B308" s="86"/>
      <c r="C308" s="85"/>
      <c r="D308" s="88"/>
      <c r="E308" s="91"/>
      <c r="F308" s="93"/>
      <c r="G308" s="60" t="s">
        <v>16</v>
      </c>
      <c r="H308" s="57" t="s">
        <v>13</v>
      </c>
      <c r="I308" s="58">
        <v>6</v>
      </c>
      <c r="J308" s="10">
        <f>ROUND(D305*I308,2)</f>
        <v>253.56</v>
      </c>
      <c r="K308" s="10"/>
      <c r="L308" s="10">
        <f t="shared" si="41"/>
        <v>0</v>
      </c>
      <c r="M308" s="9">
        <v>1.2</v>
      </c>
      <c r="N308" s="1"/>
      <c r="P308" s="1"/>
    </row>
    <row r="309" spans="1:20" s="8" customFormat="1" x14ac:dyDescent="0.25">
      <c r="A309" s="85"/>
      <c r="B309" s="86"/>
      <c r="C309" s="85"/>
      <c r="D309" s="88"/>
      <c r="E309" s="91"/>
      <c r="F309" s="93"/>
      <c r="G309" s="60" t="s">
        <v>11</v>
      </c>
      <c r="H309" s="57" t="s">
        <v>6</v>
      </c>
      <c r="I309" s="58">
        <v>1.1499999999999999</v>
      </c>
      <c r="J309" s="10">
        <f>ROUND(D305*I309,2)</f>
        <v>48.6</v>
      </c>
      <c r="K309" s="10"/>
      <c r="L309" s="10">
        <f t="shared" si="41"/>
        <v>0</v>
      </c>
      <c r="M309" s="9">
        <v>1.2</v>
      </c>
      <c r="N309" s="1"/>
      <c r="P309" s="1"/>
    </row>
    <row r="310" spans="1:20" s="8" customFormat="1" x14ac:dyDescent="0.25">
      <c r="A310" s="85"/>
      <c r="B310" s="86"/>
      <c r="C310" s="85"/>
      <c r="D310" s="88"/>
      <c r="E310" s="91"/>
      <c r="F310" s="93"/>
      <c r="G310" s="60" t="s">
        <v>25</v>
      </c>
      <c r="H310" s="57" t="s">
        <v>14</v>
      </c>
      <c r="I310" s="58">
        <v>0.3</v>
      </c>
      <c r="J310" s="10">
        <f>ROUND(D305*I310,2)</f>
        <v>12.68</v>
      </c>
      <c r="K310" s="10"/>
      <c r="L310" s="10">
        <f t="shared" si="41"/>
        <v>0</v>
      </c>
      <c r="M310" s="9">
        <v>1.2</v>
      </c>
      <c r="N310" s="1"/>
      <c r="P310" s="1"/>
    </row>
    <row r="311" spans="1:20" s="8" customFormat="1" ht="27.6" x14ac:dyDescent="0.25">
      <c r="A311" s="85"/>
      <c r="B311" s="86"/>
      <c r="C311" s="85"/>
      <c r="D311" s="88"/>
      <c r="E311" s="91"/>
      <c r="F311" s="93"/>
      <c r="G311" s="59" t="s">
        <v>56</v>
      </c>
      <c r="H311" s="58" t="s">
        <v>13</v>
      </c>
      <c r="I311" s="63">
        <v>3.3</v>
      </c>
      <c r="J311" s="33">
        <f>ROUND(D305*I311,2)</f>
        <v>139.46</v>
      </c>
      <c r="K311" s="10"/>
      <c r="L311" s="10">
        <f t="shared" si="41"/>
        <v>0</v>
      </c>
      <c r="M311" s="9">
        <v>1.2</v>
      </c>
      <c r="N311" s="1"/>
      <c r="P311" s="1"/>
    </row>
    <row r="312" spans="1:20" s="8" customFormat="1" x14ac:dyDescent="0.25">
      <c r="A312" s="85"/>
      <c r="B312" s="86"/>
      <c r="C312" s="85"/>
      <c r="D312" s="89"/>
      <c r="E312" s="92"/>
      <c r="F312" s="93"/>
      <c r="G312" s="59" t="s">
        <v>78</v>
      </c>
      <c r="H312" s="57" t="s">
        <v>15</v>
      </c>
      <c r="I312" s="58">
        <v>8</v>
      </c>
      <c r="J312" s="10">
        <f>ROUND(D305*I312,0)</f>
        <v>338</v>
      </c>
      <c r="K312" s="10"/>
      <c r="L312" s="10">
        <f t="shared" si="41"/>
        <v>0</v>
      </c>
      <c r="M312" s="9">
        <v>1.2</v>
      </c>
      <c r="N312" s="1"/>
      <c r="P312" s="1"/>
    </row>
    <row r="313" spans="1:20" s="8" customFormat="1" x14ac:dyDescent="0.25">
      <c r="A313" s="85">
        <v>47</v>
      </c>
      <c r="B313" s="86" t="s">
        <v>95</v>
      </c>
      <c r="C313" s="85" t="s">
        <v>6</v>
      </c>
      <c r="D313" s="87">
        <v>74.430000000000007</v>
      </c>
      <c r="E313" s="90"/>
      <c r="F313" s="93">
        <f>ROUND(E313*D313,2)</f>
        <v>0</v>
      </c>
      <c r="G313" s="56" t="s">
        <v>26</v>
      </c>
      <c r="H313" s="57" t="s">
        <v>14</v>
      </c>
      <c r="I313" s="58">
        <v>0.1</v>
      </c>
      <c r="J313" s="10">
        <f>ROUND(I313*D313,2)</f>
        <v>7.44</v>
      </c>
      <c r="K313" s="10"/>
      <c r="L313" s="10">
        <f t="shared" ref="L313:L319" si="42">ROUND(J313*K313,2)</f>
        <v>0</v>
      </c>
      <c r="M313" s="9">
        <v>1.2</v>
      </c>
      <c r="N313" s="1"/>
      <c r="P313" s="1"/>
    </row>
    <row r="314" spans="1:20" s="8" customFormat="1" x14ac:dyDescent="0.25">
      <c r="A314" s="85"/>
      <c r="B314" s="86"/>
      <c r="C314" s="85"/>
      <c r="D314" s="88"/>
      <c r="E314" s="91"/>
      <c r="F314" s="93"/>
      <c r="G314" s="59" t="s">
        <v>10</v>
      </c>
      <c r="H314" s="57" t="s">
        <v>13</v>
      </c>
      <c r="I314" s="58">
        <v>6</v>
      </c>
      <c r="J314" s="10">
        <f>ROUND(I314*D313,2)</f>
        <v>446.58</v>
      </c>
      <c r="K314" s="10"/>
      <c r="L314" s="10">
        <f t="shared" si="42"/>
        <v>0</v>
      </c>
      <c r="M314" s="9">
        <v>1.2</v>
      </c>
      <c r="N314" s="1"/>
      <c r="P314" s="1"/>
      <c r="T314" s="11"/>
    </row>
    <row r="315" spans="1:20" s="8" customFormat="1" x14ac:dyDescent="0.25">
      <c r="A315" s="85"/>
      <c r="B315" s="86"/>
      <c r="C315" s="85"/>
      <c r="D315" s="88"/>
      <c r="E315" s="91"/>
      <c r="F315" s="93"/>
      <c r="G315" s="56" t="s">
        <v>62</v>
      </c>
      <c r="H315" s="57" t="s">
        <v>7</v>
      </c>
      <c r="I315" s="58">
        <v>1.05</v>
      </c>
      <c r="J315" s="10">
        <f>ROUND(D313*I315*O315,2)</f>
        <v>2.34</v>
      </c>
      <c r="K315" s="10"/>
      <c r="L315" s="10">
        <f t="shared" si="42"/>
        <v>0</v>
      </c>
      <c r="M315" s="9">
        <v>1.2</v>
      </c>
      <c r="N315" s="1"/>
      <c r="O315" s="8">
        <v>0.03</v>
      </c>
      <c r="P315" s="1"/>
    </row>
    <row r="316" spans="1:20" s="8" customFormat="1" x14ac:dyDescent="0.25">
      <c r="A316" s="85"/>
      <c r="B316" s="86"/>
      <c r="C316" s="85"/>
      <c r="D316" s="88"/>
      <c r="E316" s="91"/>
      <c r="F316" s="93"/>
      <c r="G316" s="60" t="s">
        <v>16</v>
      </c>
      <c r="H316" s="57" t="s">
        <v>13</v>
      </c>
      <c r="I316" s="58">
        <v>6</v>
      </c>
      <c r="J316" s="10">
        <f>ROUND(D313*I316,2)</f>
        <v>446.58</v>
      </c>
      <c r="K316" s="10"/>
      <c r="L316" s="10">
        <f t="shared" si="42"/>
        <v>0</v>
      </c>
      <c r="M316" s="9">
        <v>1.2</v>
      </c>
      <c r="N316" s="1"/>
      <c r="P316" s="1"/>
    </row>
    <row r="317" spans="1:20" s="8" customFormat="1" x14ac:dyDescent="0.25">
      <c r="A317" s="85"/>
      <c r="B317" s="86"/>
      <c r="C317" s="85"/>
      <c r="D317" s="88"/>
      <c r="E317" s="91"/>
      <c r="F317" s="93"/>
      <c r="G317" s="60" t="s">
        <v>11</v>
      </c>
      <c r="H317" s="57" t="s">
        <v>6</v>
      </c>
      <c r="I317" s="58">
        <v>1.1499999999999999</v>
      </c>
      <c r="J317" s="10">
        <f>ROUND(D313*I317,2)</f>
        <v>85.59</v>
      </c>
      <c r="K317" s="10"/>
      <c r="L317" s="10">
        <f t="shared" si="42"/>
        <v>0</v>
      </c>
      <c r="M317" s="9">
        <v>1.2</v>
      </c>
      <c r="N317" s="1"/>
      <c r="P317" s="1"/>
    </row>
    <row r="318" spans="1:20" s="8" customFormat="1" x14ac:dyDescent="0.25">
      <c r="A318" s="85"/>
      <c r="B318" s="86"/>
      <c r="C318" s="85"/>
      <c r="D318" s="88"/>
      <c r="E318" s="91"/>
      <c r="F318" s="93"/>
      <c r="G318" s="60" t="s">
        <v>25</v>
      </c>
      <c r="H318" s="57" t="s">
        <v>14</v>
      </c>
      <c r="I318" s="58">
        <v>0.3</v>
      </c>
      <c r="J318" s="10">
        <f>ROUND(D313*I318,2)</f>
        <v>22.33</v>
      </c>
      <c r="K318" s="10"/>
      <c r="L318" s="10">
        <f t="shared" si="42"/>
        <v>0</v>
      </c>
      <c r="M318" s="9">
        <v>1.2</v>
      </c>
      <c r="N318" s="1"/>
      <c r="P318" s="1"/>
    </row>
    <row r="319" spans="1:20" s="8" customFormat="1" x14ac:dyDescent="0.25">
      <c r="A319" s="85"/>
      <c r="B319" s="86"/>
      <c r="C319" s="85"/>
      <c r="D319" s="88"/>
      <c r="E319" s="91"/>
      <c r="F319" s="93"/>
      <c r="G319" s="59" t="s">
        <v>17</v>
      </c>
      <c r="H319" s="57" t="s">
        <v>13</v>
      </c>
      <c r="I319" s="58">
        <v>2.9</v>
      </c>
      <c r="J319" s="10">
        <f>ROUND(D313*I319,2)</f>
        <v>215.85</v>
      </c>
      <c r="K319" s="10"/>
      <c r="L319" s="10">
        <f t="shared" si="42"/>
        <v>0</v>
      </c>
      <c r="M319" s="9">
        <v>1.2</v>
      </c>
      <c r="N319" s="1"/>
      <c r="P319" s="1"/>
    </row>
    <row r="320" spans="1:20" s="8" customFormat="1" ht="27.6" x14ac:dyDescent="0.25">
      <c r="A320" s="85"/>
      <c r="B320" s="86"/>
      <c r="C320" s="85"/>
      <c r="D320" s="88"/>
      <c r="E320" s="91"/>
      <c r="F320" s="93"/>
      <c r="G320" s="59" t="s">
        <v>54</v>
      </c>
      <c r="H320" s="67" t="s">
        <v>14</v>
      </c>
      <c r="I320" s="64">
        <v>0.41399999999999998</v>
      </c>
      <c r="J320" s="35">
        <f>ROUND(D313*I320,2)</f>
        <v>30.81</v>
      </c>
      <c r="K320" s="10"/>
      <c r="L320" s="10">
        <f>ROUND(J320*K320,2)</f>
        <v>0</v>
      </c>
      <c r="M320" s="9">
        <v>1.2</v>
      </c>
      <c r="N320" s="1"/>
      <c r="P320" s="1"/>
    </row>
    <row r="321" spans="1:20" s="8" customFormat="1" x14ac:dyDescent="0.25">
      <c r="A321" s="85"/>
      <c r="B321" s="86"/>
      <c r="C321" s="85"/>
      <c r="D321" s="88"/>
      <c r="E321" s="91"/>
      <c r="F321" s="93"/>
      <c r="G321" s="56" t="s">
        <v>18</v>
      </c>
      <c r="H321" s="17" t="s">
        <v>12</v>
      </c>
      <c r="I321" s="58">
        <v>5.5E-2</v>
      </c>
      <c r="J321" s="10">
        <f>ROUND(D313*I321,2)</f>
        <v>4.09</v>
      </c>
      <c r="K321" s="10"/>
      <c r="L321" s="10">
        <f t="shared" ref="L321:L322" si="43">ROUND(J321*K321,2)</f>
        <v>0</v>
      </c>
      <c r="M321" s="12">
        <v>1.2</v>
      </c>
      <c r="N321" s="13"/>
      <c r="O321" s="13"/>
      <c r="P321" s="13"/>
    </row>
    <row r="322" spans="1:20" s="8" customFormat="1" x14ac:dyDescent="0.25">
      <c r="A322" s="85"/>
      <c r="B322" s="86"/>
      <c r="C322" s="85"/>
      <c r="D322" s="88"/>
      <c r="E322" s="92"/>
      <c r="F322" s="93"/>
      <c r="G322" s="59" t="s">
        <v>66</v>
      </c>
      <c r="H322" s="57" t="s">
        <v>15</v>
      </c>
      <c r="I322" s="58">
        <v>8</v>
      </c>
      <c r="J322" s="10">
        <f>ROUND(D313*I322,0)</f>
        <v>595</v>
      </c>
      <c r="K322" s="10"/>
      <c r="L322" s="10">
        <f t="shared" si="43"/>
        <v>0</v>
      </c>
      <c r="M322" s="9">
        <v>1.2</v>
      </c>
      <c r="N322" s="1"/>
      <c r="P322" s="1"/>
    </row>
    <row r="323" spans="1:20" s="8" customFormat="1" x14ac:dyDescent="0.25">
      <c r="A323" s="85">
        <v>48</v>
      </c>
      <c r="B323" s="86" t="s">
        <v>93</v>
      </c>
      <c r="C323" s="85" t="s">
        <v>6</v>
      </c>
      <c r="D323" s="87">
        <v>58.39</v>
      </c>
      <c r="E323" s="90"/>
      <c r="F323" s="93">
        <f>ROUND(E323*D323,2)</f>
        <v>0</v>
      </c>
      <c r="G323" s="56" t="s">
        <v>26</v>
      </c>
      <c r="H323" s="57" t="s">
        <v>14</v>
      </c>
      <c r="I323" s="58">
        <v>0.1</v>
      </c>
      <c r="J323" s="10">
        <f>ROUND(I323*D323,2)</f>
        <v>5.84</v>
      </c>
      <c r="K323" s="10"/>
      <c r="L323" s="10">
        <f t="shared" si="41"/>
        <v>0</v>
      </c>
      <c r="M323" s="9">
        <v>1.2</v>
      </c>
      <c r="N323" s="1"/>
      <c r="P323" s="1"/>
    </row>
    <row r="324" spans="1:20" s="8" customFormat="1" x14ac:dyDescent="0.25">
      <c r="A324" s="85"/>
      <c r="B324" s="86"/>
      <c r="C324" s="85"/>
      <c r="D324" s="88"/>
      <c r="E324" s="91"/>
      <c r="F324" s="93"/>
      <c r="G324" s="59" t="s">
        <v>10</v>
      </c>
      <c r="H324" s="57" t="s">
        <v>13</v>
      </c>
      <c r="I324" s="58">
        <v>6</v>
      </c>
      <c r="J324" s="10">
        <f>ROUND(I324*D323,2)</f>
        <v>350.34</v>
      </c>
      <c r="K324" s="10"/>
      <c r="L324" s="10">
        <f t="shared" si="41"/>
        <v>0</v>
      </c>
      <c r="M324" s="9">
        <v>1.2</v>
      </c>
      <c r="N324" s="1"/>
      <c r="P324" s="1"/>
      <c r="T324" s="11"/>
    </row>
    <row r="325" spans="1:20" s="8" customFormat="1" x14ac:dyDescent="0.25">
      <c r="A325" s="85"/>
      <c r="B325" s="86"/>
      <c r="C325" s="85"/>
      <c r="D325" s="88"/>
      <c r="E325" s="91"/>
      <c r="F325" s="93"/>
      <c r="G325" s="56" t="s">
        <v>62</v>
      </c>
      <c r="H325" s="57" t="s">
        <v>7</v>
      </c>
      <c r="I325" s="58">
        <v>1.05</v>
      </c>
      <c r="J325" s="10">
        <f>ROUND(D323*I325*O325,2)</f>
        <v>1.84</v>
      </c>
      <c r="K325" s="10"/>
      <c r="L325" s="10">
        <f t="shared" si="41"/>
        <v>0</v>
      </c>
      <c r="M325" s="9">
        <v>1.2</v>
      </c>
      <c r="N325" s="1"/>
      <c r="O325" s="8">
        <v>0.03</v>
      </c>
      <c r="P325" s="1"/>
    </row>
    <row r="326" spans="1:20" s="8" customFormat="1" x14ac:dyDescent="0.25">
      <c r="A326" s="85"/>
      <c r="B326" s="86"/>
      <c r="C326" s="85"/>
      <c r="D326" s="88"/>
      <c r="E326" s="91"/>
      <c r="F326" s="93"/>
      <c r="G326" s="60" t="s">
        <v>16</v>
      </c>
      <c r="H326" s="57" t="s">
        <v>13</v>
      </c>
      <c r="I326" s="58">
        <v>6</v>
      </c>
      <c r="J326" s="10">
        <f>ROUND(D323*I326,2)</f>
        <v>350.34</v>
      </c>
      <c r="K326" s="10"/>
      <c r="L326" s="10">
        <f t="shared" si="41"/>
        <v>0</v>
      </c>
      <c r="M326" s="9">
        <v>1.2</v>
      </c>
      <c r="N326" s="1"/>
      <c r="P326" s="1"/>
    </row>
    <row r="327" spans="1:20" s="8" customFormat="1" x14ac:dyDescent="0.25">
      <c r="A327" s="85"/>
      <c r="B327" s="86"/>
      <c r="C327" s="85"/>
      <c r="D327" s="88"/>
      <c r="E327" s="91"/>
      <c r="F327" s="93"/>
      <c r="G327" s="60" t="s">
        <v>11</v>
      </c>
      <c r="H327" s="57" t="s">
        <v>6</v>
      </c>
      <c r="I327" s="58">
        <v>1.1499999999999999</v>
      </c>
      <c r="J327" s="10">
        <f>ROUND(D323*I327,2)</f>
        <v>67.150000000000006</v>
      </c>
      <c r="K327" s="10"/>
      <c r="L327" s="10">
        <f t="shared" si="41"/>
        <v>0</v>
      </c>
      <c r="M327" s="9">
        <v>1.2</v>
      </c>
      <c r="N327" s="1"/>
      <c r="P327" s="1"/>
    </row>
    <row r="328" spans="1:20" s="8" customFormat="1" x14ac:dyDescent="0.25">
      <c r="A328" s="85"/>
      <c r="B328" s="86"/>
      <c r="C328" s="85"/>
      <c r="D328" s="88"/>
      <c r="E328" s="91"/>
      <c r="F328" s="93"/>
      <c r="G328" s="60" t="s">
        <v>25</v>
      </c>
      <c r="H328" s="57" t="s">
        <v>14</v>
      </c>
      <c r="I328" s="58">
        <v>0.3</v>
      </c>
      <c r="J328" s="10">
        <f>ROUND(D323*I328,2)</f>
        <v>17.52</v>
      </c>
      <c r="K328" s="10"/>
      <c r="L328" s="10">
        <f t="shared" si="41"/>
        <v>0</v>
      </c>
      <c r="M328" s="9">
        <v>1.2</v>
      </c>
      <c r="N328" s="1"/>
      <c r="P328" s="1"/>
    </row>
    <row r="329" spans="1:20" s="8" customFormat="1" x14ac:dyDescent="0.25">
      <c r="A329" s="85"/>
      <c r="B329" s="86"/>
      <c r="C329" s="85"/>
      <c r="D329" s="88"/>
      <c r="E329" s="91"/>
      <c r="F329" s="93"/>
      <c r="G329" s="59" t="s">
        <v>17</v>
      </c>
      <c r="H329" s="57" t="s">
        <v>13</v>
      </c>
      <c r="I329" s="58">
        <v>2.9</v>
      </c>
      <c r="J329" s="10">
        <f>ROUND(D323*I329,2)</f>
        <v>169.33</v>
      </c>
      <c r="K329" s="10"/>
      <c r="L329" s="10">
        <f t="shared" si="41"/>
        <v>0</v>
      </c>
      <c r="M329" s="9">
        <v>1.2</v>
      </c>
      <c r="N329" s="1"/>
      <c r="P329" s="1"/>
    </row>
    <row r="330" spans="1:20" s="8" customFormat="1" ht="27.6" x14ac:dyDescent="0.25">
      <c r="A330" s="85"/>
      <c r="B330" s="86"/>
      <c r="C330" s="85"/>
      <c r="D330" s="88"/>
      <c r="E330" s="91"/>
      <c r="F330" s="93"/>
      <c r="G330" s="59" t="s">
        <v>54</v>
      </c>
      <c r="H330" s="67" t="s">
        <v>14</v>
      </c>
      <c r="I330" s="64">
        <v>0.41399999999999998</v>
      </c>
      <c r="J330" s="35">
        <f>ROUND(D323*I330,2)</f>
        <v>24.17</v>
      </c>
      <c r="K330" s="10"/>
      <c r="L330" s="10">
        <f>ROUND(J330*K330,2)</f>
        <v>0</v>
      </c>
      <c r="M330" s="9">
        <v>1.2</v>
      </c>
      <c r="N330" s="1"/>
      <c r="P330" s="1"/>
    </row>
    <row r="331" spans="1:20" s="8" customFormat="1" x14ac:dyDescent="0.25">
      <c r="A331" s="85"/>
      <c r="B331" s="86"/>
      <c r="C331" s="85"/>
      <c r="D331" s="88"/>
      <c r="E331" s="91"/>
      <c r="F331" s="93"/>
      <c r="G331" s="56" t="s">
        <v>18</v>
      </c>
      <c r="H331" s="17" t="s">
        <v>12</v>
      </c>
      <c r="I331" s="58">
        <v>2.4</v>
      </c>
      <c r="J331" s="10">
        <f>ROUND(D323*I331,2)</f>
        <v>140.13999999999999</v>
      </c>
      <c r="K331" s="10"/>
      <c r="L331" s="10">
        <f t="shared" si="41"/>
        <v>0</v>
      </c>
      <c r="M331" s="12">
        <v>1.2</v>
      </c>
      <c r="N331" s="13"/>
      <c r="O331" s="13"/>
      <c r="P331" s="13"/>
    </row>
    <row r="332" spans="1:20" s="8" customFormat="1" x14ac:dyDescent="0.25">
      <c r="A332" s="85"/>
      <c r="B332" s="86"/>
      <c r="C332" s="85"/>
      <c r="D332" s="88"/>
      <c r="E332" s="92"/>
      <c r="F332" s="93"/>
      <c r="G332" s="59" t="s">
        <v>66</v>
      </c>
      <c r="H332" s="57" t="s">
        <v>15</v>
      </c>
      <c r="I332" s="58">
        <v>8</v>
      </c>
      <c r="J332" s="10">
        <f>ROUND(D323*I332,0)</f>
        <v>467</v>
      </c>
      <c r="K332" s="10"/>
      <c r="L332" s="10">
        <f t="shared" si="41"/>
        <v>0</v>
      </c>
      <c r="M332" s="9">
        <v>1.2</v>
      </c>
      <c r="N332" s="1"/>
      <c r="P332" s="1"/>
    </row>
    <row r="333" spans="1:20" s="8" customFormat="1" x14ac:dyDescent="0.25">
      <c r="A333" s="85">
        <v>49</v>
      </c>
      <c r="B333" s="86" t="s">
        <v>94</v>
      </c>
      <c r="C333" s="85" t="s">
        <v>6</v>
      </c>
      <c r="D333" s="87">
        <v>0.86399999999999999</v>
      </c>
      <c r="E333" s="90"/>
      <c r="F333" s="93">
        <f>ROUND(E333*D333,2)</f>
        <v>0</v>
      </c>
      <c r="G333" s="56" t="s">
        <v>26</v>
      </c>
      <c r="H333" s="57" t="s">
        <v>14</v>
      </c>
      <c r="I333" s="58">
        <v>0.1</v>
      </c>
      <c r="J333" s="10">
        <f>ROUND(I333*D333,2)</f>
        <v>0.09</v>
      </c>
      <c r="K333" s="10"/>
      <c r="L333" s="10">
        <f t="shared" ref="L333:L339" si="44">ROUND(J333*K333,2)</f>
        <v>0</v>
      </c>
      <c r="M333" s="9">
        <v>1.2</v>
      </c>
      <c r="N333" s="1"/>
      <c r="P333" s="1"/>
    </row>
    <row r="334" spans="1:20" s="8" customFormat="1" x14ac:dyDescent="0.25">
      <c r="A334" s="85"/>
      <c r="B334" s="86"/>
      <c r="C334" s="85"/>
      <c r="D334" s="88"/>
      <c r="E334" s="91"/>
      <c r="F334" s="93"/>
      <c r="G334" s="59" t="s">
        <v>10</v>
      </c>
      <c r="H334" s="57" t="s">
        <v>13</v>
      </c>
      <c r="I334" s="58">
        <v>6</v>
      </c>
      <c r="J334" s="10">
        <f>ROUND(I334*D333,2)</f>
        <v>5.18</v>
      </c>
      <c r="K334" s="10"/>
      <c r="L334" s="10">
        <f t="shared" si="44"/>
        <v>0</v>
      </c>
      <c r="M334" s="9">
        <v>1.2</v>
      </c>
      <c r="N334" s="1"/>
      <c r="P334" s="1"/>
      <c r="T334" s="11"/>
    </row>
    <row r="335" spans="1:20" s="8" customFormat="1" x14ac:dyDescent="0.25">
      <c r="A335" s="85"/>
      <c r="B335" s="86"/>
      <c r="C335" s="85"/>
      <c r="D335" s="88"/>
      <c r="E335" s="91"/>
      <c r="F335" s="93"/>
      <c r="G335" s="56" t="s">
        <v>85</v>
      </c>
      <c r="H335" s="57" t="s">
        <v>7</v>
      </c>
      <c r="I335" s="58">
        <v>1.05</v>
      </c>
      <c r="J335" s="10">
        <f>ROUND(D333*I335*O335,2)</f>
        <v>0.03</v>
      </c>
      <c r="K335" s="10"/>
      <c r="L335" s="10">
        <f t="shared" si="44"/>
        <v>0</v>
      </c>
      <c r="M335" s="9">
        <v>1.2</v>
      </c>
      <c r="N335" s="1"/>
      <c r="O335" s="8">
        <v>0.03</v>
      </c>
      <c r="P335" s="1"/>
    </row>
    <row r="336" spans="1:20" s="8" customFormat="1" x14ac:dyDescent="0.25">
      <c r="A336" s="85"/>
      <c r="B336" s="86"/>
      <c r="C336" s="85"/>
      <c r="D336" s="88"/>
      <c r="E336" s="91"/>
      <c r="F336" s="93"/>
      <c r="G336" s="60" t="s">
        <v>16</v>
      </c>
      <c r="H336" s="57" t="s">
        <v>13</v>
      </c>
      <c r="I336" s="58">
        <v>6</v>
      </c>
      <c r="J336" s="10">
        <f>ROUND(D333*I336,2)</f>
        <v>5.18</v>
      </c>
      <c r="K336" s="10"/>
      <c r="L336" s="10">
        <f t="shared" si="44"/>
        <v>0</v>
      </c>
      <c r="M336" s="9">
        <v>1.2</v>
      </c>
      <c r="N336" s="1"/>
      <c r="P336" s="1"/>
    </row>
    <row r="337" spans="1:20" s="8" customFormat="1" x14ac:dyDescent="0.25">
      <c r="A337" s="85"/>
      <c r="B337" s="86"/>
      <c r="C337" s="85"/>
      <c r="D337" s="88"/>
      <c r="E337" s="91"/>
      <c r="F337" s="93"/>
      <c r="G337" s="60" t="s">
        <v>11</v>
      </c>
      <c r="H337" s="57" t="s">
        <v>6</v>
      </c>
      <c r="I337" s="58">
        <v>1.1499999999999999</v>
      </c>
      <c r="J337" s="10">
        <f>ROUND(D333*I337,2)</f>
        <v>0.99</v>
      </c>
      <c r="K337" s="10"/>
      <c r="L337" s="10">
        <f t="shared" si="44"/>
        <v>0</v>
      </c>
      <c r="M337" s="9">
        <v>1.2</v>
      </c>
      <c r="N337" s="1"/>
      <c r="P337" s="1"/>
    </row>
    <row r="338" spans="1:20" s="8" customFormat="1" x14ac:dyDescent="0.25">
      <c r="A338" s="85"/>
      <c r="B338" s="86"/>
      <c r="C338" s="85"/>
      <c r="D338" s="88"/>
      <c r="E338" s="91"/>
      <c r="F338" s="93"/>
      <c r="G338" s="60" t="s">
        <v>25</v>
      </c>
      <c r="H338" s="57" t="s">
        <v>14</v>
      </c>
      <c r="I338" s="58">
        <v>0.3</v>
      </c>
      <c r="J338" s="10">
        <f>ROUND(D333*I338,2)</f>
        <v>0.26</v>
      </c>
      <c r="K338" s="10"/>
      <c r="L338" s="10">
        <f t="shared" si="44"/>
        <v>0</v>
      </c>
      <c r="M338" s="9">
        <v>1.2</v>
      </c>
      <c r="N338" s="1"/>
      <c r="P338" s="1"/>
    </row>
    <row r="339" spans="1:20" s="8" customFormat="1" x14ac:dyDescent="0.25">
      <c r="A339" s="85"/>
      <c r="B339" s="86"/>
      <c r="C339" s="85"/>
      <c r="D339" s="88"/>
      <c r="E339" s="91"/>
      <c r="F339" s="93"/>
      <c r="G339" s="59" t="s">
        <v>17</v>
      </c>
      <c r="H339" s="57" t="s">
        <v>13</v>
      </c>
      <c r="I339" s="58">
        <v>2.9</v>
      </c>
      <c r="J339" s="10">
        <f>ROUND(D333*I339,2)</f>
        <v>2.5099999999999998</v>
      </c>
      <c r="K339" s="10"/>
      <c r="L339" s="10">
        <f t="shared" si="44"/>
        <v>0</v>
      </c>
      <c r="M339" s="9">
        <v>1.2</v>
      </c>
      <c r="N339" s="1"/>
      <c r="P339" s="1"/>
    </row>
    <row r="340" spans="1:20" s="8" customFormat="1" ht="27.6" x14ac:dyDescent="0.25">
      <c r="A340" s="85"/>
      <c r="B340" s="86"/>
      <c r="C340" s="85"/>
      <c r="D340" s="88"/>
      <c r="E340" s="91"/>
      <c r="F340" s="93"/>
      <c r="G340" s="59" t="s">
        <v>54</v>
      </c>
      <c r="H340" s="67" t="s">
        <v>14</v>
      </c>
      <c r="I340" s="64">
        <v>0.41399999999999998</v>
      </c>
      <c r="J340" s="35">
        <f>ROUND(D333*I340,2)</f>
        <v>0.36</v>
      </c>
      <c r="K340" s="10"/>
      <c r="L340" s="10">
        <f>ROUND(J340*K340,2)</f>
        <v>0</v>
      </c>
      <c r="M340" s="9">
        <v>1.2</v>
      </c>
      <c r="N340" s="1"/>
      <c r="P340" s="1"/>
    </row>
    <row r="341" spans="1:20" s="8" customFormat="1" x14ac:dyDescent="0.25">
      <c r="A341" s="85"/>
      <c r="B341" s="86"/>
      <c r="C341" s="85"/>
      <c r="D341" s="88"/>
      <c r="E341" s="91"/>
      <c r="F341" s="93"/>
      <c r="G341" s="56" t="s">
        <v>18</v>
      </c>
      <c r="H341" s="17" t="s">
        <v>12</v>
      </c>
      <c r="I341" s="58">
        <v>2.4</v>
      </c>
      <c r="J341" s="10">
        <f>ROUND(D333*I341,2)</f>
        <v>2.0699999999999998</v>
      </c>
      <c r="K341" s="10"/>
      <c r="L341" s="10">
        <f t="shared" ref="L341:L349" si="45">ROUND(J341*K341,2)</f>
        <v>0</v>
      </c>
      <c r="M341" s="12">
        <v>1.2</v>
      </c>
      <c r="N341" s="13"/>
      <c r="O341" s="13"/>
      <c r="P341" s="13"/>
    </row>
    <row r="342" spans="1:20" s="8" customFormat="1" x14ac:dyDescent="0.25">
      <c r="A342" s="85"/>
      <c r="B342" s="86"/>
      <c r="C342" s="85"/>
      <c r="D342" s="88"/>
      <c r="E342" s="92"/>
      <c r="F342" s="93"/>
      <c r="G342" s="59" t="s">
        <v>66</v>
      </c>
      <c r="H342" s="57" t="s">
        <v>15</v>
      </c>
      <c r="I342" s="58">
        <v>8</v>
      </c>
      <c r="J342" s="10">
        <f>ROUND(D333*I342,0)</f>
        <v>7</v>
      </c>
      <c r="K342" s="10"/>
      <c r="L342" s="10">
        <f t="shared" si="45"/>
        <v>0</v>
      </c>
      <c r="M342" s="9">
        <v>1.2</v>
      </c>
      <c r="N342" s="1"/>
      <c r="P342" s="1"/>
    </row>
    <row r="343" spans="1:20" s="8" customFormat="1" x14ac:dyDescent="0.25">
      <c r="A343" s="85">
        <v>50</v>
      </c>
      <c r="B343" s="86" t="s">
        <v>96</v>
      </c>
      <c r="C343" s="85" t="s">
        <v>6</v>
      </c>
      <c r="D343" s="87">
        <v>223.99</v>
      </c>
      <c r="E343" s="90"/>
      <c r="F343" s="93">
        <f>ROUND(E343*D343,2)</f>
        <v>0</v>
      </c>
      <c r="G343" s="56" t="s">
        <v>26</v>
      </c>
      <c r="H343" s="57" t="s">
        <v>14</v>
      </c>
      <c r="I343" s="58">
        <v>0.1</v>
      </c>
      <c r="J343" s="10">
        <f>ROUND(I343*D343,2)</f>
        <v>22.4</v>
      </c>
      <c r="K343" s="10"/>
      <c r="L343" s="10">
        <f t="shared" si="45"/>
        <v>0</v>
      </c>
      <c r="M343" s="9">
        <v>1.2</v>
      </c>
      <c r="N343" s="1"/>
      <c r="P343" s="1"/>
    </row>
    <row r="344" spans="1:20" s="8" customFormat="1" x14ac:dyDescent="0.25">
      <c r="A344" s="85"/>
      <c r="B344" s="86"/>
      <c r="C344" s="85"/>
      <c r="D344" s="88"/>
      <c r="E344" s="91"/>
      <c r="F344" s="93"/>
      <c r="G344" s="59" t="s">
        <v>10</v>
      </c>
      <c r="H344" s="57" t="s">
        <v>13</v>
      </c>
      <c r="I344" s="58">
        <v>6</v>
      </c>
      <c r="J344" s="10">
        <f>ROUND(I344*D343,2)</f>
        <v>1343.94</v>
      </c>
      <c r="K344" s="10"/>
      <c r="L344" s="10">
        <f t="shared" si="45"/>
        <v>0</v>
      </c>
      <c r="M344" s="9">
        <v>1.2</v>
      </c>
      <c r="N344" s="1"/>
      <c r="P344" s="1"/>
      <c r="T344" s="11"/>
    </row>
    <row r="345" spans="1:20" s="8" customFormat="1" x14ac:dyDescent="0.25">
      <c r="A345" s="85"/>
      <c r="B345" s="86"/>
      <c r="C345" s="85"/>
      <c r="D345" s="88"/>
      <c r="E345" s="91"/>
      <c r="F345" s="93"/>
      <c r="G345" s="56" t="s">
        <v>62</v>
      </c>
      <c r="H345" s="57" t="s">
        <v>7</v>
      </c>
      <c r="I345" s="58">
        <v>1.05</v>
      </c>
      <c r="J345" s="10">
        <f>ROUND(D343*I345*O345,2)</f>
        <v>7.06</v>
      </c>
      <c r="K345" s="10"/>
      <c r="L345" s="10">
        <f t="shared" si="45"/>
        <v>0</v>
      </c>
      <c r="M345" s="9">
        <v>1.2</v>
      </c>
      <c r="N345" s="1"/>
      <c r="O345" s="8">
        <v>0.03</v>
      </c>
      <c r="P345" s="1"/>
    </row>
    <row r="346" spans="1:20" s="8" customFormat="1" x14ac:dyDescent="0.25">
      <c r="A346" s="85"/>
      <c r="B346" s="86"/>
      <c r="C346" s="85"/>
      <c r="D346" s="88"/>
      <c r="E346" s="91"/>
      <c r="F346" s="93"/>
      <c r="G346" s="60" t="s">
        <v>16</v>
      </c>
      <c r="H346" s="57" t="s">
        <v>13</v>
      </c>
      <c r="I346" s="58">
        <v>6</v>
      </c>
      <c r="J346" s="10">
        <f>ROUND(D343*I346,2)</f>
        <v>1343.94</v>
      </c>
      <c r="K346" s="10"/>
      <c r="L346" s="10">
        <f t="shared" si="45"/>
        <v>0</v>
      </c>
      <c r="M346" s="9">
        <v>1.2</v>
      </c>
      <c r="N346" s="1"/>
      <c r="P346" s="1"/>
    </row>
    <row r="347" spans="1:20" s="8" customFormat="1" x14ac:dyDescent="0.25">
      <c r="A347" s="85"/>
      <c r="B347" s="86"/>
      <c r="C347" s="85"/>
      <c r="D347" s="88"/>
      <c r="E347" s="91"/>
      <c r="F347" s="93"/>
      <c r="G347" s="60" t="s">
        <v>11</v>
      </c>
      <c r="H347" s="57" t="s">
        <v>6</v>
      </c>
      <c r="I347" s="58">
        <v>1.1499999999999999</v>
      </c>
      <c r="J347" s="10">
        <f>ROUND(D343*I347,2)</f>
        <v>257.58999999999997</v>
      </c>
      <c r="K347" s="10"/>
      <c r="L347" s="10">
        <f t="shared" si="45"/>
        <v>0</v>
      </c>
      <c r="M347" s="9">
        <v>1.2</v>
      </c>
      <c r="N347" s="1"/>
      <c r="P347" s="1"/>
    </row>
    <row r="348" spans="1:20" s="8" customFormat="1" x14ac:dyDescent="0.25">
      <c r="A348" s="85"/>
      <c r="B348" s="86"/>
      <c r="C348" s="85"/>
      <c r="D348" s="88"/>
      <c r="E348" s="91"/>
      <c r="F348" s="93"/>
      <c r="G348" s="60" t="s">
        <v>25</v>
      </c>
      <c r="H348" s="57" t="s">
        <v>14</v>
      </c>
      <c r="I348" s="58">
        <v>0.3</v>
      </c>
      <c r="J348" s="10">
        <f>ROUND(D343*I348,2)</f>
        <v>67.2</v>
      </c>
      <c r="K348" s="10"/>
      <c r="L348" s="10">
        <f t="shared" si="45"/>
        <v>0</v>
      </c>
      <c r="M348" s="9">
        <v>1.2</v>
      </c>
      <c r="N348" s="1"/>
      <c r="P348" s="1"/>
    </row>
    <row r="349" spans="1:20" s="8" customFormat="1" x14ac:dyDescent="0.25">
      <c r="A349" s="85"/>
      <c r="B349" s="86"/>
      <c r="C349" s="85"/>
      <c r="D349" s="88"/>
      <c r="E349" s="91"/>
      <c r="F349" s="93"/>
      <c r="G349" s="59" t="s">
        <v>17</v>
      </c>
      <c r="H349" s="57" t="s">
        <v>13</v>
      </c>
      <c r="I349" s="58">
        <v>2.9</v>
      </c>
      <c r="J349" s="10">
        <f>ROUND(D343*I349,2)</f>
        <v>649.57000000000005</v>
      </c>
      <c r="K349" s="10"/>
      <c r="L349" s="10">
        <f t="shared" si="45"/>
        <v>0</v>
      </c>
      <c r="M349" s="9">
        <v>1.2</v>
      </c>
      <c r="N349" s="1"/>
      <c r="P349" s="1"/>
    </row>
    <row r="350" spans="1:20" s="8" customFormat="1" ht="27.6" x14ac:dyDescent="0.25">
      <c r="A350" s="85"/>
      <c r="B350" s="86"/>
      <c r="C350" s="85"/>
      <c r="D350" s="88"/>
      <c r="E350" s="91"/>
      <c r="F350" s="93"/>
      <c r="G350" s="59" t="s">
        <v>54</v>
      </c>
      <c r="H350" s="67" t="s">
        <v>14</v>
      </c>
      <c r="I350" s="64">
        <v>0.41399999999999998</v>
      </c>
      <c r="J350" s="35">
        <f>ROUND(D343*I350,2)</f>
        <v>92.73</v>
      </c>
      <c r="K350" s="10"/>
      <c r="L350" s="10">
        <f>ROUND(J350*K350,2)</f>
        <v>0</v>
      </c>
      <c r="M350" s="9">
        <v>1.2</v>
      </c>
      <c r="N350" s="1"/>
      <c r="P350" s="1"/>
    </row>
    <row r="351" spans="1:20" s="8" customFormat="1" x14ac:dyDescent="0.25">
      <c r="A351" s="85"/>
      <c r="B351" s="86"/>
      <c r="C351" s="85"/>
      <c r="D351" s="88"/>
      <c r="E351" s="91"/>
      <c r="F351" s="93"/>
      <c r="G351" s="56" t="s">
        <v>18</v>
      </c>
      <c r="H351" s="17" t="s">
        <v>12</v>
      </c>
      <c r="I351" s="58">
        <v>0.38</v>
      </c>
      <c r="J351" s="10">
        <f>ROUND(D343*I351,2)</f>
        <v>85.12</v>
      </c>
      <c r="K351" s="10"/>
      <c r="L351" s="10">
        <f t="shared" ref="L351:L352" si="46">ROUND(J351*K351,2)</f>
        <v>0</v>
      </c>
      <c r="M351" s="12">
        <v>1.2</v>
      </c>
      <c r="N351" s="13"/>
      <c r="O351" s="13"/>
      <c r="P351" s="13"/>
    </row>
    <row r="352" spans="1:20" s="8" customFormat="1" x14ac:dyDescent="0.25">
      <c r="A352" s="85"/>
      <c r="B352" s="86"/>
      <c r="C352" s="85"/>
      <c r="D352" s="88"/>
      <c r="E352" s="92"/>
      <c r="F352" s="93"/>
      <c r="G352" s="59" t="s">
        <v>66</v>
      </c>
      <c r="H352" s="57" t="s">
        <v>15</v>
      </c>
      <c r="I352" s="58">
        <v>8</v>
      </c>
      <c r="J352" s="10">
        <f>ROUND(D343*I352,0)</f>
        <v>1792</v>
      </c>
      <c r="K352" s="10"/>
      <c r="L352" s="10">
        <f t="shared" si="46"/>
        <v>0</v>
      </c>
      <c r="M352" s="9">
        <v>1.2</v>
      </c>
      <c r="N352" s="1"/>
      <c r="P352" s="1"/>
    </row>
    <row r="353" spans="1:16" s="8" customFormat="1" x14ac:dyDescent="0.25">
      <c r="A353" s="117" t="s">
        <v>97</v>
      </c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9"/>
      <c r="N353" s="1"/>
      <c r="O353" s="1"/>
      <c r="P353" s="1"/>
    </row>
    <row r="354" spans="1:16" s="8" customFormat="1" x14ac:dyDescent="0.25">
      <c r="A354" s="85">
        <v>51</v>
      </c>
      <c r="B354" s="86" t="s">
        <v>76</v>
      </c>
      <c r="C354" s="85" t="s">
        <v>6</v>
      </c>
      <c r="D354" s="87">
        <v>81.56</v>
      </c>
      <c r="E354" s="90"/>
      <c r="F354" s="93">
        <f>ROUND(E354*D354,2)</f>
        <v>0</v>
      </c>
      <c r="G354" s="56" t="s">
        <v>26</v>
      </c>
      <c r="H354" s="57" t="s">
        <v>14</v>
      </c>
      <c r="I354" s="58">
        <v>0.1</v>
      </c>
      <c r="J354" s="10">
        <f>ROUND(I354*D354,2)</f>
        <v>8.16</v>
      </c>
      <c r="K354" s="10"/>
      <c r="L354" s="10">
        <f t="shared" ref="L354:L360" si="47">ROUND(J354*K354,2)</f>
        <v>0</v>
      </c>
      <c r="M354" s="9">
        <v>1.2</v>
      </c>
      <c r="N354" s="1"/>
      <c r="P354" s="1"/>
    </row>
    <row r="355" spans="1:16" s="8" customFormat="1" x14ac:dyDescent="0.25">
      <c r="A355" s="85"/>
      <c r="B355" s="86"/>
      <c r="C355" s="85"/>
      <c r="D355" s="88"/>
      <c r="E355" s="91"/>
      <c r="F355" s="93"/>
      <c r="G355" s="59" t="s">
        <v>10</v>
      </c>
      <c r="H355" s="57" t="s">
        <v>13</v>
      </c>
      <c r="I355" s="58">
        <v>6</v>
      </c>
      <c r="J355" s="10">
        <f>ROUND(I355*D354,2)</f>
        <v>489.36</v>
      </c>
      <c r="K355" s="10"/>
      <c r="L355" s="10">
        <f t="shared" si="47"/>
        <v>0</v>
      </c>
      <c r="M355" s="9">
        <v>1.2</v>
      </c>
      <c r="N355" s="1"/>
      <c r="P355" s="1"/>
    </row>
    <row r="356" spans="1:16" s="8" customFormat="1" ht="27.6" x14ac:dyDescent="0.25">
      <c r="A356" s="85"/>
      <c r="B356" s="86"/>
      <c r="C356" s="85"/>
      <c r="D356" s="88"/>
      <c r="E356" s="91"/>
      <c r="F356" s="93"/>
      <c r="G356" s="56" t="s">
        <v>75</v>
      </c>
      <c r="H356" s="57" t="s">
        <v>7</v>
      </c>
      <c r="I356" s="58">
        <v>1.05</v>
      </c>
      <c r="J356" s="10">
        <f>ROUND(D354*I356*O356,2)</f>
        <v>8.56</v>
      </c>
      <c r="K356" s="10"/>
      <c r="L356" s="10">
        <f t="shared" si="47"/>
        <v>0</v>
      </c>
      <c r="M356" s="9">
        <v>1.2</v>
      </c>
      <c r="N356" s="1"/>
      <c r="O356" s="8">
        <v>0.1</v>
      </c>
      <c r="P356" s="1"/>
    </row>
    <row r="357" spans="1:16" s="8" customFormat="1" x14ac:dyDescent="0.25">
      <c r="A357" s="85"/>
      <c r="B357" s="86"/>
      <c r="C357" s="85"/>
      <c r="D357" s="88"/>
      <c r="E357" s="91"/>
      <c r="F357" s="93"/>
      <c r="G357" s="60" t="s">
        <v>16</v>
      </c>
      <c r="H357" s="57" t="s">
        <v>13</v>
      </c>
      <c r="I357" s="58">
        <v>6</v>
      </c>
      <c r="J357" s="10">
        <f>ROUND(D354*I357,2)</f>
        <v>489.36</v>
      </c>
      <c r="K357" s="10"/>
      <c r="L357" s="10">
        <f t="shared" si="47"/>
        <v>0</v>
      </c>
      <c r="M357" s="9">
        <v>1.2</v>
      </c>
      <c r="N357" s="1"/>
      <c r="P357" s="1"/>
    </row>
    <row r="358" spans="1:16" s="8" customFormat="1" x14ac:dyDescent="0.25">
      <c r="A358" s="85"/>
      <c r="B358" s="86"/>
      <c r="C358" s="85"/>
      <c r="D358" s="88"/>
      <c r="E358" s="91"/>
      <c r="F358" s="93"/>
      <c r="G358" s="60" t="s">
        <v>11</v>
      </c>
      <c r="H358" s="57" t="s">
        <v>6</v>
      </c>
      <c r="I358" s="58">
        <v>1.1499999999999999</v>
      </c>
      <c r="J358" s="10">
        <f>ROUND(D354*I358,2)</f>
        <v>93.79</v>
      </c>
      <c r="K358" s="10"/>
      <c r="L358" s="10">
        <f t="shared" si="47"/>
        <v>0</v>
      </c>
      <c r="M358" s="9">
        <v>1.2</v>
      </c>
      <c r="N358" s="1"/>
      <c r="P358" s="1"/>
    </row>
    <row r="359" spans="1:16" s="8" customFormat="1" x14ac:dyDescent="0.25">
      <c r="A359" s="85"/>
      <c r="B359" s="86"/>
      <c r="C359" s="85"/>
      <c r="D359" s="88"/>
      <c r="E359" s="91"/>
      <c r="F359" s="93"/>
      <c r="G359" s="60" t="s">
        <v>25</v>
      </c>
      <c r="H359" s="57" t="s">
        <v>14</v>
      </c>
      <c r="I359" s="58">
        <v>0.3</v>
      </c>
      <c r="J359" s="10">
        <f>ROUND(D354*I359,2)</f>
        <v>24.47</v>
      </c>
      <c r="K359" s="10"/>
      <c r="L359" s="10">
        <f t="shared" si="47"/>
        <v>0</v>
      </c>
      <c r="M359" s="9">
        <v>1.2</v>
      </c>
      <c r="N359" s="1"/>
      <c r="P359" s="1"/>
    </row>
    <row r="360" spans="1:16" s="8" customFormat="1" x14ac:dyDescent="0.25">
      <c r="A360" s="85"/>
      <c r="B360" s="86"/>
      <c r="C360" s="85"/>
      <c r="D360" s="88"/>
      <c r="E360" s="91"/>
      <c r="F360" s="93"/>
      <c r="G360" s="59" t="s">
        <v>17</v>
      </c>
      <c r="H360" s="57" t="s">
        <v>13</v>
      </c>
      <c r="I360" s="58">
        <v>2.9</v>
      </c>
      <c r="J360" s="10">
        <f>ROUND(D354*I360,2)</f>
        <v>236.52</v>
      </c>
      <c r="K360" s="10"/>
      <c r="L360" s="10">
        <f t="shared" si="47"/>
        <v>0</v>
      </c>
      <c r="M360" s="9">
        <v>1.2</v>
      </c>
      <c r="N360" s="1"/>
      <c r="P360" s="1"/>
    </row>
    <row r="361" spans="1:16" s="8" customFormat="1" ht="27.6" x14ac:dyDescent="0.25">
      <c r="A361" s="85"/>
      <c r="B361" s="86"/>
      <c r="C361" s="85"/>
      <c r="D361" s="88"/>
      <c r="E361" s="91"/>
      <c r="F361" s="93"/>
      <c r="G361" s="59" t="s">
        <v>54</v>
      </c>
      <c r="H361" s="67" t="s">
        <v>14</v>
      </c>
      <c r="I361" s="64">
        <v>0.41399999999999998</v>
      </c>
      <c r="J361" s="35">
        <f>ROUND(D354*I361,2)</f>
        <v>33.770000000000003</v>
      </c>
      <c r="K361" s="10"/>
      <c r="L361" s="10">
        <f>ROUND(J361*K361,2)</f>
        <v>0</v>
      </c>
      <c r="M361" s="9">
        <v>1.2</v>
      </c>
      <c r="N361" s="1"/>
      <c r="P361" s="1"/>
    </row>
    <row r="362" spans="1:16" s="8" customFormat="1" x14ac:dyDescent="0.25">
      <c r="A362" s="85"/>
      <c r="B362" s="86"/>
      <c r="C362" s="85"/>
      <c r="D362" s="88"/>
      <c r="E362" s="91"/>
      <c r="F362" s="93"/>
      <c r="G362" s="56" t="s">
        <v>18</v>
      </c>
      <c r="H362" s="17" t="s">
        <v>12</v>
      </c>
      <c r="I362" s="58">
        <v>0.35</v>
      </c>
      <c r="J362" s="10">
        <f>ROUND(D354*I362,2)</f>
        <v>28.55</v>
      </c>
      <c r="K362" s="10"/>
      <c r="L362" s="10">
        <f t="shared" ref="L362:L380" si="48">ROUND(J362*K362,2)</f>
        <v>0</v>
      </c>
      <c r="M362" s="12">
        <v>1.2</v>
      </c>
      <c r="N362" s="13"/>
      <c r="O362" s="13"/>
      <c r="P362" s="13"/>
    </row>
    <row r="363" spans="1:16" s="8" customFormat="1" x14ac:dyDescent="0.25">
      <c r="A363" s="85"/>
      <c r="B363" s="86"/>
      <c r="C363" s="85"/>
      <c r="D363" s="88"/>
      <c r="E363" s="92"/>
      <c r="F363" s="93"/>
      <c r="G363" s="59" t="s">
        <v>78</v>
      </c>
      <c r="H363" s="57" t="s">
        <v>15</v>
      </c>
      <c r="I363" s="58">
        <v>8</v>
      </c>
      <c r="J363" s="10">
        <f>ROUND(D354*I363,0)</f>
        <v>652</v>
      </c>
      <c r="K363" s="10"/>
      <c r="L363" s="10">
        <f t="shared" si="48"/>
        <v>0</v>
      </c>
      <c r="M363" s="9">
        <v>1.2</v>
      </c>
      <c r="N363" s="1"/>
      <c r="P363" s="1"/>
    </row>
    <row r="364" spans="1:16" s="8" customFormat="1" x14ac:dyDescent="0.25">
      <c r="A364" s="85">
        <v>52</v>
      </c>
      <c r="B364" s="86" t="s">
        <v>77</v>
      </c>
      <c r="C364" s="85" t="s">
        <v>6</v>
      </c>
      <c r="D364" s="87">
        <v>14.22</v>
      </c>
      <c r="E364" s="90"/>
      <c r="F364" s="93">
        <f>ROUND(E364*D364,2)</f>
        <v>0</v>
      </c>
      <c r="G364" s="56" t="s">
        <v>26</v>
      </c>
      <c r="H364" s="57" t="s">
        <v>14</v>
      </c>
      <c r="I364" s="58">
        <v>0.1</v>
      </c>
      <c r="J364" s="10">
        <f>ROUND(I364*D364,2)</f>
        <v>1.42</v>
      </c>
      <c r="K364" s="10"/>
      <c r="L364" s="10">
        <f t="shared" si="48"/>
        <v>0</v>
      </c>
      <c r="M364" s="9">
        <v>1.2</v>
      </c>
      <c r="N364" s="1"/>
      <c r="P364" s="1"/>
    </row>
    <row r="365" spans="1:16" s="8" customFormat="1" x14ac:dyDescent="0.25">
      <c r="A365" s="85"/>
      <c r="B365" s="86"/>
      <c r="C365" s="85"/>
      <c r="D365" s="88"/>
      <c r="E365" s="91"/>
      <c r="F365" s="93"/>
      <c r="G365" s="59" t="s">
        <v>10</v>
      </c>
      <c r="H365" s="57" t="s">
        <v>13</v>
      </c>
      <c r="I365" s="58">
        <v>12</v>
      </c>
      <c r="J365" s="10">
        <f>ROUND(I365*D364,2)</f>
        <v>170.64</v>
      </c>
      <c r="K365" s="10"/>
      <c r="L365" s="10">
        <f t="shared" si="48"/>
        <v>0</v>
      </c>
      <c r="M365" s="9">
        <v>1.2</v>
      </c>
      <c r="N365" s="1"/>
      <c r="P365" s="1"/>
    </row>
    <row r="366" spans="1:16" s="8" customFormat="1" x14ac:dyDescent="0.25">
      <c r="A366" s="85"/>
      <c r="B366" s="86"/>
      <c r="C366" s="85"/>
      <c r="D366" s="88"/>
      <c r="E366" s="91"/>
      <c r="F366" s="93"/>
      <c r="G366" s="56" t="s">
        <v>36</v>
      </c>
      <c r="H366" s="57" t="s">
        <v>7</v>
      </c>
      <c r="I366" s="58">
        <v>1.05</v>
      </c>
      <c r="J366" s="10">
        <f>ROUND(D364*I366*O366,2)</f>
        <v>1.49</v>
      </c>
      <c r="K366" s="10"/>
      <c r="L366" s="10">
        <f t="shared" si="48"/>
        <v>0</v>
      </c>
      <c r="M366" s="9">
        <v>1.2</v>
      </c>
      <c r="N366" s="1"/>
      <c r="O366" s="8">
        <v>0.1</v>
      </c>
      <c r="P366" s="1"/>
    </row>
    <row r="367" spans="1:16" s="8" customFormat="1" x14ac:dyDescent="0.25">
      <c r="A367" s="85"/>
      <c r="B367" s="86"/>
      <c r="C367" s="85"/>
      <c r="D367" s="88"/>
      <c r="E367" s="91"/>
      <c r="F367" s="93"/>
      <c r="G367" s="60" t="s">
        <v>16</v>
      </c>
      <c r="H367" s="57" t="s">
        <v>13</v>
      </c>
      <c r="I367" s="58">
        <v>6</v>
      </c>
      <c r="J367" s="10">
        <f>ROUND(D364*I367,2)</f>
        <v>85.32</v>
      </c>
      <c r="K367" s="10"/>
      <c r="L367" s="10">
        <f t="shared" si="48"/>
        <v>0</v>
      </c>
      <c r="M367" s="9">
        <v>1.2</v>
      </c>
      <c r="N367" s="1"/>
      <c r="P367" s="1"/>
    </row>
    <row r="368" spans="1:16" s="8" customFormat="1" x14ac:dyDescent="0.25">
      <c r="A368" s="85"/>
      <c r="B368" s="86"/>
      <c r="C368" s="85"/>
      <c r="D368" s="88"/>
      <c r="E368" s="91"/>
      <c r="F368" s="93"/>
      <c r="G368" s="60" t="s">
        <v>11</v>
      </c>
      <c r="H368" s="57" t="s">
        <v>6</v>
      </c>
      <c r="I368" s="58">
        <v>1.1499999999999999</v>
      </c>
      <c r="J368" s="10">
        <f>ROUND(D364*I368,2)</f>
        <v>16.350000000000001</v>
      </c>
      <c r="K368" s="10"/>
      <c r="L368" s="10">
        <f t="shared" si="48"/>
        <v>0</v>
      </c>
      <c r="M368" s="9">
        <v>1.2</v>
      </c>
      <c r="N368" s="1"/>
      <c r="P368" s="1"/>
    </row>
    <row r="369" spans="1:20" s="8" customFormat="1" x14ac:dyDescent="0.25">
      <c r="A369" s="85"/>
      <c r="B369" s="86"/>
      <c r="C369" s="85"/>
      <c r="D369" s="88"/>
      <c r="E369" s="91"/>
      <c r="F369" s="93"/>
      <c r="G369" s="60" t="s">
        <v>25</v>
      </c>
      <c r="H369" s="57" t="s">
        <v>14</v>
      </c>
      <c r="I369" s="58">
        <v>0.3</v>
      </c>
      <c r="J369" s="10">
        <f>ROUND(D364*I369,2)</f>
        <v>4.2699999999999996</v>
      </c>
      <c r="K369" s="10"/>
      <c r="L369" s="10">
        <f t="shared" si="48"/>
        <v>0</v>
      </c>
      <c r="M369" s="9">
        <v>1.2</v>
      </c>
      <c r="N369" s="1"/>
      <c r="P369" s="1"/>
    </row>
    <row r="370" spans="1:20" s="8" customFormat="1" x14ac:dyDescent="0.25">
      <c r="A370" s="85"/>
      <c r="B370" s="86"/>
      <c r="C370" s="85"/>
      <c r="D370" s="88"/>
      <c r="E370" s="91"/>
      <c r="F370" s="93"/>
      <c r="G370" s="59" t="s">
        <v>17</v>
      </c>
      <c r="H370" s="57" t="s">
        <v>13</v>
      </c>
      <c r="I370" s="58">
        <v>2.9</v>
      </c>
      <c r="J370" s="10">
        <f>ROUND(D364*I370,2)</f>
        <v>41.24</v>
      </c>
      <c r="K370" s="10"/>
      <c r="L370" s="10">
        <f t="shared" si="48"/>
        <v>0</v>
      </c>
      <c r="M370" s="9">
        <v>1.2</v>
      </c>
      <c r="N370" s="1"/>
      <c r="P370" s="1"/>
    </row>
    <row r="371" spans="1:20" s="8" customFormat="1" ht="27.6" x14ac:dyDescent="0.25">
      <c r="A371" s="85"/>
      <c r="B371" s="86"/>
      <c r="C371" s="85"/>
      <c r="D371" s="88"/>
      <c r="E371" s="91"/>
      <c r="F371" s="93"/>
      <c r="G371" s="59" t="s">
        <v>54</v>
      </c>
      <c r="H371" s="68" t="s">
        <v>14</v>
      </c>
      <c r="I371" s="64">
        <v>0.41399999999999998</v>
      </c>
      <c r="J371" s="33">
        <f>ROUND(D364*I371,2)</f>
        <v>5.89</v>
      </c>
      <c r="K371" s="10"/>
      <c r="L371" s="10">
        <f t="shared" si="48"/>
        <v>0</v>
      </c>
      <c r="M371" s="9">
        <v>1.2</v>
      </c>
      <c r="N371" s="1"/>
      <c r="P371" s="1"/>
    </row>
    <row r="372" spans="1:20" s="8" customFormat="1" x14ac:dyDescent="0.25">
      <c r="A372" s="85"/>
      <c r="B372" s="86"/>
      <c r="C372" s="85"/>
      <c r="D372" s="88"/>
      <c r="E372" s="91"/>
      <c r="F372" s="93"/>
      <c r="G372" s="56" t="s">
        <v>18</v>
      </c>
      <c r="H372" s="17" t="s">
        <v>12</v>
      </c>
      <c r="I372" s="58">
        <v>0.11</v>
      </c>
      <c r="J372" s="10">
        <f>ROUND(D364*I372,2)</f>
        <v>1.56</v>
      </c>
      <c r="K372" s="10"/>
      <c r="L372" s="10">
        <f t="shared" si="48"/>
        <v>0</v>
      </c>
      <c r="M372" s="12">
        <v>1.2</v>
      </c>
      <c r="N372" s="13"/>
      <c r="O372" s="13"/>
      <c r="P372" s="13"/>
    </row>
    <row r="373" spans="1:20" s="8" customFormat="1" x14ac:dyDescent="0.25">
      <c r="A373" s="85"/>
      <c r="B373" s="86"/>
      <c r="C373" s="85"/>
      <c r="D373" s="89"/>
      <c r="E373" s="92"/>
      <c r="F373" s="93"/>
      <c r="G373" s="59" t="s">
        <v>78</v>
      </c>
      <c r="H373" s="57" t="s">
        <v>15</v>
      </c>
      <c r="I373" s="58">
        <v>8</v>
      </c>
      <c r="J373" s="10">
        <f>ROUND(D364*I373,0)</f>
        <v>114</v>
      </c>
      <c r="K373" s="10"/>
      <c r="L373" s="10">
        <f t="shared" si="48"/>
        <v>0</v>
      </c>
      <c r="M373" s="9">
        <v>1.2</v>
      </c>
      <c r="N373" s="1"/>
      <c r="P373" s="1"/>
    </row>
    <row r="374" spans="1:20" s="8" customFormat="1" x14ac:dyDescent="0.25">
      <c r="A374" s="85">
        <v>53</v>
      </c>
      <c r="B374" s="86" t="s">
        <v>98</v>
      </c>
      <c r="C374" s="85" t="s">
        <v>6</v>
      </c>
      <c r="D374" s="87">
        <v>1.91</v>
      </c>
      <c r="E374" s="90"/>
      <c r="F374" s="93">
        <f>ROUND(E374*D374,2)</f>
        <v>0</v>
      </c>
      <c r="G374" s="56" t="s">
        <v>26</v>
      </c>
      <c r="H374" s="57" t="s">
        <v>14</v>
      </c>
      <c r="I374" s="58">
        <v>0.1</v>
      </c>
      <c r="J374" s="10">
        <f>ROUND(I374*D374,2)</f>
        <v>0.19</v>
      </c>
      <c r="K374" s="10"/>
      <c r="L374" s="10">
        <f t="shared" si="48"/>
        <v>0</v>
      </c>
      <c r="M374" s="9">
        <v>1.2</v>
      </c>
      <c r="N374" s="1"/>
      <c r="P374" s="1"/>
    </row>
    <row r="375" spans="1:20" s="8" customFormat="1" x14ac:dyDescent="0.25">
      <c r="A375" s="85"/>
      <c r="B375" s="86"/>
      <c r="C375" s="85"/>
      <c r="D375" s="88"/>
      <c r="E375" s="91"/>
      <c r="F375" s="93"/>
      <c r="G375" s="59" t="s">
        <v>10</v>
      </c>
      <c r="H375" s="57" t="s">
        <v>13</v>
      </c>
      <c r="I375" s="58">
        <v>6</v>
      </c>
      <c r="J375" s="10">
        <f>ROUND(I375*D374,2)</f>
        <v>11.46</v>
      </c>
      <c r="K375" s="10"/>
      <c r="L375" s="10">
        <f t="shared" si="48"/>
        <v>0</v>
      </c>
      <c r="M375" s="9">
        <v>1.2</v>
      </c>
      <c r="N375" s="1"/>
      <c r="P375" s="1"/>
      <c r="T375" s="11"/>
    </row>
    <row r="376" spans="1:20" s="8" customFormat="1" x14ac:dyDescent="0.25">
      <c r="A376" s="85"/>
      <c r="B376" s="86"/>
      <c r="C376" s="85"/>
      <c r="D376" s="88"/>
      <c r="E376" s="91"/>
      <c r="F376" s="93"/>
      <c r="G376" s="56" t="s">
        <v>62</v>
      </c>
      <c r="H376" s="57" t="s">
        <v>7</v>
      </c>
      <c r="I376" s="58">
        <v>1.05</v>
      </c>
      <c r="J376" s="10">
        <f>ROUND(D374*I376*O376,2)</f>
        <v>0.06</v>
      </c>
      <c r="K376" s="10"/>
      <c r="L376" s="10">
        <f t="shared" si="48"/>
        <v>0</v>
      </c>
      <c r="M376" s="9">
        <v>1.2</v>
      </c>
      <c r="N376" s="1"/>
      <c r="O376" s="8">
        <v>0.03</v>
      </c>
      <c r="P376" s="1"/>
    </row>
    <row r="377" spans="1:20" s="8" customFormat="1" x14ac:dyDescent="0.25">
      <c r="A377" s="85"/>
      <c r="B377" s="86"/>
      <c r="C377" s="85"/>
      <c r="D377" s="88"/>
      <c r="E377" s="91"/>
      <c r="F377" s="93"/>
      <c r="G377" s="60" t="s">
        <v>16</v>
      </c>
      <c r="H377" s="57" t="s">
        <v>13</v>
      </c>
      <c r="I377" s="58">
        <v>6</v>
      </c>
      <c r="J377" s="10">
        <f>ROUND(D374*I377,2)</f>
        <v>11.46</v>
      </c>
      <c r="K377" s="10"/>
      <c r="L377" s="10">
        <f t="shared" si="48"/>
        <v>0</v>
      </c>
      <c r="M377" s="9">
        <v>1.2</v>
      </c>
      <c r="N377" s="1"/>
      <c r="P377" s="1"/>
    </row>
    <row r="378" spans="1:20" s="8" customFormat="1" x14ac:dyDescent="0.25">
      <c r="A378" s="85"/>
      <c r="B378" s="86"/>
      <c r="C378" s="85"/>
      <c r="D378" s="88"/>
      <c r="E378" s="91"/>
      <c r="F378" s="93"/>
      <c r="G378" s="60" t="s">
        <v>11</v>
      </c>
      <c r="H378" s="57" t="s">
        <v>6</v>
      </c>
      <c r="I378" s="58">
        <v>1.1499999999999999</v>
      </c>
      <c r="J378" s="10">
        <f>ROUND(D374*I378,2)</f>
        <v>2.2000000000000002</v>
      </c>
      <c r="K378" s="10"/>
      <c r="L378" s="10">
        <f t="shared" si="48"/>
        <v>0</v>
      </c>
      <c r="M378" s="9">
        <v>1.2</v>
      </c>
      <c r="N378" s="1"/>
      <c r="P378" s="1"/>
    </row>
    <row r="379" spans="1:20" s="8" customFormat="1" x14ac:dyDescent="0.25">
      <c r="A379" s="85"/>
      <c r="B379" s="86"/>
      <c r="C379" s="85"/>
      <c r="D379" s="88"/>
      <c r="E379" s="91"/>
      <c r="F379" s="93"/>
      <c r="G379" s="60" t="s">
        <v>25</v>
      </c>
      <c r="H379" s="57" t="s">
        <v>14</v>
      </c>
      <c r="I379" s="58">
        <v>0.3</v>
      </c>
      <c r="J379" s="10">
        <f>ROUND(D374*I379,2)</f>
        <v>0.56999999999999995</v>
      </c>
      <c r="K379" s="10"/>
      <c r="L379" s="10">
        <f t="shared" si="48"/>
        <v>0</v>
      </c>
      <c r="M379" s="9">
        <v>1.2</v>
      </c>
      <c r="N379" s="1"/>
      <c r="P379" s="1"/>
    </row>
    <row r="380" spans="1:20" s="8" customFormat="1" x14ac:dyDescent="0.25">
      <c r="A380" s="85"/>
      <c r="B380" s="86"/>
      <c r="C380" s="85"/>
      <c r="D380" s="88"/>
      <c r="E380" s="91"/>
      <c r="F380" s="93"/>
      <c r="G380" s="59" t="s">
        <v>17</v>
      </c>
      <c r="H380" s="57" t="s">
        <v>13</v>
      </c>
      <c r="I380" s="58">
        <v>2.9</v>
      </c>
      <c r="J380" s="10">
        <f>ROUND(D374*I380,2)</f>
        <v>5.54</v>
      </c>
      <c r="K380" s="10"/>
      <c r="L380" s="10">
        <f t="shared" si="48"/>
        <v>0</v>
      </c>
      <c r="M380" s="9">
        <v>1.2</v>
      </c>
      <c r="N380" s="1"/>
      <c r="P380" s="1"/>
    </row>
    <row r="381" spans="1:20" s="8" customFormat="1" ht="27.6" x14ac:dyDescent="0.25">
      <c r="A381" s="85"/>
      <c r="B381" s="86"/>
      <c r="C381" s="85"/>
      <c r="D381" s="88"/>
      <c r="E381" s="91"/>
      <c r="F381" s="93"/>
      <c r="G381" s="59" t="s">
        <v>54</v>
      </c>
      <c r="H381" s="67" t="s">
        <v>14</v>
      </c>
      <c r="I381" s="64">
        <v>0.41399999999999998</v>
      </c>
      <c r="J381" s="35">
        <f>ROUND(D374*I381,2)</f>
        <v>0.79</v>
      </c>
      <c r="K381" s="10"/>
      <c r="L381" s="10">
        <f>ROUND(J381*K381,2)</f>
        <v>0</v>
      </c>
      <c r="M381" s="9">
        <v>1.2</v>
      </c>
      <c r="N381" s="1"/>
      <c r="P381" s="1"/>
    </row>
    <row r="382" spans="1:20" s="8" customFormat="1" x14ac:dyDescent="0.25">
      <c r="A382" s="85"/>
      <c r="B382" s="86"/>
      <c r="C382" s="85"/>
      <c r="D382" s="88"/>
      <c r="E382" s="91"/>
      <c r="F382" s="93"/>
      <c r="G382" s="56" t="s">
        <v>86</v>
      </c>
      <c r="H382" s="17" t="s">
        <v>12</v>
      </c>
      <c r="I382" s="58">
        <v>1.7</v>
      </c>
      <c r="J382" s="10">
        <f>ROUND(D374*I382,2)</f>
        <v>3.25</v>
      </c>
      <c r="K382" s="10"/>
      <c r="L382" s="10">
        <f t="shared" ref="L382:L383" si="49">ROUND(J382*K382,2)</f>
        <v>0</v>
      </c>
      <c r="M382" s="12">
        <v>1.2</v>
      </c>
      <c r="N382" s="13"/>
      <c r="O382" s="13"/>
      <c r="P382" s="13"/>
    </row>
    <row r="383" spans="1:20" s="8" customFormat="1" x14ac:dyDescent="0.25">
      <c r="A383" s="85"/>
      <c r="B383" s="86"/>
      <c r="C383" s="85"/>
      <c r="D383" s="88"/>
      <c r="E383" s="92"/>
      <c r="F383" s="93"/>
      <c r="G383" s="59" t="s">
        <v>66</v>
      </c>
      <c r="H383" s="57" t="s">
        <v>15</v>
      </c>
      <c r="I383" s="58">
        <v>8</v>
      </c>
      <c r="J383" s="10">
        <f>ROUND(D374*I383,0)</f>
        <v>15</v>
      </c>
      <c r="K383" s="10"/>
      <c r="L383" s="10">
        <f t="shared" si="49"/>
        <v>0</v>
      </c>
      <c r="M383" s="9">
        <v>1.2</v>
      </c>
      <c r="N383" s="1"/>
      <c r="P383" s="1"/>
    </row>
    <row r="384" spans="1:20" s="8" customFormat="1" x14ac:dyDescent="0.25">
      <c r="A384" s="85">
        <v>54</v>
      </c>
      <c r="B384" s="86" t="s">
        <v>73</v>
      </c>
      <c r="C384" s="85" t="s">
        <v>9</v>
      </c>
      <c r="D384" s="87">
        <v>8.52</v>
      </c>
      <c r="E384" s="90"/>
      <c r="F384" s="93">
        <f>ROUND(D384*E384,2)</f>
        <v>0</v>
      </c>
      <c r="G384" s="56" t="s">
        <v>26</v>
      </c>
      <c r="H384" s="57" t="s">
        <v>14</v>
      </c>
      <c r="I384" s="58">
        <v>0.1</v>
      </c>
      <c r="J384" s="10">
        <f>ROUND(D384*I384*N384,2)</f>
        <v>0.09</v>
      </c>
      <c r="K384" s="10"/>
      <c r="L384" s="10">
        <f>ROUND(J384*K384,2)</f>
        <v>0</v>
      </c>
      <c r="M384" s="9">
        <v>1.2</v>
      </c>
      <c r="N384" s="1">
        <v>0.11</v>
      </c>
      <c r="O384" s="1"/>
      <c r="P384" s="1"/>
    </row>
    <row r="385" spans="1:20" s="8" customFormat="1" x14ac:dyDescent="0.25">
      <c r="A385" s="85"/>
      <c r="B385" s="86"/>
      <c r="C385" s="85"/>
      <c r="D385" s="88"/>
      <c r="E385" s="91"/>
      <c r="F385" s="93"/>
      <c r="G385" s="60" t="s">
        <v>11</v>
      </c>
      <c r="H385" s="17" t="s">
        <v>6</v>
      </c>
      <c r="I385" s="58">
        <v>1.1499999999999999</v>
      </c>
      <c r="J385" s="10">
        <f>ROUND(D384*I385*N385,2)</f>
        <v>1.08</v>
      </c>
      <c r="K385" s="10"/>
      <c r="L385" s="10">
        <f>ROUND(J385*K385,2)</f>
        <v>0</v>
      </c>
      <c r="M385" s="9">
        <v>1.2</v>
      </c>
      <c r="N385" s="1">
        <v>0.11</v>
      </c>
      <c r="O385" s="1"/>
      <c r="P385" s="1"/>
    </row>
    <row r="386" spans="1:20" s="8" customFormat="1" x14ac:dyDescent="0.25">
      <c r="A386" s="85"/>
      <c r="B386" s="86"/>
      <c r="C386" s="85"/>
      <c r="D386" s="88"/>
      <c r="E386" s="91"/>
      <c r="F386" s="93"/>
      <c r="G386" s="60" t="s">
        <v>16</v>
      </c>
      <c r="H386" s="17" t="s">
        <v>13</v>
      </c>
      <c r="I386" s="58">
        <v>6</v>
      </c>
      <c r="J386" s="10">
        <f>ROUND(D384*I386*N386,2)</f>
        <v>5.62</v>
      </c>
      <c r="K386" s="10"/>
      <c r="L386" s="10">
        <f t="shared" ref="L386" si="50">ROUND(J386*K386,2)</f>
        <v>0</v>
      </c>
      <c r="M386" s="9">
        <v>1.2</v>
      </c>
      <c r="N386" s="1">
        <v>0.11</v>
      </c>
      <c r="O386" s="1"/>
      <c r="P386" s="1"/>
    </row>
    <row r="387" spans="1:20" s="8" customFormat="1" x14ac:dyDescent="0.25">
      <c r="A387" s="85"/>
      <c r="B387" s="86"/>
      <c r="C387" s="85"/>
      <c r="D387" s="88"/>
      <c r="E387" s="91"/>
      <c r="F387" s="93"/>
      <c r="G387" s="56" t="s">
        <v>25</v>
      </c>
      <c r="H387" s="17" t="s">
        <v>14</v>
      </c>
      <c r="I387" s="58">
        <v>0.3</v>
      </c>
      <c r="J387" s="10">
        <f>ROUND(D384*I387*N387,2)</f>
        <v>0.28000000000000003</v>
      </c>
      <c r="K387" s="10"/>
      <c r="L387" s="10">
        <f>ROUND(J387*K387,2)</f>
        <v>0</v>
      </c>
      <c r="M387" s="9">
        <v>1.2</v>
      </c>
      <c r="N387" s="1">
        <v>0.11</v>
      </c>
      <c r="O387" s="1"/>
      <c r="P387" s="1"/>
    </row>
    <row r="388" spans="1:20" s="8" customFormat="1" x14ac:dyDescent="0.25">
      <c r="A388" s="85"/>
      <c r="B388" s="86"/>
      <c r="C388" s="85"/>
      <c r="D388" s="88"/>
      <c r="E388" s="91"/>
      <c r="F388" s="93"/>
      <c r="G388" s="59" t="s">
        <v>17</v>
      </c>
      <c r="H388" s="57" t="s">
        <v>13</v>
      </c>
      <c r="I388" s="58">
        <v>2.9</v>
      </c>
      <c r="J388" s="10">
        <f>ROUND(D384*I388*N388,2)</f>
        <v>2.72</v>
      </c>
      <c r="K388" s="10"/>
      <c r="L388" s="10">
        <f>ROUND(J388*K388,2)</f>
        <v>0</v>
      </c>
      <c r="M388" s="9">
        <v>1.2</v>
      </c>
      <c r="N388" s="1">
        <v>0.11</v>
      </c>
      <c r="O388" s="1"/>
      <c r="P388" s="1"/>
    </row>
    <row r="389" spans="1:20" s="8" customFormat="1" ht="27.6" x14ac:dyDescent="0.25">
      <c r="A389" s="85"/>
      <c r="B389" s="86"/>
      <c r="C389" s="85"/>
      <c r="D389" s="88"/>
      <c r="E389" s="91"/>
      <c r="F389" s="93"/>
      <c r="G389" s="59" t="s">
        <v>54</v>
      </c>
      <c r="H389" s="68" t="s">
        <v>14</v>
      </c>
      <c r="I389" s="64">
        <v>0.41399999999999998</v>
      </c>
      <c r="J389" s="33">
        <f>ROUND(D384*I389*N389,2)</f>
        <v>0.39</v>
      </c>
      <c r="K389" s="10"/>
      <c r="L389" s="10">
        <f>ROUND(J389*K389,2)</f>
        <v>0</v>
      </c>
      <c r="M389" s="9">
        <v>1.2</v>
      </c>
      <c r="N389" s="1">
        <v>0.11</v>
      </c>
      <c r="O389" s="1"/>
      <c r="P389" s="1"/>
    </row>
    <row r="390" spans="1:20" s="8" customFormat="1" x14ac:dyDescent="0.25">
      <c r="A390" s="85"/>
      <c r="B390" s="86"/>
      <c r="C390" s="85"/>
      <c r="D390" s="88"/>
      <c r="E390" s="91"/>
      <c r="F390" s="93"/>
      <c r="G390" s="56" t="s">
        <v>18</v>
      </c>
      <c r="H390" s="17" t="s">
        <v>12</v>
      </c>
      <c r="I390" s="58">
        <v>1.02</v>
      </c>
      <c r="J390" s="10">
        <f>ROUND(D384*I390,2)</f>
        <v>8.69</v>
      </c>
      <c r="K390" s="10"/>
      <c r="L390" s="10">
        <f t="shared" ref="L390:L392" si="51">ROUND(J390*K390,2)</f>
        <v>0</v>
      </c>
      <c r="M390" s="9">
        <v>1.2</v>
      </c>
      <c r="N390" s="1"/>
      <c r="O390" s="1"/>
      <c r="P390" s="1"/>
    </row>
    <row r="391" spans="1:20" s="8" customFormat="1" x14ac:dyDescent="0.25">
      <c r="A391" s="85"/>
      <c r="B391" s="86"/>
      <c r="C391" s="85"/>
      <c r="D391" s="88"/>
      <c r="E391" s="91"/>
      <c r="F391" s="93"/>
      <c r="G391" s="59" t="s">
        <v>38</v>
      </c>
      <c r="H391" s="57" t="s">
        <v>13</v>
      </c>
      <c r="I391" s="64">
        <v>1.7595628415300501E-2</v>
      </c>
      <c r="J391" s="10">
        <f>ROUND(D384*I391,2)</f>
        <v>0.15</v>
      </c>
      <c r="K391" s="10"/>
      <c r="L391" s="10">
        <f t="shared" si="51"/>
        <v>0</v>
      </c>
      <c r="M391" s="14">
        <v>1.2</v>
      </c>
      <c r="N391" s="1"/>
      <c r="O391" s="1"/>
      <c r="P391" s="1"/>
    </row>
    <row r="392" spans="1:20" s="8" customFormat="1" x14ac:dyDescent="0.25">
      <c r="A392" s="85"/>
      <c r="B392" s="86"/>
      <c r="C392" s="85"/>
      <c r="D392" s="89"/>
      <c r="E392" s="92"/>
      <c r="F392" s="93"/>
      <c r="G392" s="56" t="s">
        <v>27</v>
      </c>
      <c r="H392" s="17" t="s">
        <v>20</v>
      </c>
      <c r="I392" s="65" t="s">
        <v>21</v>
      </c>
      <c r="J392" s="10">
        <f>ROUNDUP(D384/15,0)</f>
        <v>1</v>
      </c>
      <c r="K392" s="10"/>
      <c r="L392" s="10">
        <f t="shared" si="51"/>
        <v>0</v>
      </c>
      <c r="M392" s="9">
        <v>1.2</v>
      </c>
      <c r="N392" s="1"/>
      <c r="O392" s="1"/>
      <c r="P392" s="1"/>
    </row>
    <row r="393" spans="1:20" s="8" customFormat="1" x14ac:dyDescent="0.25">
      <c r="A393" s="85">
        <v>55</v>
      </c>
      <c r="B393" s="86" t="s">
        <v>74</v>
      </c>
      <c r="C393" s="85" t="s">
        <v>9</v>
      </c>
      <c r="D393" s="87">
        <v>0.7</v>
      </c>
      <c r="E393" s="90"/>
      <c r="F393" s="95">
        <f>ROUND(D393*E393,2)</f>
        <v>0</v>
      </c>
      <c r="G393" s="56" t="s">
        <v>26</v>
      </c>
      <c r="H393" s="57" t="s">
        <v>14</v>
      </c>
      <c r="I393" s="58">
        <v>0.1</v>
      </c>
      <c r="J393" s="10">
        <f>ROUND(D393*I393*N393,2)</f>
        <v>0.01</v>
      </c>
      <c r="K393" s="10"/>
      <c r="L393" s="10">
        <f>ROUND(J393*K393,2)</f>
        <v>0</v>
      </c>
      <c r="M393" s="12">
        <v>1.2</v>
      </c>
      <c r="N393" s="1">
        <v>0.11</v>
      </c>
      <c r="O393" s="13"/>
      <c r="P393" s="13"/>
    </row>
    <row r="394" spans="1:20" s="8" customFormat="1" x14ac:dyDescent="0.25">
      <c r="A394" s="85"/>
      <c r="B394" s="86"/>
      <c r="C394" s="85"/>
      <c r="D394" s="88"/>
      <c r="E394" s="91"/>
      <c r="F394" s="95"/>
      <c r="G394" s="60" t="s">
        <v>11</v>
      </c>
      <c r="H394" s="17" t="s">
        <v>6</v>
      </c>
      <c r="I394" s="58">
        <v>1.1499999999999999</v>
      </c>
      <c r="J394" s="10">
        <f>ROUND(D393*I394*N394,2)</f>
        <v>0.09</v>
      </c>
      <c r="K394" s="10"/>
      <c r="L394" s="10">
        <f>ROUND(J394*K394,2)</f>
        <v>0</v>
      </c>
      <c r="M394" s="12">
        <v>1.2</v>
      </c>
      <c r="N394" s="1">
        <v>0.11</v>
      </c>
      <c r="O394" s="13"/>
      <c r="P394" s="13"/>
    </row>
    <row r="395" spans="1:20" s="8" customFormat="1" x14ac:dyDescent="0.25">
      <c r="A395" s="85"/>
      <c r="B395" s="86"/>
      <c r="C395" s="85"/>
      <c r="D395" s="88"/>
      <c r="E395" s="91"/>
      <c r="F395" s="95"/>
      <c r="G395" s="60" t="s">
        <v>16</v>
      </c>
      <c r="H395" s="17" t="s">
        <v>13</v>
      </c>
      <c r="I395" s="58">
        <v>6</v>
      </c>
      <c r="J395" s="10">
        <f>ROUND(D393*I395*N395,2)</f>
        <v>0.46</v>
      </c>
      <c r="K395" s="10"/>
      <c r="L395" s="10">
        <f t="shared" ref="L395:L398" si="52">ROUND(J395*K395,2)</f>
        <v>0</v>
      </c>
      <c r="M395" s="12">
        <v>1.2</v>
      </c>
      <c r="N395" s="1">
        <v>0.11</v>
      </c>
      <c r="O395" s="13"/>
      <c r="P395" s="13"/>
    </row>
    <row r="396" spans="1:20" s="8" customFormat="1" x14ac:dyDescent="0.25">
      <c r="A396" s="85"/>
      <c r="B396" s="86"/>
      <c r="C396" s="85"/>
      <c r="D396" s="88"/>
      <c r="E396" s="91"/>
      <c r="F396" s="95"/>
      <c r="G396" s="56" t="s">
        <v>18</v>
      </c>
      <c r="H396" s="17" t="s">
        <v>12</v>
      </c>
      <c r="I396" s="58">
        <v>1.02</v>
      </c>
      <c r="J396" s="10">
        <f>ROUND(D393*I396,2)</f>
        <v>0.71</v>
      </c>
      <c r="K396" s="10"/>
      <c r="L396" s="10">
        <f t="shared" si="52"/>
        <v>0</v>
      </c>
      <c r="M396" s="12">
        <v>1.2</v>
      </c>
      <c r="N396" s="13"/>
      <c r="O396" s="13"/>
      <c r="P396" s="13"/>
    </row>
    <row r="397" spans="1:20" s="8" customFormat="1" x14ac:dyDescent="0.25">
      <c r="A397" s="85"/>
      <c r="B397" s="86"/>
      <c r="C397" s="85"/>
      <c r="D397" s="88"/>
      <c r="E397" s="91"/>
      <c r="F397" s="95"/>
      <c r="G397" s="59" t="s">
        <v>38</v>
      </c>
      <c r="H397" s="57" t="s">
        <v>13</v>
      </c>
      <c r="I397" s="58">
        <v>1.7595628415300501E-2</v>
      </c>
      <c r="J397" s="10">
        <f>ROUND(D393*I397,2)</f>
        <v>0.01</v>
      </c>
      <c r="K397" s="10"/>
      <c r="L397" s="10">
        <f t="shared" si="52"/>
        <v>0</v>
      </c>
      <c r="M397" s="14">
        <v>1.2</v>
      </c>
      <c r="N397" s="13"/>
      <c r="O397" s="13"/>
      <c r="P397" s="13"/>
    </row>
    <row r="398" spans="1:20" s="8" customFormat="1" x14ac:dyDescent="0.25">
      <c r="A398" s="85"/>
      <c r="B398" s="86"/>
      <c r="C398" s="85"/>
      <c r="D398" s="89"/>
      <c r="E398" s="92"/>
      <c r="F398" s="95"/>
      <c r="G398" s="56" t="s">
        <v>27</v>
      </c>
      <c r="H398" s="17" t="s">
        <v>20</v>
      </c>
      <c r="I398" s="65" t="s">
        <v>21</v>
      </c>
      <c r="J398" s="10">
        <f>ROUNDUP(D393/15,0)</f>
        <v>1</v>
      </c>
      <c r="K398" s="10"/>
      <c r="L398" s="10">
        <f t="shared" si="52"/>
        <v>0</v>
      </c>
      <c r="M398" s="12">
        <v>1.2</v>
      </c>
      <c r="N398" s="13"/>
      <c r="O398" s="13"/>
      <c r="P398" s="13"/>
    </row>
    <row r="399" spans="1:20" s="8" customFormat="1" x14ac:dyDescent="0.25">
      <c r="A399" s="28">
        <v>56</v>
      </c>
      <c r="B399" s="29" t="s">
        <v>35</v>
      </c>
      <c r="C399" s="28" t="s">
        <v>28</v>
      </c>
      <c r="D399" s="41">
        <v>9.2200000000000006</v>
      </c>
      <c r="E399" s="30"/>
      <c r="F399" s="32">
        <f>ROUND(E399*D399,2)</f>
        <v>0</v>
      </c>
      <c r="G399" s="66" t="s">
        <v>37</v>
      </c>
      <c r="H399" s="17" t="s">
        <v>13</v>
      </c>
      <c r="I399" s="58">
        <v>0.13195000000000001</v>
      </c>
      <c r="J399" s="10">
        <f>D399*I399</f>
        <v>1.2165790000000003</v>
      </c>
      <c r="K399" s="15"/>
      <c r="L399" s="10">
        <f>ROUND(J399*K399,2)</f>
        <v>0</v>
      </c>
      <c r="M399" s="9">
        <v>1.2</v>
      </c>
      <c r="N399" s="1"/>
      <c r="O399" s="1"/>
      <c r="P399" s="1"/>
      <c r="T399" s="11"/>
    </row>
    <row r="400" spans="1:20" s="8" customFormat="1" ht="27.6" x14ac:dyDescent="0.25">
      <c r="A400" s="28">
        <v>57</v>
      </c>
      <c r="B400" s="29" t="s">
        <v>72</v>
      </c>
      <c r="C400" s="28" t="s">
        <v>28</v>
      </c>
      <c r="D400" s="41">
        <f>0.32/0.15</f>
        <v>2.1333333333333333</v>
      </c>
      <c r="E400" s="30"/>
      <c r="F400" s="32">
        <f>ROUND(E400*D400,2)</f>
        <v>0</v>
      </c>
      <c r="G400" s="66" t="s">
        <v>59</v>
      </c>
      <c r="H400" s="17" t="s">
        <v>13</v>
      </c>
      <c r="I400" s="58">
        <v>4</v>
      </c>
      <c r="J400" s="10">
        <f>D400*I400*0.15</f>
        <v>1.28</v>
      </c>
      <c r="L400" s="10">
        <f>ROUND(J400*K400,2)</f>
        <v>0</v>
      </c>
      <c r="M400" s="9">
        <v>1.2</v>
      </c>
      <c r="O400" s="1"/>
      <c r="P400" s="1"/>
      <c r="Q400" s="1"/>
    </row>
    <row r="401" spans="1:20" s="8" customFormat="1" x14ac:dyDescent="0.25">
      <c r="A401" s="117" t="s">
        <v>99</v>
      </c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9"/>
      <c r="N401" s="1"/>
      <c r="O401" s="1"/>
      <c r="P401" s="1"/>
    </row>
    <row r="402" spans="1:20" s="8" customFormat="1" x14ac:dyDescent="0.25">
      <c r="A402" s="85">
        <v>58</v>
      </c>
      <c r="B402" s="86" t="s">
        <v>57</v>
      </c>
      <c r="C402" s="85" t="s">
        <v>6</v>
      </c>
      <c r="D402" s="87">
        <v>79.86</v>
      </c>
      <c r="E402" s="90"/>
      <c r="F402" s="93">
        <f>ROUND(E402*D402,2)</f>
        <v>0</v>
      </c>
      <c r="G402" s="56" t="s">
        <v>26</v>
      </c>
      <c r="H402" s="57" t="s">
        <v>14</v>
      </c>
      <c r="I402" s="58">
        <v>0.1</v>
      </c>
      <c r="J402" s="10">
        <f>ROUND(I402*D402,2)</f>
        <v>7.99</v>
      </c>
      <c r="K402" s="10"/>
      <c r="L402" s="10">
        <f t="shared" ref="L402:L420" si="53">ROUND(J402*K402,2)</f>
        <v>0</v>
      </c>
      <c r="M402" s="9">
        <v>1.2</v>
      </c>
      <c r="N402" s="1"/>
      <c r="P402" s="1"/>
    </row>
    <row r="403" spans="1:20" s="8" customFormat="1" x14ac:dyDescent="0.25">
      <c r="A403" s="85"/>
      <c r="B403" s="86"/>
      <c r="C403" s="85"/>
      <c r="D403" s="88"/>
      <c r="E403" s="91"/>
      <c r="F403" s="93"/>
      <c r="G403" s="59" t="s">
        <v>10</v>
      </c>
      <c r="H403" s="57" t="s">
        <v>13</v>
      </c>
      <c r="I403" s="58">
        <v>6</v>
      </c>
      <c r="J403" s="10">
        <f>ROUND(I403*D402,2)</f>
        <v>479.16</v>
      </c>
      <c r="K403" s="10"/>
      <c r="L403" s="10">
        <f t="shared" si="53"/>
        <v>0</v>
      </c>
      <c r="M403" s="9">
        <v>1.2</v>
      </c>
      <c r="N403" s="1"/>
      <c r="P403" s="1"/>
      <c r="T403" s="11"/>
    </row>
    <row r="404" spans="1:20" s="8" customFormat="1" x14ac:dyDescent="0.25">
      <c r="A404" s="85"/>
      <c r="B404" s="86"/>
      <c r="C404" s="85"/>
      <c r="D404" s="88"/>
      <c r="E404" s="91"/>
      <c r="F404" s="93"/>
      <c r="G404" s="56" t="s">
        <v>44</v>
      </c>
      <c r="H404" s="57" t="s">
        <v>7</v>
      </c>
      <c r="I404" s="58">
        <v>1.05</v>
      </c>
      <c r="J404" s="10">
        <f>ROUND(D402*I404*O404,2)</f>
        <v>4.1900000000000004</v>
      </c>
      <c r="K404" s="10"/>
      <c r="L404" s="10">
        <f t="shared" si="53"/>
        <v>0</v>
      </c>
      <c r="M404" s="9">
        <v>1.2</v>
      </c>
      <c r="N404" s="1"/>
      <c r="O404" s="8">
        <v>0.05</v>
      </c>
      <c r="P404" s="1"/>
    </row>
    <row r="405" spans="1:20" s="8" customFormat="1" x14ac:dyDescent="0.25">
      <c r="A405" s="85"/>
      <c r="B405" s="86"/>
      <c r="C405" s="85"/>
      <c r="D405" s="88"/>
      <c r="E405" s="91"/>
      <c r="F405" s="93"/>
      <c r="G405" s="60" t="s">
        <v>16</v>
      </c>
      <c r="H405" s="57" t="s">
        <v>13</v>
      </c>
      <c r="I405" s="58">
        <v>6</v>
      </c>
      <c r="J405" s="10">
        <f>ROUND(D402*I405,2)</f>
        <v>479.16</v>
      </c>
      <c r="K405" s="10"/>
      <c r="L405" s="10">
        <f t="shared" si="53"/>
        <v>0</v>
      </c>
      <c r="M405" s="9">
        <v>1.2</v>
      </c>
      <c r="N405" s="1"/>
      <c r="P405" s="1"/>
    </row>
    <row r="406" spans="1:20" s="8" customFormat="1" x14ac:dyDescent="0.25">
      <c r="A406" s="85"/>
      <c r="B406" s="86"/>
      <c r="C406" s="85"/>
      <c r="D406" s="88"/>
      <c r="E406" s="91"/>
      <c r="F406" s="93"/>
      <c r="G406" s="60" t="s">
        <v>11</v>
      </c>
      <c r="H406" s="57" t="s">
        <v>6</v>
      </c>
      <c r="I406" s="58">
        <v>1.1499999999999999</v>
      </c>
      <c r="J406" s="10">
        <f>ROUND(D402*I406,2)</f>
        <v>91.84</v>
      </c>
      <c r="K406" s="10"/>
      <c r="L406" s="10">
        <f t="shared" si="53"/>
        <v>0</v>
      </c>
      <c r="M406" s="9">
        <v>1.2</v>
      </c>
      <c r="N406" s="1"/>
      <c r="P406" s="1"/>
    </row>
    <row r="407" spans="1:20" s="8" customFormat="1" x14ac:dyDescent="0.25">
      <c r="A407" s="85"/>
      <c r="B407" s="86"/>
      <c r="C407" s="85"/>
      <c r="D407" s="88"/>
      <c r="E407" s="91"/>
      <c r="F407" s="93"/>
      <c r="G407" s="60" t="s">
        <v>25</v>
      </c>
      <c r="H407" s="57" t="s">
        <v>14</v>
      </c>
      <c r="I407" s="58">
        <v>0.3</v>
      </c>
      <c r="J407" s="10">
        <f>ROUND(D402*I407,2)</f>
        <v>23.96</v>
      </c>
      <c r="K407" s="10"/>
      <c r="L407" s="10">
        <f t="shared" si="53"/>
        <v>0</v>
      </c>
      <c r="M407" s="9">
        <v>1.2</v>
      </c>
      <c r="N407" s="1"/>
      <c r="P407" s="1"/>
    </row>
    <row r="408" spans="1:20" s="8" customFormat="1" x14ac:dyDescent="0.25">
      <c r="A408" s="85"/>
      <c r="B408" s="86"/>
      <c r="C408" s="85"/>
      <c r="D408" s="88"/>
      <c r="E408" s="91"/>
      <c r="F408" s="93"/>
      <c r="G408" s="59" t="s">
        <v>17</v>
      </c>
      <c r="H408" s="57" t="s">
        <v>13</v>
      </c>
      <c r="I408" s="58">
        <v>2.9</v>
      </c>
      <c r="J408" s="10">
        <f>ROUND(D402*I408,2)</f>
        <v>231.59</v>
      </c>
      <c r="K408" s="10"/>
      <c r="L408" s="10">
        <f t="shared" si="53"/>
        <v>0</v>
      </c>
      <c r="M408" s="9">
        <v>1.2</v>
      </c>
      <c r="N408" s="1"/>
      <c r="O408" s="1"/>
      <c r="P408" s="1"/>
    </row>
    <row r="409" spans="1:20" s="8" customFormat="1" ht="27.6" x14ac:dyDescent="0.25">
      <c r="A409" s="85"/>
      <c r="B409" s="86"/>
      <c r="C409" s="85"/>
      <c r="D409" s="88"/>
      <c r="E409" s="91"/>
      <c r="F409" s="93"/>
      <c r="G409" s="59" t="s">
        <v>54</v>
      </c>
      <c r="H409" s="68" t="s">
        <v>14</v>
      </c>
      <c r="I409" s="64">
        <v>0.41399999999999998</v>
      </c>
      <c r="J409" s="33">
        <f>ROUND(D402*I409,2)</f>
        <v>33.06</v>
      </c>
      <c r="K409" s="10"/>
      <c r="L409" s="10">
        <f t="shared" si="53"/>
        <v>0</v>
      </c>
      <c r="M409" s="9">
        <v>1.2</v>
      </c>
      <c r="N409" s="1"/>
      <c r="O409" s="1"/>
      <c r="P409" s="1"/>
    </row>
    <row r="410" spans="1:20" s="8" customFormat="1" x14ac:dyDescent="0.25">
      <c r="A410" s="85"/>
      <c r="B410" s="86"/>
      <c r="C410" s="85"/>
      <c r="D410" s="88"/>
      <c r="E410" s="91"/>
      <c r="F410" s="93"/>
      <c r="G410" s="56" t="s">
        <v>18</v>
      </c>
      <c r="H410" s="17" t="s">
        <v>12</v>
      </c>
      <c r="I410" s="58">
        <v>0.8</v>
      </c>
      <c r="J410" s="10">
        <f>ROUND(D402*I410,2)</f>
        <v>63.89</v>
      </c>
      <c r="K410" s="10"/>
      <c r="L410" s="10">
        <f t="shared" si="53"/>
        <v>0</v>
      </c>
      <c r="M410" s="12">
        <v>1.2</v>
      </c>
      <c r="N410" s="13"/>
      <c r="O410" s="13"/>
      <c r="P410" s="13"/>
    </row>
    <row r="411" spans="1:20" s="8" customFormat="1" x14ac:dyDescent="0.25">
      <c r="A411" s="85"/>
      <c r="B411" s="86"/>
      <c r="C411" s="85"/>
      <c r="D411" s="88"/>
      <c r="E411" s="92"/>
      <c r="F411" s="93"/>
      <c r="G411" s="59" t="s">
        <v>64</v>
      </c>
      <c r="H411" s="57" t="s">
        <v>15</v>
      </c>
      <c r="I411" s="58">
        <v>8</v>
      </c>
      <c r="J411" s="10">
        <f>ROUND(D402*I411,0)</f>
        <v>639</v>
      </c>
      <c r="K411" s="10"/>
      <c r="L411" s="10">
        <f t="shared" si="53"/>
        <v>0</v>
      </c>
      <c r="M411" s="9">
        <v>1.2</v>
      </c>
      <c r="N411" s="1"/>
      <c r="P411" s="1"/>
    </row>
    <row r="412" spans="1:20" s="8" customFormat="1" x14ac:dyDescent="0.25">
      <c r="A412" s="85">
        <v>59</v>
      </c>
      <c r="B412" s="86" t="s">
        <v>58</v>
      </c>
      <c r="C412" s="85" t="s">
        <v>6</v>
      </c>
      <c r="D412" s="87">
        <v>15.84</v>
      </c>
      <c r="E412" s="90"/>
      <c r="F412" s="93">
        <f>ROUND(E412*D412,2)</f>
        <v>0</v>
      </c>
      <c r="G412" s="56" t="s">
        <v>26</v>
      </c>
      <c r="H412" s="57" t="s">
        <v>14</v>
      </c>
      <c r="I412" s="58">
        <v>0.1</v>
      </c>
      <c r="J412" s="10">
        <f>ROUND(I412*D412,2)</f>
        <v>1.58</v>
      </c>
      <c r="K412" s="10"/>
      <c r="L412" s="10">
        <f t="shared" si="53"/>
        <v>0</v>
      </c>
      <c r="M412" s="9">
        <v>1.2</v>
      </c>
      <c r="N412" s="1"/>
      <c r="P412" s="1"/>
    </row>
    <row r="413" spans="1:20" s="8" customFormat="1" x14ac:dyDescent="0.25">
      <c r="A413" s="85"/>
      <c r="B413" s="86"/>
      <c r="C413" s="85"/>
      <c r="D413" s="88"/>
      <c r="E413" s="91"/>
      <c r="F413" s="93"/>
      <c r="G413" s="59" t="s">
        <v>10</v>
      </c>
      <c r="H413" s="57" t="s">
        <v>13</v>
      </c>
      <c r="I413" s="58">
        <v>12</v>
      </c>
      <c r="J413" s="10">
        <f>ROUND(I413*D412,2)</f>
        <v>190.08</v>
      </c>
      <c r="K413" s="10"/>
      <c r="L413" s="10">
        <f t="shared" si="53"/>
        <v>0</v>
      </c>
      <c r="M413" s="9">
        <v>1.2</v>
      </c>
      <c r="N413" s="1"/>
      <c r="P413" s="1"/>
    </row>
    <row r="414" spans="1:20" s="8" customFormat="1" x14ac:dyDescent="0.25">
      <c r="A414" s="85"/>
      <c r="B414" s="86"/>
      <c r="C414" s="85"/>
      <c r="D414" s="88"/>
      <c r="E414" s="91"/>
      <c r="F414" s="93"/>
      <c r="G414" s="56" t="s">
        <v>46</v>
      </c>
      <c r="H414" s="57" t="s">
        <v>7</v>
      </c>
      <c r="I414" s="58">
        <v>1.05</v>
      </c>
      <c r="J414" s="10">
        <f>ROUND(D412*I414*O414,2)</f>
        <v>0.83</v>
      </c>
      <c r="K414" s="10"/>
      <c r="L414" s="10">
        <f t="shared" si="53"/>
        <v>0</v>
      </c>
      <c r="M414" s="9">
        <v>1.2</v>
      </c>
      <c r="N414" s="1"/>
      <c r="O414" s="8">
        <v>0.05</v>
      </c>
      <c r="P414" s="1"/>
    </row>
    <row r="415" spans="1:20" s="8" customFormat="1" x14ac:dyDescent="0.25">
      <c r="A415" s="85"/>
      <c r="B415" s="86"/>
      <c r="C415" s="85"/>
      <c r="D415" s="88"/>
      <c r="E415" s="91"/>
      <c r="F415" s="93"/>
      <c r="G415" s="60" t="s">
        <v>16</v>
      </c>
      <c r="H415" s="57" t="s">
        <v>13</v>
      </c>
      <c r="I415" s="58">
        <v>6</v>
      </c>
      <c r="J415" s="10">
        <f>ROUND(D412*I415,2)</f>
        <v>95.04</v>
      </c>
      <c r="K415" s="10"/>
      <c r="L415" s="10">
        <f t="shared" si="53"/>
        <v>0</v>
      </c>
      <c r="M415" s="9">
        <v>1.2</v>
      </c>
      <c r="N415" s="1"/>
      <c r="P415" s="1"/>
    </row>
    <row r="416" spans="1:20" s="8" customFormat="1" x14ac:dyDescent="0.25">
      <c r="A416" s="85"/>
      <c r="B416" s="86"/>
      <c r="C416" s="85"/>
      <c r="D416" s="88"/>
      <c r="E416" s="91"/>
      <c r="F416" s="93"/>
      <c r="G416" s="60" t="s">
        <v>11</v>
      </c>
      <c r="H416" s="57" t="s">
        <v>6</v>
      </c>
      <c r="I416" s="58">
        <v>1.1499999999999999</v>
      </c>
      <c r="J416" s="10">
        <f>ROUND(D412*I416,2)</f>
        <v>18.22</v>
      </c>
      <c r="K416" s="10"/>
      <c r="L416" s="10">
        <f t="shared" si="53"/>
        <v>0</v>
      </c>
      <c r="M416" s="9">
        <v>1.2</v>
      </c>
      <c r="N416" s="1"/>
      <c r="P416" s="1"/>
    </row>
    <row r="417" spans="1:20" s="8" customFormat="1" x14ac:dyDescent="0.25">
      <c r="A417" s="85"/>
      <c r="B417" s="86"/>
      <c r="C417" s="85"/>
      <c r="D417" s="88"/>
      <c r="E417" s="91"/>
      <c r="F417" s="93"/>
      <c r="G417" s="60" t="s">
        <v>25</v>
      </c>
      <c r="H417" s="57" t="s">
        <v>14</v>
      </c>
      <c r="I417" s="58">
        <v>0.3</v>
      </c>
      <c r="J417" s="10">
        <f>ROUND(D412*I417,2)</f>
        <v>4.75</v>
      </c>
      <c r="K417" s="10"/>
      <c r="L417" s="10">
        <f t="shared" si="53"/>
        <v>0</v>
      </c>
      <c r="M417" s="9">
        <v>1.2</v>
      </c>
      <c r="N417" s="1"/>
      <c r="P417" s="1"/>
    </row>
    <row r="418" spans="1:20" s="8" customFormat="1" x14ac:dyDescent="0.25">
      <c r="A418" s="85"/>
      <c r="B418" s="86"/>
      <c r="C418" s="85"/>
      <c r="D418" s="88"/>
      <c r="E418" s="91"/>
      <c r="F418" s="93"/>
      <c r="G418" s="59" t="s">
        <v>17</v>
      </c>
      <c r="H418" s="57" t="s">
        <v>13</v>
      </c>
      <c r="I418" s="58">
        <v>2.9</v>
      </c>
      <c r="J418" s="10">
        <f>ROUND(D412*I418,2)</f>
        <v>45.94</v>
      </c>
      <c r="K418" s="10"/>
      <c r="L418" s="10">
        <f t="shared" si="53"/>
        <v>0</v>
      </c>
      <c r="M418" s="9">
        <v>1.2</v>
      </c>
      <c r="N418" s="1"/>
      <c r="O418" s="1"/>
      <c r="P418" s="1"/>
    </row>
    <row r="419" spans="1:20" s="8" customFormat="1" ht="27.6" x14ac:dyDescent="0.25">
      <c r="A419" s="85"/>
      <c r="B419" s="86"/>
      <c r="C419" s="85"/>
      <c r="D419" s="88"/>
      <c r="E419" s="91"/>
      <c r="F419" s="93"/>
      <c r="G419" s="59" t="s">
        <v>54</v>
      </c>
      <c r="H419" s="68" t="s">
        <v>14</v>
      </c>
      <c r="I419" s="64">
        <v>0.41399999999999998</v>
      </c>
      <c r="J419" s="33">
        <f>ROUND(D412*I419,2)</f>
        <v>6.56</v>
      </c>
      <c r="K419" s="10"/>
      <c r="L419" s="10">
        <f t="shared" si="53"/>
        <v>0</v>
      </c>
      <c r="M419" s="9">
        <v>1.2</v>
      </c>
      <c r="N419" s="1"/>
      <c r="O419" s="1"/>
      <c r="P419" s="1"/>
    </row>
    <row r="420" spans="1:20" s="8" customFormat="1" x14ac:dyDescent="0.25">
      <c r="A420" s="85"/>
      <c r="B420" s="86"/>
      <c r="C420" s="85"/>
      <c r="D420" s="89"/>
      <c r="E420" s="92"/>
      <c r="F420" s="93"/>
      <c r="G420" s="59" t="s">
        <v>64</v>
      </c>
      <c r="H420" s="57" t="s">
        <v>15</v>
      </c>
      <c r="I420" s="58">
        <v>8</v>
      </c>
      <c r="J420" s="10">
        <f>ROUND(D412*I420,0)</f>
        <v>127</v>
      </c>
      <c r="K420" s="10"/>
      <c r="L420" s="10">
        <f t="shared" si="53"/>
        <v>0</v>
      </c>
      <c r="M420" s="9">
        <v>1.2</v>
      </c>
      <c r="N420" s="1"/>
      <c r="P420" s="1"/>
    </row>
    <row r="421" spans="1:20" s="8" customFormat="1" x14ac:dyDescent="0.25">
      <c r="A421" s="118" t="s">
        <v>103</v>
      </c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9"/>
      <c r="N421" s="1"/>
      <c r="O421" s="1"/>
      <c r="P421" s="1"/>
    </row>
    <row r="422" spans="1:20" s="8" customFormat="1" x14ac:dyDescent="0.25">
      <c r="A422" s="85">
        <v>60</v>
      </c>
      <c r="B422" s="86" t="s">
        <v>57</v>
      </c>
      <c r="C422" s="85" t="s">
        <v>6</v>
      </c>
      <c r="D422" s="87">
        <v>151.31</v>
      </c>
      <c r="E422" s="90"/>
      <c r="F422" s="93">
        <f>ROUND(E422*D422,2)</f>
        <v>0</v>
      </c>
      <c r="G422" s="56" t="s">
        <v>26</v>
      </c>
      <c r="H422" s="57" t="s">
        <v>14</v>
      </c>
      <c r="I422" s="58">
        <v>0.1</v>
      </c>
      <c r="J422" s="10">
        <f>ROUND(I422*D422,2)</f>
        <v>15.13</v>
      </c>
      <c r="K422" s="10"/>
      <c r="L422" s="10">
        <f t="shared" ref="L422:L427" si="54">ROUND(J422*K422,2)</f>
        <v>0</v>
      </c>
      <c r="M422" s="9">
        <v>1.2</v>
      </c>
      <c r="N422" s="1"/>
      <c r="P422" s="1"/>
    </row>
    <row r="423" spans="1:20" s="8" customFormat="1" x14ac:dyDescent="0.25">
      <c r="A423" s="85"/>
      <c r="B423" s="86"/>
      <c r="C423" s="85"/>
      <c r="D423" s="88"/>
      <c r="E423" s="91"/>
      <c r="F423" s="93"/>
      <c r="G423" s="59" t="s">
        <v>10</v>
      </c>
      <c r="H423" s="57" t="s">
        <v>13</v>
      </c>
      <c r="I423" s="58">
        <v>6</v>
      </c>
      <c r="J423" s="10">
        <f>ROUND(I423*D422,2)</f>
        <v>907.86</v>
      </c>
      <c r="K423" s="10"/>
      <c r="L423" s="10">
        <f t="shared" si="54"/>
        <v>0</v>
      </c>
      <c r="M423" s="9">
        <v>1.2</v>
      </c>
      <c r="N423" s="1"/>
      <c r="P423" s="1"/>
      <c r="T423" s="11"/>
    </row>
    <row r="424" spans="1:20" s="8" customFormat="1" x14ac:dyDescent="0.25">
      <c r="A424" s="85"/>
      <c r="B424" s="86"/>
      <c r="C424" s="85"/>
      <c r="D424" s="88"/>
      <c r="E424" s="91"/>
      <c r="F424" s="93"/>
      <c r="G424" s="56" t="s">
        <v>44</v>
      </c>
      <c r="H424" s="57" t="s">
        <v>7</v>
      </c>
      <c r="I424" s="58">
        <v>1.05</v>
      </c>
      <c r="J424" s="10">
        <f>ROUND(D422*I424*O424,2)</f>
        <v>7.94</v>
      </c>
      <c r="K424" s="10"/>
      <c r="L424" s="10">
        <f t="shared" si="54"/>
        <v>0</v>
      </c>
      <c r="M424" s="9">
        <v>1.2</v>
      </c>
      <c r="N424" s="1"/>
      <c r="O424" s="8">
        <v>0.05</v>
      </c>
      <c r="P424" s="1"/>
    </row>
    <row r="425" spans="1:20" s="8" customFormat="1" x14ac:dyDescent="0.25">
      <c r="A425" s="85"/>
      <c r="B425" s="86"/>
      <c r="C425" s="85"/>
      <c r="D425" s="88"/>
      <c r="E425" s="91"/>
      <c r="F425" s="93"/>
      <c r="G425" s="60" t="s">
        <v>16</v>
      </c>
      <c r="H425" s="57" t="s">
        <v>13</v>
      </c>
      <c r="I425" s="58">
        <v>6</v>
      </c>
      <c r="J425" s="10">
        <f>ROUND(D422*I425,2)</f>
        <v>907.86</v>
      </c>
      <c r="K425" s="10"/>
      <c r="L425" s="10">
        <f t="shared" si="54"/>
        <v>0</v>
      </c>
      <c r="M425" s="9">
        <v>1.2</v>
      </c>
      <c r="N425" s="1"/>
      <c r="P425" s="1"/>
    </row>
    <row r="426" spans="1:20" s="8" customFormat="1" x14ac:dyDescent="0.25">
      <c r="A426" s="85"/>
      <c r="B426" s="86"/>
      <c r="C426" s="85"/>
      <c r="D426" s="88"/>
      <c r="E426" s="91"/>
      <c r="F426" s="93"/>
      <c r="G426" s="60" t="s">
        <v>11</v>
      </c>
      <c r="H426" s="57" t="s">
        <v>6</v>
      </c>
      <c r="I426" s="58">
        <v>1.1499999999999999</v>
      </c>
      <c r="J426" s="10">
        <f>ROUND(D422*I426,2)</f>
        <v>174.01</v>
      </c>
      <c r="K426" s="10"/>
      <c r="L426" s="10">
        <f t="shared" si="54"/>
        <v>0</v>
      </c>
      <c r="M426" s="9">
        <v>1.2</v>
      </c>
      <c r="N426" s="1"/>
      <c r="P426" s="1"/>
    </row>
    <row r="427" spans="1:20" s="8" customFormat="1" x14ac:dyDescent="0.25">
      <c r="A427" s="85"/>
      <c r="B427" s="86"/>
      <c r="C427" s="85"/>
      <c r="D427" s="88"/>
      <c r="E427" s="91"/>
      <c r="F427" s="93"/>
      <c r="G427" s="60" t="s">
        <v>25</v>
      </c>
      <c r="H427" s="57" t="s">
        <v>14</v>
      </c>
      <c r="I427" s="58">
        <v>0.3</v>
      </c>
      <c r="J427" s="10">
        <f>ROUND(D422*I427,2)</f>
        <v>45.39</v>
      </c>
      <c r="K427" s="10"/>
      <c r="L427" s="10">
        <f t="shared" si="54"/>
        <v>0</v>
      </c>
      <c r="M427" s="9">
        <v>1.2</v>
      </c>
      <c r="N427" s="1"/>
      <c r="P427" s="1"/>
    </row>
    <row r="428" spans="1:20" s="8" customFormat="1" x14ac:dyDescent="0.25">
      <c r="A428" s="85"/>
      <c r="B428" s="86"/>
      <c r="C428" s="85"/>
      <c r="D428" s="88"/>
      <c r="E428" s="91"/>
      <c r="F428" s="93"/>
      <c r="G428" s="59" t="s">
        <v>17</v>
      </c>
      <c r="H428" s="57" t="s">
        <v>13</v>
      </c>
      <c r="I428" s="58">
        <v>2.9</v>
      </c>
      <c r="J428" s="10">
        <f>ROUND(D422*I428,2)</f>
        <v>438.8</v>
      </c>
      <c r="K428" s="10"/>
      <c r="L428" s="10">
        <f>ROUND(J428*K428,2)</f>
        <v>0</v>
      </c>
      <c r="M428" s="9">
        <v>1.2</v>
      </c>
      <c r="N428" s="1"/>
      <c r="O428" s="1"/>
      <c r="P428" s="1"/>
    </row>
    <row r="429" spans="1:20" s="8" customFormat="1" ht="27.6" x14ac:dyDescent="0.25">
      <c r="A429" s="85"/>
      <c r="B429" s="86"/>
      <c r="C429" s="85"/>
      <c r="D429" s="88"/>
      <c r="E429" s="91"/>
      <c r="F429" s="93"/>
      <c r="G429" s="59" t="s">
        <v>54</v>
      </c>
      <c r="H429" s="68" t="s">
        <v>14</v>
      </c>
      <c r="I429" s="64">
        <v>0.41399999999999998</v>
      </c>
      <c r="J429" s="33">
        <f>ROUND(D422*I429,2)</f>
        <v>62.64</v>
      </c>
      <c r="K429" s="10"/>
      <c r="L429" s="10">
        <f>ROUND(J429*K429,2)</f>
        <v>0</v>
      </c>
      <c r="M429" s="9">
        <v>1.2</v>
      </c>
      <c r="N429" s="1"/>
      <c r="O429" s="1"/>
      <c r="P429" s="1"/>
    </row>
    <row r="430" spans="1:20" s="8" customFormat="1" x14ac:dyDescent="0.25">
      <c r="A430" s="85"/>
      <c r="B430" s="86"/>
      <c r="C430" s="85"/>
      <c r="D430" s="88"/>
      <c r="E430" s="91"/>
      <c r="F430" s="93"/>
      <c r="G430" s="56" t="s">
        <v>18</v>
      </c>
      <c r="H430" s="17" t="s">
        <v>12</v>
      </c>
      <c r="I430" s="58">
        <v>0.8</v>
      </c>
      <c r="J430" s="10">
        <f>ROUND(D422*I430,2)</f>
        <v>121.05</v>
      </c>
      <c r="K430" s="10"/>
      <c r="L430" s="10">
        <f t="shared" ref="L430:L437" si="55">ROUND(J430*K430,2)</f>
        <v>0</v>
      </c>
      <c r="M430" s="12">
        <v>1.2</v>
      </c>
      <c r="N430" s="13"/>
      <c r="O430" s="13"/>
      <c r="P430" s="13"/>
    </row>
    <row r="431" spans="1:20" s="8" customFormat="1" x14ac:dyDescent="0.25">
      <c r="A431" s="85"/>
      <c r="B431" s="86"/>
      <c r="C431" s="85"/>
      <c r="D431" s="88"/>
      <c r="E431" s="92"/>
      <c r="F431" s="93"/>
      <c r="G431" s="59" t="s">
        <v>64</v>
      </c>
      <c r="H431" s="57" t="s">
        <v>15</v>
      </c>
      <c r="I431" s="58">
        <v>8</v>
      </c>
      <c r="J431" s="10">
        <f>ROUND(D422*I431,0)</f>
        <v>1210</v>
      </c>
      <c r="K431" s="10"/>
      <c r="L431" s="10">
        <f t="shared" si="55"/>
        <v>0</v>
      </c>
      <c r="M431" s="9">
        <v>1.2</v>
      </c>
      <c r="N431" s="1"/>
      <c r="P431" s="1"/>
    </row>
    <row r="432" spans="1:20" s="8" customFormat="1" x14ac:dyDescent="0.25">
      <c r="A432" s="85">
        <v>61</v>
      </c>
      <c r="B432" s="86" t="s">
        <v>58</v>
      </c>
      <c r="C432" s="85" t="s">
        <v>6</v>
      </c>
      <c r="D432" s="87">
        <v>100.67</v>
      </c>
      <c r="E432" s="90"/>
      <c r="F432" s="93">
        <f>ROUND(E432*D432,2)</f>
        <v>0</v>
      </c>
      <c r="G432" s="56" t="s">
        <v>26</v>
      </c>
      <c r="H432" s="57" t="s">
        <v>14</v>
      </c>
      <c r="I432" s="58">
        <v>0.1</v>
      </c>
      <c r="J432" s="10">
        <f>ROUND(I432*D432,2)</f>
        <v>10.07</v>
      </c>
      <c r="K432" s="10"/>
      <c r="L432" s="10">
        <f t="shared" si="55"/>
        <v>0</v>
      </c>
      <c r="M432" s="9">
        <v>1.2</v>
      </c>
      <c r="N432" s="1"/>
      <c r="P432" s="1"/>
    </row>
    <row r="433" spans="1:23" s="8" customFormat="1" x14ac:dyDescent="0.25">
      <c r="A433" s="85"/>
      <c r="B433" s="86"/>
      <c r="C433" s="85"/>
      <c r="D433" s="88"/>
      <c r="E433" s="91"/>
      <c r="F433" s="93"/>
      <c r="G433" s="59" t="s">
        <v>10</v>
      </c>
      <c r="H433" s="57" t="s">
        <v>13</v>
      </c>
      <c r="I433" s="58">
        <v>12</v>
      </c>
      <c r="J433" s="10">
        <f>ROUND(I433*D432,2)</f>
        <v>1208.04</v>
      </c>
      <c r="K433" s="10"/>
      <c r="L433" s="10">
        <f t="shared" si="55"/>
        <v>0</v>
      </c>
      <c r="M433" s="9">
        <v>1.2</v>
      </c>
      <c r="N433" s="1"/>
      <c r="P433" s="1"/>
    </row>
    <row r="434" spans="1:23" s="8" customFormat="1" x14ac:dyDescent="0.25">
      <c r="A434" s="85"/>
      <c r="B434" s="86"/>
      <c r="C434" s="85"/>
      <c r="D434" s="88"/>
      <c r="E434" s="91"/>
      <c r="F434" s="93"/>
      <c r="G434" s="56" t="s">
        <v>46</v>
      </c>
      <c r="H434" s="57" t="s">
        <v>7</v>
      </c>
      <c r="I434" s="58">
        <v>1.05</v>
      </c>
      <c r="J434" s="10">
        <f>ROUND(D432*I434*O434,2)</f>
        <v>5.29</v>
      </c>
      <c r="K434" s="10"/>
      <c r="L434" s="10">
        <f t="shared" si="55"/>
        <v>0</v>
      </c>
      <c r="M434" s="9">
        <v>1.2</v>
      </c>
      <c r="N434" s="1"/>
      <c r="O434" s="8">
        <v>0.05</v>
      </c>
      <c r="P434" s="1"/>
    </row>
    <row r="435" spans="1:23" s="8" customFormat="1" x14ac:dyDescent="0.25">
      <c r="A435" s="85"/>
      <c r="B435" s="86"/>
      <c r="C435" s="85"/>
      <c r="D435" s="88"/>
      <c r="E435" s="91"/>
      <c r="F435" s="93"/>
      <c r="G435" s="60" t="s">
        <v>16</v>
      </c>
      <c r="H435" s="57" t="s">
        <v>13</v>
      </c>
      <c r="I435" s="58">
        <v>6</v>
      </c>
      <c r="J435" s="10">
        <f>ROUND(D432*I435,2)</f>
        <v>604.02</v>
      </c>
      <c r="K435" s="10"/>
      <c r="L435" s="10">
        <f t="shared" si="55"/>
        <v>0</v>
      </c>
      <c r="M435" s="9">
        <v>1.2</v>
      </c>
      <c r="N435" s="1"/>
      <c r="P435" s="1"/>
    </row>
    <row r="436" spans="1:23" s="8" customFormat="1" x14ac:dyDescent="0.25">
      <c r="A436" s="85"/>
      <c r="B436" s="86"/>
      <c r="C436" s="85"/>
      <c r="D436" s="88"/>
      <c r="E436" s="91"/>
      <c r="F436" s="93"/>
      <c r="G436" s="60" t="s">
        <v>11</v>
      </c>
      <c r="H436" s="57" t="s">
        <v>6</v>
      </c>
      <c r="I436" s="58">
        <v>1.1499999999999999</v>
      </c>
      <c r="J436" s="10">
        <f>ROUND(D432*I436,2)</f>
        <v>115.77</v>
      </c>
      <c r="K436" s="10"/>
      <c r="L436" s="10">
        <f t="shared" si="55"/>
        <v>0</v>
      </c>
      <c r="M436" s="9">
        <v>1.2</v>
      </c>
      <c r="N436" s="1"/>
      <c r="P436" s="1"/>
    </row>
    <row r="437" spans="1:23" s="8" customFormat="1" x14ac:dyDescent="0.25">
      <c r="A437" s="85"/>
      <c r="B437" s="86"/>
      <c r="C437" s="85"/>
      <c r="D437" s="88"/>
      <c r="E437" s="91"/>
      <c r="F437" s="93"/>
      <c r="G437" s="60" t="s">
        <v>25</v>
      </c>
      <c r="H437" s="57" t="s">
        <v>14</v>
      </c>
      <c r="I437" s="58">
        <v>0.3</v>
      </c>
      <c r="J437" s="10">
        <f>ROUND(D432*I437,2)</f>
        <v>30.2</v>
      </c>
      <c r="K437" s="10"/>
      <c r="L437" s="10">
        <f t="shared" si="55"/>
        <v>0</v>
      </c>
      <c r="M437" s="9">
        <v>1.2</v>
      </c>
      <c r="N437" s="1"/>
      <c r="P437" s="1"/>
    </row>
    <row r="438" spans="1:23" s="8" customFormat="1" x14ac:dyDescent="0.25">
      <c r="A438" s="85"/>
      <c r="B438" s="86"/>
      <c r="C438" s="85"/>
      <c r="D438" s="88"/>
      <c r="E438" s="91"/>
      <c r="F438" s="93"/>
      <c r="G438" s="59" t="s">
        <v>17</v>
      </c>
      <c r="H438" s="57" t="s">
        <v>13</v>
      </c>
      <c r="I438" s="58">
        <v>2.9</v>
      </c>
      <c r="J438" s="10">
        <f>ROUND(D432*I438,2)</f>
        <v>291.94</v>
      </c>
      <c r="K438" s="10"/>
      <c r="L438" s="10">
        <f>ROUND(J438*K438,2)</f>
        <v>0</v>
      </c>
      <c r="M438" s="9">
        <v>1.2</v>
      </c>
      <c r="N438" s="1"/>
      <c r="O438" s="1"/>
      <c r="P438" s="1"/>
    </row>
    <row r="439" spans="1:23" s="8" customFormat="1" ht="27.6" x14ac:dyDescent="0.25">
      <c r="A439" s="85"/>
      <c r="B439" s="86"/>
      <c r="C439" s="85"/>
      <c r="D439" s="88"/>
      <c r="E439" s="91"/>
      <c r="F439" s="93"/>
      <c r="G439" s="59" t="s">
        <v>54</v>
      </c>
      <c r="H439" s="68" t="s">
        <v>14</v>
      </c>
      <c r="I439" s="64">
        <v>0.41399999999999998</v>
      </c>
      <c r="J439" s="33">
        <f>ROUND(D432*I439,2)</f>
        <v>41.68</v>
      </c>
      <c r="K439" s="10"/>
      <c r="L439" s="10">
        <f>ROUND(J439*K439,2)</f>
        <v>0</v>
      </c>
      <c r="M439" s="9">
        <v>1.2</v>
      </c>
      <c r="N439" s="1"/>
      <c r="O439" s="1"/>
      <c r="P439" s="1"/>
    </row>
    <row r="440" spans="1:23" s="8" customFormat="1" x14ac:dyDescent="0.25">
      <c r="A440" s="85"/>
      <c r="B440" s="86"/>
      <c r="C440" s="85"/>
      <c r="D440" s="89"/>
      <c r="E440" s="92"/>
      <c r="F440" s="93"/>
      <c r="G440" s="59" t="s">
        <v>64</v>
      </c>
      <c r="H440" s="57" t="s">
        <v>15</v>
      </c>
      <c r="I440" s="58">
        <v>8</v>
      </c>
      <c r="J440" s="10">
        <f>ROUND(D432*I440,0)</f>
        <v>805</v>
      </c>
      <c r="K440" s="10"/>
      <c r="L440" s="10">
        <f>ROUND(J440*K440,2)</f>
        <v>0</v>
      </c>
      <c r="M440" s="9">
        <v>1.2</v>
      </c>
      <c r="N440" s="1"/>
      <c r="P440" s="1"/>
    </row>
    <row r="441" spans="1:23" s="8" customFormat="1" x14ac:dyDescent="0.25">
      <c r="A441" s="118" t="s">
        <v>107</v>
      </c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9"/>
      <c r="N441" s="1"/>
      <c r="O441" s="1"/>
      <c r="P441" s="1"/>
    </row>
    <row r="442" spans="1:23" s="8" customFormat="1" x14ac:dyDescent="0.25">
      <c r="A442" s="85">
        <v>62</v>
      </c>
      <c r="B442" s="86" t="s">
        <v>105</v>
      </c>
      <c r="C442" s="85" t="s">
        <v>28</v>
      </c>
      <c r="D442" s="87">
        <v>1680.65</v>
      </c>
      <c r="E442" s="90"/>
      <c r="F442" s="93">
        <f>ROUND(E442*D442,2)</f>
        <v>0</v>
      </c>
      <c r="G442" s="39" t="s">
        <v>16</v>
      </c>
      <c r="H442" s="57" t="s">
        <v>13</v>
      </c>
      <c r="I442" s="58">
        <v>0.88</v>
      </c>
      <c r="J442" s="10">
        <f>ROUND(I442*D442,2)</f>
        <v>1478.97</v>
      </c>
      <c r="K442" s="10"/>
      <c r="L442" s="10">
        <f>ROUND(J442*K442,2)</f>
        <v>0</v>
      </c>
      <c r="M442" s="9">
        <v>1.2</v>
      </c>
      <c r="N442" s="1"/>
      <c r="P442" s="1"/>
    </row>
    <row r="443" spans="1:23" s="8" customFormat="1" ht="27.6" x14ac:dyDescent="0.25">
      <c r="A443" s="85"/>
      <c r="B443" s="86"/>
      <c r="C443" s="85"/>
      <c r="D443" s="88"/>
      <c r="E443" s="92"/>
      <c r="F443" s="93"/>
      <c r="G443" s="56" t="s">
        <v>104</v>
      </c>
      <c r="H443" s="17" t="s">
        <v>12</v>
      </c>
      <c r="I443" s="58">
        <v>1.02</v>
      </c>
      <c r="J443" s="10">
        <f>ROUND(I443*D442,2)</f>
        <v>1714.26</v>
      </c>
      <c r="K443" s="10"/>
      <c r="L443" s="10">
        <f>ROUND(J443*K443,2)</f>
        <v>0</v>
      </c>
      <c r="M443" s="9">
        <v>1.2</v>
      </c>
      <c r="N443" s="1"/>
      <c r="P443" s="1"/>
    </row>
    <row r="444" spans="1:23" s="8" customFormat="1" x14ac:dyDescent="0.25">
      <c r="A444" s="111" t="s">
        <v>32</v>
      </c>
      <c r="B444" s="111"/>
      <c r="C444" s="42"/>
      <c r="D444" s="43"/>
      <c r="E444" s="44"/>
      <c r="F444" s="44">
        <f>SUM(F7:F443)</f>
        <v>0</v>
      </c>
      <c r="G444" s="69" t="s">
        <v>40</v>
      </c>
      <c r="H444" s="45"/>
      <c r="I444" s="46"/>
      <c r="J444" s="47"/>
      <c r="K444" s="47"/>
      <c r="L444" s="48">
        <f>SUM(L7:L443)</f>
        <v>0</v>
      </c>
      <c r="M444" s="18"/>
      <c r="N444" s="19"/>
      <c r="O444" s="19"/>
      <c r="P444" s="20"/>
    </row>
    <row r="445" spans="1:23" s="8" customFormat="1" ht="14.4" x14ac:dyDescent="0.3">
      <c r="A445" s="112" t="s">
        <v>51</v>
      </c>
      <c r="B445" s="112"/>
      <c r="C445" s="70"/>
      <c r="D445" s="71"/>
      <c r="E445" s="70"/>
      <c r="F445" s="49">
        <f>ROUND(F444*0.2,2)</f>
        <v>0</v>
      </c>
      <c r="G445" s="72" t="s">
        <v>51</v>
      </c>
      <c r="H445" s="70"/>
      <c r="I445" s="73"/>
      <c r="J445" s="70"/>
      <c r="K445" s="70"/>
      <c r="L445" s="49">
        <f>ROUND(L444*0.2,2)</f>
        <v>0</v>
      </c>
      <c r="M445" s="18"/>
      <c r="N445" s="19"/>
      <c r="O445" s="19"/>
      <c r="P445" s="20"/>
    </row>
    <row r="446" spans="1:23" s="20" customFormat="1" x14ac:dyDescent="0.25">
      <c r="A446" s="111" t="s">
        <v>33</v>
      </c>
      <c r="B446" s="111"/>
      <c r="C446" s="49"/>
      <c r="D446" s="50"/>
      <c r="E446" s="51"/>
      <c r="F446" s="44">
        <f>F444+F445</f>
        <v>0</v>
      </c>
      <c r="G446" s="69" t="s">
        <v>41</v>
      </c>
      <c r="H446" s="51"/>
      <c r="I446" s="50"/>
      <c r="J446" s="51"/>
      <c r="K446" s="51"/>
      <c r="L446" s="44">
        <f>L444+L445</f>
        <v>0</v>
      </c>
      <c r="M446" s="19"/>
      <c r="N446" s="19"/>
      <c r="O446" s="19"/>
      <c r="Q446" s="21"/>
    </row>
    <row r="447" spans="1:23" s="20" customFormat="1" ht="15" customHeight="1" x14ac:dyDescent="0.3">
      <c r="A447" s="113" t="s">
        <v>42</v>
      </c>
      <c r="B447" s="113"/>
      <c r="C447" s="114">
        <f>F446+L446</f>
        <v>0</v>
      </c>
      <c r="D447" s="114"/>
      <c r="E447" s="114"/>
      <c r="F447" s="114"/>
      <c r="G447" s="114"/>
      <c r="H447" s="114"/>
      <c r="I447" s="114"/>
      <c r="J447" s="114"/>
      <c r="K447" s="114"/>
      <c r="L447" s="114"/>
      <c r="M447" s="19"/>
      <c r="N447" s="19"/>
      <c r="O447" s="19"/>
      <c r="Q447" s="21"/>
      <c r="V447" s="21"/>
    </row>
    <row r="448" spans="1:23" s="20" customFormat="1" ht="15" customHeight="1" x14ac:dyDescent="0.25">
      <c r="A448" s="110" t="s">
        <v>43</v>
      </c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55">
        <f>L446</f>
        <v>0</v>
      </c>
      <c r="M448" s="19"/>
      <c r="N448" s="19"/>
      <c r="O448" s="19"/>
      <c r="Q448" s="21"/>
      <c r="R448" s="8"/>
      <c r="V448" s="21"/>
      <c r="W448" s="21"/>
    </row>
    <row r="449" spans="1:18" s="20" customFormat="1" ht="15" customHeight="1" x14ac:dyDescent="0.3">
      <c r="A449" s="22"/>
      <c r="B449" s="22"/>
      <c r="C449" s="74"/>
      <c r="D449" s="75"/>
      <c r="E449" s="74"/>
      <c r="F449" s="74"/>
      <c r="G449" s="75"/>
      <c r="H449" s="74"/>
      <c r="I449" s="76"/>
      <c r="J449" s="74"/>
      <c r="K449" s="74"/>
      <c r="L449" s="74"/>
      <c r="M449" s="19"/>
      <c r="N449" s="19"/>
      <c r="O449" s="19"/>
      <c r="Q449" s="21"/>
      <c r="R449" s="9"/>
    </row>
    <row r="450" spans="1:18" s="120" customFormat="1" ht="20.100000000000001" customHeight="1" x14ac:dyDescent="0.25">
      <c r="A450" s="125" t="s">
        <v>108</v>
      </c>
      <c r="B450" s="125"/>
      <c r="C450" s="125"/>
      <c r="D450" s="125"/>
      <c r="E450" s="125"/>
      <c r="F450" s="125"/>
      <c r="G450" s="126"/>
      <c r="H450" s="119"/>
      <c r="I450" s="119"/>
      <c r="J450" s="119"/>
      <c r="K450" s="119"/>
      <c r="L450" s="119"/>
      <c r="M450" s="119"/>
    </row>
    <row r="451" spans="1:18" s="120" customFormat="1" ht="20.100000000000001" customHeight="1" x14ac:dyDescent="0.25">
      <c r="A451" s="125" t="s">
        <v>109</v>
      </c>
      <c r="B451" s="125"/>
      <c r="C451" s="125"/>
      <c r="D451" s="125"/>
      <c r="E451" s="125"/>
      <c r="F451" s="125"/>
      <c r="G451" s="127"/>
      <c r="H451" s="119"/>
      <c r="I451" s="119"/>
      <c r="J451" s="119"/>
      <c r="K451" s="119"/>
      <c r="L451" s="119"/>
      <c r="M451" s="119"/>
    </row>
    <row r="452" spans="1:18" s="120" customFormat="1" ht="20.100000000000001" customHeight="1" x14ac:dyDescent="0.25">
      <c r="A452" s="125" t="s">
        <v>110</v>
      </c>
      <c r="B452" s="125"/>
      <c r="C452" s="125"/>
      <c r="D452" s="125"/>
      <c r="E452" s="125"/>
      <c r="F452" s="125"/>
      <c r="G452" s="126"/>
      <c r="H452" s="119"/>
      <c r="I452" s="119"/>
      <c r="J452" s="119"/>
      <c r="K452" s="119"/>
      <c r="L452" s="119"/>
      <c r="M452" s="119"/>
    </row>
    <row r="453" spans="1:18" s="120" customFormat="1" ht="18" customHeight="1" thickBot="1" x14ac:dyDescent="0.35">
      <c r="A453" s="128" t="s">
        <v>111</v>
      </c>
      <c r="B453" s="128"/>
      <c r="C453" s="128"/>
      <c r="D453" s="128"/>
      <c r="E453" s="128"/>
      <c r="F453" s="128"/>
      <c r="G453" s="129"/>
      <c r="H453" s="121"/>
      <c r="I453" s="119"/>
      <c r="J453" s="121"/>
      <c r="K453" s="121"/>
      <c r="L453" s="121"/>
      <c r="M453" s="121"/>
    </row>
    <row r="454" spans="1:18" s="120" customFormat="1" ht="34.5" customHeight="1" x14ac:dyDescent="0.25">
      <c r="A454" s="146" t="s">
        <v>0</v>
      </c>
      <c r="B454" s="147" t="s">
        <v>112</v>
      </c>
      <c r="C454" s="148"/>
      <c r="D454" s="147" t="s">
        <v>113</v>
      </c>
      <c r="E454" s="149"/>
      <c r="F454" s="150" t="s">
        <v>114</v>
      </c>
      <c r="G454" s="151" t="s">
        <v>115</v>
      </c>
      <c r="I454" s="122"/>
      <c r="J454" s="123"/>
      <c r="K454" s="123"/>
    </row>
    <row r="455" spans="1:18" s="120" customFormat="1" ht="18.75" customHeight="1" x14ac:dyDescent="0.3">
      <c r="A455" s="130"/>
      <c r="B455" s="131"/>
      <c r="C455" s="132"/>
      <c r="D455" s="133"/>
      <c r="E455" s="134"/>
      <c r="F455" s="135"/>
      <c r="G455" s="136"/>
      <c r="I455" s="124"/>
      <c r="J455" s="123"/>
      <c r="K455" s="123"/>
    </row>
    <row r="456" spans="1:18" s="120" customFormat="1" ht="18.75" customHeight="1" x14ac:dyDescent="0.3">
      <c r="A456" s="130"/>
      <c r="B456" s="131"/>
      <c r="C456" s="132"/>
      <c r="D456" s="133"/>
      <c r="E456" s="134"/>
      <c r="F456" s="135"/>
      <c r="G456" s="136"/>
      <c r="I456" s="124"/>
      <c r="J456" s="123"/>
      <c r="K456" s="123"/>
    </row>
    <row r="457" spans="1:18" s="120" customFormat="1" ht="18.75" customHeight="1" thickBot="1" x14ac:dyDescent="0.35">
      <c r="A457" s="137"/>
      <c r="B457" s="138"/>
      <c r="C457" s="139"/>
      <c r="D457" s="140"/>
      <c r="E457" s="141"/>
      <c r="F457" s="142"/>
      <c r="G457" s="143"/>
      <c r="I457" s="124"/>
      <c r="J457" s="123"/>
      <c r="K457" s="123"/>
    </row>
    <row r="458" spans="1:18" s="120" customFormat="1" ht="8.25" customHeight="1" x14ac:dyDescent="0.25">
      <c r="A458" s="144"/>
      <c r="B458" s="144"/>
      <c r="C458" s="144"/>
      <c r="D458" s="144"/>
      <c r="E458" s="144"/>
      <c r="F458" s="144"/>
      <c r="G458" s="144"/>
      <c r="H458" s="122"/>
      <c r="I458" s="122"/>
      <c r="J458" s="122"/>
      <c r="K458" s="122"/>
      <c r="L458" s="123"/>
      <c r="M458" s="123"/>
    </row>
    <row r="459" spans="1:18" s="120" customFormat="1" ht="18" x14ac:dyDescent="0.25">
      <c r="A459" s="125" t="s">
        <v>116</v>
      </c>
      <c r="B459" s="125"/>
      <c r="C459" s="125"/>
      <c r="D459" s="125"/>
      <c r="E459" s="125"/>
      <c r="F459" s="125"/>
      <c r="G459" s="125"/>
      <c r="H459" s="119"/>
      <c r="I459" s="119"/>
      <c r="J459" s="119"/>
      <c r="K459" s="119"/>
      <c r="L459" s="119"/>
      <c r="M459" s="119"/>
    </row>
    <row r="460" spans="1:18" s="120" customFormat="1" ht="20.25" customHeight="1" x14ac:dyDescent="0.25">
      <c r="A460" s="125" t="s">
        <v>117</v>
      </c>
      <c r="B460" s="125"/>
      <c r="C460" s="125"/>
      <c r="D460" s="125"/>
      <c r="E460" s="125"/>
      <c r="F460" s="125"/>
      <c r="G460" s="126"/>
      <c r="H460" s="119"/>
      <c r="I460" s="119"/>
      <c r="J460" s="119"/>
      <c r="K460" s="119"/>
      <c r="L460" s="119"/>
      <c r="M460" s="119"/>
    </row>
    <row r="461" spans="1:18" s="120" customFormat="1" ht="20.100000000000001" customHeight="1" x14ac:dyDescent="0.25">
      <c r="A461" s="125" t="s">
        <v>118</v>
      </c>
      <c r="B461" s="125"/>
      <c r="C461" s="125"/>
      <c r="D461" s="125"/>
      <c r="E461" s="125"/>
      <c r="F461" s="125"/>
      <c r="G461" s="127"/>
      <c r="H461" s="119"/>
      <c r="I461" s="119"/>
      <c r="J461" s="119"/>
      <c r="K461" s="119"/>
      <c r="L461" s="119"/>
      <c r="M461" s="119"/>
    </row>
    <row r="462" spans="1:18" s="120" customFormat="1" ht="20.100000000000001" customHeight="1" x14ac:dyDescent="0.25">
      <c r="A462" s="125" t="s">
        <v>119</v>
      </c>
      <c r="B462" s="125"/>
      <c r="C462" s="125"/>
      <c r="D462" s="125"/>
      <c r="E462" s="145"/>
      <c r="F462" s="145"/>
      <c r="G462" s="132"/>
      <c r="H462" s="119"/>
      <c r="I462" s="119"/>
      <c r="J462" s="119"/>
      <c r="K462" s="119"/>
      <c r="L462" s="119"/>
      <c r="M462" s="119"/>
    </row>
    <row r="463" spans="1:18" s="20" customFormat="1" ht="15" customHeight="1" x14ac:dyDescent="0.3">
      <c r="A463" s="22"/>
      <c r="B463" s="23"/>
      <c r="C463" s="74"/>
      <c r="D463" s="75"/>
      <c r="E463" s="74"/>
      <c r="F463" s="74"/>
      <c r="G463" s="75"/>
      <c r="H463" s="74"/>
      <c r="I463" s="76"/>
      <c r="J463" s="74"/>
      <c r="K463" s="74"/>
      <c r="L463" s="74"/>
      <c r="M463" s="19"/>
      <c r="N463" s="19"/>
      <c r="Q463" s="24"/>
      <c r="R463" s="4"/>
    </row>
    <row r="464" spans="1:18" s="20" customFormat="1" ht="15" customHeight="1" x14ac:dyDescent="0.3">
      <c r="A464" s="22"/>
      <c r="B464" s="23"/>
      <c r="C464" s="74"/>
      <c r="D464" s="75"/>
      <c r="E464" s="74"/>
      <c r="F464" s="74"/>
      <c r="G464" s="75"/>
      <c r="H464" s="74"/>
      <c r="I464" s="76"/>
      <c r="J464" s="74"/>
      <c r="K464" s="74"/>
      <c r="L464" s="74"/>
      <c r="M464" s="19"/>
      <c r="N464" s="19"/>
      <c r="Q464" s="25"/>
      <c r="R464" s="4"/>
    </row>
    <row r="465" spans="1:18" s="20" customFormat="1" ht="15" customHeight="1" x14ac:dyDescent="0.3">
      <c r="A465" s="22"/>
      <c r="B465" s="23"/>
      <c r="C465" s="74"/>
      <c r="D465" s="75"/>
      <c r="E465" s="74"/>
      <c r="F465" s="74"/>
      <c r="G465" s="75"/>
      <c r="H465" s="74"/>
      <c r="I465" s="76"/>
      <c r="J465" s="74"/>
      <c r="K465" s="74"/>
      <c r="L465" s="74"/>
      <c r="M465" s="19"/>
      <c r="N465" s="19"/>
      <c r="Q465" s="25"/>
      <c r="R465" s="4"/>
    </row>
    <row r="466" spans="1:18" s="20" customFormat="1" ht="15" customHeight="1" x14ac:dyDescent="0.3">
      <c r="A466" s="22"/>
      <c r="B466" s="22"/>
      <c r="C466" s="74"/>
      <c r="D466" s="75"/>
      <c r="E466" s="74"/>
      <c r="F466" s="74"/>
      <c r="G466" s="75"/>
      <c r="H466" s="74"/>
      <c r="I466" s="76"/>
      <c r="J466" s="74"/>
      <c r="K466" s="74"/>
      <c r="L466" s="74"/>
      <c r="M466" s="19"/>
      <c r="N466" s="19"/>
      <c r="Q466" s="25"/>
      <c r="R466" s="4"/>
    </row>
    <row r="467" spans="1:18" x14ac:dyDescent="0.25">
      <c r="A467" s="20"/>
      <c r="B467" s="77"/>
      <c r="C467" s="20"/>
      <c r="D467" s="36"/>
      <c r="E467" s="19"/>
      <c r="F467" s="20"/>
      <c r="G467" s="78"/>
      <c r="J467" s="20"/>
      <c r="K467" s="20"/>
      <c r="L467" s="20"/>
      <c r="Q467" s="24"/>
      <c r="R467" s="4"/>
    </row>
    <row r="468" spans="1:18" x14ac:dyDescent="0.25">
      <c r="A468" s="20"/>
      <c r="B468" s="79"/>
      <c r="C468" s="77"/>
      <c r="D468" s="78"/>
      <c r="E468" s="80"/>
      <c r="F468" s="77"/>
      <c r="G468" s="81"/>
      <c r="J468" s="20"/>
      <c r="K468" s="20"/>
      <c r="L468" s="21"/>
      <c r="Q468" s="25"/>
      <c r="R468" s="4"/>
    </row>
    <row r="469" spans="1:18" ht="13.95" customHeight="1" x14ac:dyDescent="0.25">
      <c r="A469" s="20"/>
      <c r="B469" s="79"/>
      <c r="C469" s="20"/>
      <c r="D469" s="36"/>
      <c r="E469" s="19"/>
      <c r="F469" s="20"/>
      <c r="G469" s="81"/>
      <c r="J469" s="20"/>
      <c r="K469" s="20"/>
      <c r="L469" s="21"/>
      <c r="Q469" s="25"/>
      <c r="R469" s="4"/>
    </row>
    <row r="470" spans="1:18" ht="13.95" customHeight="1" x14ac:dyDescent="0.25">
      <c r="A470" s="20"/>
      <c r="B470" s="79"/>
      <c r="C470" s="20"/>
      <c r="D470" s="36"/>
      <c r="E470" s="19"/>
      <c r="F470" s="20"/>
      <c r="G470" s="81"/>
      <c r="J470" s="20"/>
      <c r="K470" s="20"/>
      <c r="L470" s="21"/>
      <c r="Q470" s="25"/>
      <c r="R470" s="26"/>
    </row>
    <row r="471" spans="1:18" s="20" customFormat="1" x14ac:dyDescent="0.25">
      <c r="B471" s="82"/>
      <c r="D471" s="36"/>
      <c r="E471" s="19"/>
      <c r="G471" s="83"/>
      <c r="H471" s="9"/>
      <c r="I471" s="40"/>
      <c r="M471" s="19"/>
      <c r="N471" s="19"/>
      <c r="O471" s="19"/>
    </row>
    <row r="472" spans="1:18" s="20" customFormat="1" x14ac:dyDescent="0.25">
      <c r="B472" s="84"/>
      <c r="D472" s="36"/>
      <c r="E472" s="19"/>
      <c r="G472" s="83"/>
      <c r="H472" s="9"/>
      <c r="I472" s="40"/>
      <c r="M472" s="19"/>
      <c r="N472" s="19"/>
      <c r="O472" s="19"/>
    </row>
    <row r="473" spans="1:18" s="20" customFormat="1" x14ac:dyDescent="0.25">
      <c r="D473" s="36"/>
      <c r="E473" s="19"/>
      <c r="G473" s="36"/>
      <c r="H473" s="9"/>
      <c r="I473" s="40"/>
      <c r="M473" s="19"/>
      <c r="N473" s="19"/>
      <c r="O473" s="19"/>
    </row>
    <row r="474" spans="1:18" s="20" customFormat="1" x14ac:dyDescent="0.25">
      <c r="D474" s="36"/>
      <c r="E474" s="19"/>
      <c r="G474" s="36"/>
      <c r="H474" s="9"/>
      <c r="I474" s="40"/>
      <c r="M474" s="19"/>
      <c r="N474" s="19"/>
      <c r="O474" s="19"/>
    </row>
    <row r="475" spans="1:18" s="20" customFormat="1" x14ac:dyDescent="0.25">
      <c r="D475" s="36"/>
      <c r="E475" s="19"/>
      <c r="G475" s="37"/>
      <c r="H475" s="9"/>
      <c r="I475" s="40"/>
      <c r="M475" s="19"/>
      <c r="N475" s="19"/>
      <c r="O475" s="19"/>
    </row>
    <row r="476" spans="1:18" s="20" customFormat="1" x14ac:dyDescent="0.25">
      <c r="D476" s="36"/>
      <c r="E476" s="19"/>
      <c r="G476" s="36"/>
      <c r="H476" s="9"/>
      <c r="I476" s="40"/>
      <c r="M476" s="19"/>
      <c r="N476" s="19"/>
      <c r="O476" s="19"/>
    </row>
    <row r="477" spans="1:18" s="20" customFormat="1" x14ac:dyDescent="0.25">
      <c r="D477" s="36"/>
      <c r="E477" s="19"/>
      <c r="G477" s="36"/>
      <c r="H477" s="9"/>
      <c r="I477" s="40"/>
      <c r="M477" s="19"/>
      <c r="N477" s="19"/>
      <c r="O477" s="19"/>
    </row>
    <row r="478" spans="1:18" s="20" customFormat="1" x14ac:dyDescent="0.25">
      <c r="D478" s="36"/>
      <c r="E478" s="19"/>
      <c r="G478" s="36"/>
      <c r="H478" s="9"/>
      <c r="I478" s="40"/>
      <c r="M478" s="19"/>
      <c r="N478" s="19"/>
      <c r="O478" s="19"/>
    </row>
    <row r="479" spans="1:18" s="20" customFormat="1" x14ac:dyDescent="0.25">
      <c r="D479" s="36"/>
      <c r="E479" s="19"/>
      <c r="G479" s="37"/>
      <c r="H479" s="9"/>
      <c r="I479" s="40"/>
      <c r="M479" s="19"/>
      <c r="N479" s="19"/>
      <c r="O479" s="19"/>
    </row>
    <row r="480" spans="1:18" s="20" customFormat="1" x14ac:dyDescent="0.25">
      <c r="D480" s="36"/>
      <c r="E480" s="19"/>
      <c r="G480" s="37"/>
      <c r="H480" s="9"/>
      <c r="I480" s="40"/>
      <c r="M480" s="19"/>
      <c r="N480" s="19"/>
      <c r="O480" s="19"/>
    </row>
    <row r="481" spans="4:15" s="20" customFormat="1" x14ac:dyDescent="0.25">
      <c r="D481" s="36"/>
      <c r="E481" s="19"/>
      <c r="G481" s="36"/>
      <c r="H481" s="9"/>
      <c r="I481" s="40"/>
      <c r="M481" s="19"/>
      <c r="N481" s="19"/>
      <c r="O481" s="19"/>
    </row>
    <row r="482" spans="4:15" s="20" customFormat="1" x14ac:dyDescent="0.25">
      <c r="D482" s="36"/>
      <c r="E482" s="19"/>
      <c r="G482" s="36"/>
      <c r="H482" s="9"/>
      <c r="I482" s="40"/>
      <c r="M482" s="19"/>
      <c r="N482" s="19"/>
      <c r="O482" s="19"/>
    </row>
    <row r="483" spans="4:15" s="20" customFormat="1" x14ac:dyDescent="0.25">
      <c r="D483" s="36"/>
      <c r="E483" s="19"/>
      <c r="G483" s="36"/>
      <c r="H483" s="9"/>
      <c r="I483" s="40"/>
      <c r="M483" s="19"/>
      <c r="N483" s="19"/>
      <c r="O483" s="19"/>
    </row>
    <row r="484" spans="4:15" s="20" customFormat="1" x14ac:dyDescent="0.25">
      <c r="D484" s="36"/>
      <c r="E484" s="19"/>
      <c r="G484" s="36"/>
      <c r="H484" s="9"/>
      <c r="I484" s="40"/>
      <c r="M484" s="19"/>
      <c r="N484" s="19"/>
      <c r="O484" s="19"/>
    </row>
    <row r="485" spans="4:15" s="20" customFormat="1" x14ac:dyDescent="0.25">
      <c r="D485" s="36"/>
      <c r="E485" s="19"/>
      <c r="G485" s="36"/>
      <c r="H485" s="9"/>
      <c r="I485" s="40"/>
      <c r="M485" s="19"/>
      <c r="N485" s="19"/>
      <c r="O485" s="19"/>
    </row>
    <row r="486" spans="4:15" s="20" customFormat="1" x14ac:dyDescent="0.25">
      <c r="D486" s="36"/>
      <c r="E486" s="19"/>
      <c r="G486" s="36"/>
      <c r="H486" s="9"/>
      <c r="I486" s="40"/>
      <c r="M486" s="19"/>
      <c r="N486" s="19"/>
      <c r="O486" s="19"/>
    </row>
    <row r="487" spans="4:15" s="20" customFormat="1" x14ac:dyDescent="0.25">
      <c r="D487" s="36"/>
      <c r="E487" s="19"/>
      <c r="G487" s="36"/>
      <c r="H487" s="9"/>
      <c r="I487" s="40"/>
      <c r="M487" s="19"/>
      <c r="N487" s="19"/>
      <c r="O487" s="19"/>
    </row>
    <row r="488" spans="4:15" s="20" customFormat="1" x14ac:dyDescent="0.25">
      <c r="D488" s="36"/>
      <c r="E488" s="19"/>
      <c r="G488" s="36"/>
      <c r="H488" s="9"/>
      <c r="I488" s="40"/>
      <c r="M488" s="19"/>
      <c r="N488" s="19"/>
      <c r="O488" s="19"/>
    </row>
    <row r="489" spans="4:15" s="20" customFormat="1" x14ac:dyDescent="0.25">
      <c r="D489" s="36"/>
      <c r="E489" s="19"/>
      <c r="G489" s="36"/>
      <c r="H489" s="9"/>
      <c r="I489" s="40"/>
      <c r="M489" s="19"/>
      <c r="N489" s="19"/>
      <c r="O489" s="19"/>
    </row>
    <row r="490" spans="4:15" s="20" customFormat="1" x14ac:dyDescent="0.25">
      <c r="D490" s="36"/>
      <c r="E490" s="19"/>
      <c r="G490" s="36"/>
      <c r="H490" s="9"/>
      <c r="I490" s="40"/>
      <c r="M490" s="19"/>
      <c r="N490" s="19"/>
      <c r="O490" s="19"/>
    </row>
    <row r="491" spans="4:15" s="20" customFormat="1" x14ac:dyDescent="0.25">
      <c r="D491" s="36"/>
      <c r="E491" s="19"/>
      <c r="G491" s="36"/>
      <c r="H491" s="9"/>
      <c r="I491" s="40"/>
      <c r="M491" s="19"/>
      <c r="N491" s="19"/>
      <c r="O491" s="19"/>
    </row>
    <row r="492" spans="4:15" s="20" customFormat="1" x14ac:dyDescent="0.25">
      <c r="D492" s="36"/>
      <c r="E492" s="19"/>
      <c r="G492" s="36"/>
      <c r="H492" s="9"/>
      <c r="I492" s="40"/>
      <c r="M492" s="19"/>
      <c r="N492" s="19"/>
      <c r="O492" s="19"/>
    </row>
    <row r="493" spans="4:15" s="20" customFormat="1" x14ac:dyDescent="0.25">
      <c r="D493" s="36"/>
      <c r="E493" s="19"/>
      <c r="G493" s="36"/>
      <c r="H493" s="9"/>
      <c r="I493" s="40"/>
      <c r="M493" s="19"/>
      <c r="N493" s="19"/>
      <c r="O493" s="19"/>
    </row>
    <row r="494" spans="4:15" s="20" customFormat="1" x14ac:dyDescent="0.25">
      <c r="D494" s="36"/>
      <c r="E494" s="19"/>
      <c r="G494" s="36"/>
      <c r="H494" s="9"/>
      <c r="I494" s="40"/>
      <c r="M494" s="19"/>
      <c r="N494" s="19"/>
      <c r="O494" s="19"/>
    </row>
    <row r="495" spans="4:15" s="20" customFormat="1" x14ac:dyDescent="0.25">
      <c r="D495" s="36"/>
      <c r="E495" s="19"/>
      <c r="G495" s="36"/>
      <c r="H495" s="9"/>
      <c r="I495" s="40"/>
      <c r="M495" s="19"/>
      <c r="N495" s="19"/>
      <c r="O495" s="19"/>
    </row>
    <row r="496" spans="4:15" s="20" customFormat="1" x14ac:dyDescent="0.25">
      <c r="D496" s="36"/>
      <c r="E496" s="19"/>
      <c r="G496" s="36"/>
      <c r="H496" s="9"/>
      <c r="I496" s="40"/>
      <c r="M496" s="19"/>
      <c r="N496" s="19"/>
      <c r="O496" s="19"/>
    </row>
    <row r="497" spans="4:15" s="20" customFormat="1" x14ac:dyDescent="0.25">
      <c r="D497" s="36"/>
      <c r="E497" s="19"/>
      <c r="G497" s="36"/>
      <c r="H497" s="9"/>
      <c r="I497" s="40"/>
      <c r="M497" s="19"/>
      <c r="N497" s="19"/>
      <c r="O497" s="19"/>
    </row>
    <row r="498" spans="4:15" s="20" customFormat="1" x14ac:dyDescent="0.25">
      <c r="D498" s="36"/>
      <c r="E498" s="19"/>
      <c r="G498" s="36"/>
      <c r="H498" s="9"/>
      <c r="I498" s="40"/>
      <c r="M498" s="19"/>
      <c r="N498" s="19"/>
      <c r="O498" s="19"/>
    </row>
    <row r="499" spans="4:15" s="20" customFormat="1" x14ac:dyDescent="0.25">
      <c r="D499" s="36"/>
      <c r="E499" s="19"/>
      <c r="G499" s="36"/>
      <c r="H499" s="9"/>
      <c r="I499" s="40"/>
      <c r="M499" s="19"/>
      <c r="N499" s="19"/>
      <c r="O499" s="19"/>
    </row>
    <row r="500" spans="4:15" s="20" customFormat="1" x14ac:dyDescent="0.25">
      <c r="D500" s="36"/>
      <c r="E500" s="19"/>
      <c r="G500" s="36"/>
      <c r="H500" s="9"/>
      <c r="I500" s="40"/>
      <c r="M500" s="19"/>
      <c r="N500" s="19"/>
      <c r="O500" s="19"/>
    </row>
    <row r="501" spans="4:15" s="20" customFormat="1" x14ac:dyDescent="0.25">
      <c r="D501" s="36"/>
      <c r="E501" s="19"/>
      <c r="G501" s="36"/>
      <c r="H501" s="9"/>
      <c r="I501" s="40"/>
      <c r="M501" s="19"/>
      <c r="N501" s="19"/>
      <c r="O501" s="19"/>
    </row>
    <row r="502" spans="4:15" s="20" customFormat="1" x14ac:dyDescent="0.25">
      <c r="D502" s="36"/>
      <c r="E502" s="19"/>
      <c r="G502" s="36"/>
      <c r="H502" s="9"/>
      <c r="I502" s="40"/>
      <c r="M502" s="19"/>
      <c r="N502" s="19"/>
      <c r="O502" s="19"/>
    </row>
    <row r="503" spans="4:15" s="20" customFormat="1" x14ac:dyDescent="0.25">
      <c r="D503" s="36"/>
      <c r="E503" s="19"/>
      <c r="G503" s="36"/>
      <c r="H503" s="9"/>
      <c r="I503" s="40"/>
      <c r="M503" s="19"/>
      <c r="N503" s="19"/>
      <c r="O503" s="19"/>
    </row>
    <row r="504" spans="4:15" s="20" customFormat="1" x14ac:dyDescent="0.25">
      <c r="D504" s="36"/>
      <c r="E504" s="19"/>
      <c r="G504" s="36"/>
      <c r="H504" s="9"/>
      <c r="I504" s="40"/>
      <c r="M504" s="19"/>
      <c r="N504" s="19"/>
      <c r="O504" s="19"/>
    </row>
    <row r="505" spans="4:15" s="20" customFormat="1" x14ac:dyDescent="0.25">
      <c r="D505" s="36"/>
      <c r="E505" s="19"/>
      <c r="G505" s="36"/>
      <c r="H505" s="9"/>
      <c r="I505" s="40"/>
      <c r="M505" s="19"/>
      <c r="N505" s="19"/>
      <c r="O505" s="19"/>
    </row>
    <row r="506" spans="4:15" s="20" customFormat="1" x14ac:dyDescent="0.25">
      <c r="D506" s="36"/>
      <c r="E506" s="19"/>
      <c r="G506" s="36"/>
      <c r="H506" s="9"/>
      <c r="I506" s="40"/>
      <c r="M506" s="19"/>
      <c r="N506" s="19"/>
      <c r="O506" s="19"/>
    </row>
    <row r="507" spans="4:15" s="20" customFormat="1" x14ac:dyDescent="0.25">
      <c r="D507" s="36"/>
      <c r="E507" s="19"/>
      <c r="G507" s="36"/>
      <c r="H507" s="9"/>
      <c r="I507" s="40"/>
      <c r="M507" s="19"/>
      <c r="N507" s="19"/>
      <c r="O507" s="19"/>
    </row>
    <row r="508" spans="4:15" s="20" customFormat="1" x14ac:dyDescent="0.25">
      <c r="D508" s="36"/>
      <c r="E508" s="19"/>
      <c r="G508" s="36"/>
      <c r="H508" s="9"/>
      <c r="I508" s="40"/>
      <c r="M508" s="19"/>
      <c r="N508" s="19"/>
      <c r="O508" s="19"/>
    </row>
    <row r="509" spans="4:15" s="20" customFormat="1" x14ac:dyDescent="0.25">
      <c r="D509" s="36"/>
      <c r="E509" s="19"/>
      <c r="G509" s="36"/>
      <c r="H509" s="9"/>
      <c r="I509" s="40"/>
      <c r="M509" s="19"/>
      <c r="N509" s="19"/>
      <c r="O509" s="19"/>
    </row>
    <row r="510" spans="4:15" s="20" customFormat="1" x14ac:dyDescent="0.25">
      <c r="D510" s="36"/>
      <c r="E510" s="19"/>
      <c r="G510" s="36"/>
      <c r="H510" s="9"/>
      <c r="I510" s="40"/>
      <c r="M510" s="19"/>
      <c r="N510" s="19"/>
      <c r="O510" s="19"/>
    </row>
    <row r="511" spans="4:15" s="20" customFormat="1" x14ac:dyDescent="0.25">
      <c r="D511" s="36"/>
      <c r="E511" s="19"/>
      <c r="G511" s="36"/>
      <c r="H511" s="9"/>
      <c r="I511" s="40"/>
      <c r="M511" s="19"/>
      <c r="N511" s="19"/>
      <c r="O511" s="19"/>
    </row>
    <row r="512" spans="4:15" s="20" customFormat="1" x14ac:dyDescent="0.25">
      <c r="D512" s="36"/>
      <c r="E512" s="19"/>
      <c r="G512" s="36"/>
      <c r="H512" s="9"/>
      <c r="I512" s="40"/>
      <c r="M512" s="19"/>
      <c r="N512" s="19"/>
      <c r="O512" s="19"/>
    </row>
    <row r="513" spans="4:15" s="20" customFormat="1" x14ac:dyDescent="0.25">
      <c r="D513" s="36"/>
      <c r="E513" s="19"/>
      <c r="G513" s="36"/>
      <c r="H513" s="9"/>
      <c r="I513" s="40"/>
      <c r="M513" s="19"/>
      <c r="N513" s="19"/>
      <c r="O513" s="19"/>
    </row>
    <row r="514" spans="4:15" s="20" customFormat="1" x14ac:dyDescent="0.25">
      <c r="D514" s="36"/>
      <c r="E514" s="19"/>
      <c r="G514" s="36"/>
      <c r="H514" s="9"/>
      <c r="I514" s="40"/>
      <c r="M514" s="19"/>
      <c r="N514" s="19"/>
      <c r="O514" s="19"/>
    </row>
    <row r="515" spans="4:15" s="20" customFormat="1" x14ac:dyDescent="0.25">
      <c r="D515" s="36"/>
      <c r="E515" s="19"/>
      <c r="G515" s="36"/>
      <c r="H515" s="9"/>
      <c r="I515" s="40"/>
      <c r="M515" s="19"/>
      <c r="N515" s="19"/>
      <c r="O515" s="19"/>
    </row>
    <row r="516" spans="4:15" s="20" customFormat="1" x14ac:dyDescent="0.25">
      <c r="D516" s="36"/>
      <c r="E516" s="19"/>
      <c r="G516" s="36"/>
      <c r="H516" s="9"/>
      <c r="I516" s="40"/>
      <c r="M516" s="19"/>
      <c r="N516" s="19"/>
      <c r="O516" s="19"/>
    </row>
    <row r="517" spans="4:15" s="20" customFormat="1" x14ac:dyDescent="0.25">
      <c r="D517" s="36"/>
      <c r="E517" s="19"/>
      <c r="G517" s="36"/>
      <c r="H517" s="9"/>
      <c r="I517" s="40"/>
      <c r="M517" s="19"/>
      <c r="N517" s="19"/>
      <c r="O517" s="19"/>
    </row>
    <row r="518" spans="4:15" s="20" customFormat="1" x14ac:dyDescent="0.25">
      <c r="D518" s="36"/>
      <c r="E518" s="19"/>
      <c r="G518" s="36"/>
      <c r="H518" s="9"/>
      <c r="I518" s="40"/>
      <c r="M518" s="19"/>
      <c r="N518" s="19"/>
      <c r="O518" s="19"/>
    </row>
    <row r="519" spans="4:15" s="20" customFormat="1" x14ac:dyDescent="0.25">
      <c r="D519" s="36"/>
      <c r="E519" s="19"/>
      <c r="G519" s="36"/>
      <c r="H519" s="9"/>
      <c r="I519" s="40"/>
      <c r="M519" s="19"/>
      <c r="N519" s="19"/>
      <c r="O519" s="19"/>
    </row>
    <row r="520" spans="4:15" s="20" customFormat="1" x14ac:dyDescent="0.25">
      <c r="D520" s="36"/>
      <c r="E520" s="19"/>
      <c r="G520" s="36"/>
      <c r="H520" s="9"/>
      <c r="I520" s="40"/>
      <c r="M520" s="19"/>
      <c r="N520" s="19"/>
      <c r="O520" s="19"/>
    </row>
    <row r="521" spans="4:15" s="20" customFormat="1" x14ac:dyDescent="0.25">
      <c r="D521" s="36"/>
      <c r="E521" s="19"/>
      <c r="G521" s="36"/>
      <c r="H521" s="9"/>
      <c r="I521" s="40"/>
      <c r="M521" s="19"/>
      <c r="N521" s="19"/>
      <c r="O521" s="19"/>
    </row>
    <row r="522" spans="4:15" s="20" customFormat="1" x14ac:dyDescent="0.25">
      <c r="D522" s="36"/>
      <c r="E522" s="19"/>
      <c r="G522" s="36"/>
      <c r="H522" s="9"/>
      <c r="I522" s="40"/>
      <c r="M522" s="19"/>
      <c r="N522" s="19"/>
      <c r="O522" s="19"/>
    </row>
    <row r="523" spans="4:15" s="20" customFormat="1" x14ac:dyDescent="0.25">
      <c r="D523" s="36"/>
      <c r="E523" s="19"/>
      <c r="G523" s="36"/>
      <c r="H523" s="9"/>
      <c r="I523" s="40"/>
      <c r="M523" s="19"/>
      <c r="N523" s="19"/>
      <c r="O523" s="19"/>
    </row>
    <row r="524" spans="4:15" s="20" customFormat="1" x14ac:dyDescent="0.25">
      <c r="D524" s="36"/>
      <c r="E524" s="19"/>
      <c r="G524" s="36"/>
      <c r="H524" s="9"/>
      <c r="I524" s="40"/>
      <c r="M524" s="19"/>
      <c r="N524" s="19"/>
      <c r="O524" s="19"/>
    </row>
    <row r="525" spans="4:15" s="20" customFormat="1" x14ac:dyDescent="0.25">
      <c r="D525" s="36"/>
      <c r="E525" s="19"/>
      <c r="G525" s="38"/>
      <c r="H525" s="9"/>
      <c r="I525" s="40"/>
      <c r="M525" s="19"/>
      <c r="N525" s="19"/>
      <c r="O525" s="19"/>
    </row>
    <row r="526" spans="4:15" s="20" customFormat="1" x14ac:dyDescent="0.25">
      <c r="D526" s="36"/>
      <c r="E526" s="19"/>
      <c r="G526" s="38"/>
      <c r="H526" s="9"/>
      <c r="I526" s="40"/>
      <c r="M526" s="19"/>
      <c r="N526" s="19"/>
      <c r="O526" s="19"/>
    </row>
  </sheetData>
  <autoFilter ref="A5:L448"/>
  <mergeCells count="336">
    <mergeCell ref="B457:C457"/>
    <mergeCell ref="D457:E457"/>
    <mergeCell ref="A459:G459"/>
    <mergeCell ref="A460:F460"/>
    <mergeCell ref="A461:F461"/>
    <mergeCell ref="A462:D462"/>
    <mergeCell ref="E462:G462"/>
    <mergeCell ref="A450:F450"/>
    <mergeCell ref="A451:F451"/>
    <mergeCell ref="A452:F452"/>
    <mergeCell ref="A453:F453"/>
    <mergeCell ref="B454:C454"/>
    <mergeCell ref="D454:E454"/>
    <mergeCell ref="B455:C455"/>
    <mergeCell ref="D455:E455"/>
    <mergeCell ref="B456:C456"/>
    <mergeCell ref="D456:E456"/>
    <mergeCell ref="A442:A443"/>
    <mergeCell ref="B442:B443"/>
    <mergeCell ref="C442:C443"/>
    <mergeCell ref="D442:D443"/>
    <mergeCell ref="E442:E443"/>
    <mergeCell ref="F442:F443"/>
    <mergeCell ref="A441:L441"/>
    <mergeCell ref="A421:L421"/>
    <mergeCell ref="A422:A431"/>
    <mergeCell ref="B422:B431"/>
    <mergeCell ref="C422:C431"/>
    <mergeCell ref="D422:D431"/>
    <mergeCell ref="E422:E431"/>
    <mergeCell ref="F422:F431"/>
    <mergeCell ref="A432:A440"/>
    <mergeCell ref="B432:B440"/>
    <mergeCell ref="C432:C440"/>
    <mergeCell ref="D432:D440"/>
    <mergeCell ref="E432:E440"/>
    <mergeCell ref="F432:F440"/>
    <mergeCell ref="A402:A411"/>
    <mergeCell ref="B402:B411"/>
    <mergeCell ref="C402:C411"/>
    <mergeCell ref="D402:D411"/>
    <mergeCell ref="E402:E411"/>
    <mergeCell ref="F402:F411"/>
    <mergeCell ref="A401:L401"/>
    <mergeCell ref="A412:A420"/>
    <mergeCell ref="B412:B420"/>
    <mergeCell ref="C412:C420"/>
    <mergeCell ref="D412:D420"/>
    <mergeCell ref="E412:E420"/>
    <mergeCell ref="F412:F420"/>
    <mergeCell ref="A393:A398"/>
    <mergeCell ref="B393:B398"/>
    <mergeCell ref="C393:C398"/>
    <mergeCell ref="D393:D398"/>
    <mergeCell ref="E393:E398"/>
    <mergeCell ref="F393:F398"/>
    <mergeCell ref="A374:A383"/>
    <mergeCell ref="B374:B383"/>
    <mergeCell ref="C374:C383"/>
    <mergeCell ref="D374:D383"/>
    <mergeCell ref="E374:E383"/>
    <mergeCell ref="F374:F383"/>
    <mergeCell ref="A384:A392"/>
    <mergeCell ref="B384:B392"/>
    <mergeCell ref="C384:C392"/>
    <mergeCell ref="D384:D392"/>
    <mergeCell ref="E384:E392"/>
    <mergeCell ref="F384:F392"/>
    <mergeCell ref="A353:L353"/>
    <mergeCell ref="A354:A363"/>
    <mergeCell ref="B354:B363"/>
    <mergeCell ref="C354:C363"/>
    <mergeCell ref="D354:D363"/>
    <mergeCell ref="E354:E363"/>
    <mergeCell ref="F354:F363"/>
    <mergeCell ref="A364:A373"/>
    <mergeCell ref="B364:B373"/>
    <mergeCell ref="C364:C373"/>
    <mergeCell ref="D364:D373"/>
    <mergeCell ref="E364:E373"/>
    <mergeCell ref="F364:F373"/>
    <mergeCell ref="A313:A322"/>
    <mergeCell ref="B313:B322"/>
    <mergeCell ref="C313:C322"/>
    <mergeCell ref="D313:D322"/>
    <mergeCell ref="E313:E322"/>
    <mergeCell ref="F313:F322"/>
    <mergeCell ref="A343:A352"/>
    <mergeCell ref="B343:B352"/>
    <mergeCell ref="C343:C352"/>
    <mergeCell ref="D343:D352"/>
    <mergeCell ref="E343:E352"/>
    <mergeCell ref="F343:F352"/>
    <mergeCell ref="A323:A332"/>
    <mergeCell ref="B323:B332"/>
    <mergeCell ref="C323:C332"/>
    <mergeCell ref="D323:D332"/>
    <mergeCell ref="E323:E332"/>
    <mergeCell ref="F323:F332"/>
    <mergeCell ref="A333:A342"/>
    <mergeCell ref="B333:B342"/>
    <mergeCell ref="C333:C342"/>
    <mergeCell ref="D333:D342"/>
    <mergeCell ref="E333:E342"/>
    <mergeCell ref="F333:F342"/>
    <mergeCell ref="A295:A304"/>
    <mergeCell ref="B295:B304"/>
    <mergeCell ref="C295:C304"/>
    <mergeCell ref="D295:D304"/>
    <mergeCell ref="E295:E304"/>
    <mergeCell ref="F295:F304"/>
    <mergeCell ref="A305:A312"/>
    <mergeCell ref="B305:B312"/>
    <mergeCell ref="C305:C312"/>
    <mergeCell ref="D305:D312"/>
    <mergeCell ref="E305:E312"/>
    <mergeCell ref="F305:F312"/>
    <mergeCell ref="A294:L294"/>
    <mergeCell ref="A248:A255"/>
    <mergeCell ref="B248:B255"/>
    <mergeCell ref="C248:C255"/>
    <mergeCell ref="D248:D255"/>
    <mergeCell ref="E248:E255"/>
    <mergeCell ref="F248:F255"/>
    <mergeCell ref="A285:A293"/>
    <mergeCell ref="B285:B293"/>
    <mergeCell ref="C285:C293"/>
    <mergeCell ref="D285:D293"/>
    <mergeCell ref="E285:E293"/>
    <mergeCell ref="F285:F293"/>
    <mergeCell ref="A266:L266"/>
    <mergeCell ref="A267:A275"/>
    <mergeCell ref="B267:B275"/>
    <mergeCell ref="C267:C275"/>
    <mergeCell ref="D267:D275"/>
    <mergeCell ref="E267:E275"/>
    <mergeCell ref="F267:F275"/>
    <mergeCell ref="A276:A284"/>
    <mergeCell ref="B276:B284"/>
    <mergeCell ref="C276:C284"/>
    <mergeCell ref="D276:D284"/>
    <mergeCell ref="E276:E284"/>
    <mergeCell ref="F276:F284"/>
    <mergeCell ref="A240:A247"/>
    <mergeCell ref="B240:B247"/>
    <mergeCell ref="C240:C247"/>
    <mergeCell ref="D240:D247"/>
    <mergeCell ref="E240:E247"/>
    <mergeCell ref="F240:F247"/>
    <mergeCell ref="A256:A263"/>
    <mergeCell ref="B256:B263"/>
    <mergeCell ref="C256:C263"/>
    <mergeCell ref="D256:D263"/>
    <mergeCell ref="E256:E263"/>
    <mergeCell ref="F256:F263"/>
    <mergeCell ref="A182:A183"/>
    <mergeCell ref="B182:B183"/>
    <mergeCell ref="C182:C183"/>
    <mergeCell ref="D182:D183"/>
    <mergeCell ref="E182:E183"/>
    <mergeCell ref="F182:F183"/>
    <mergeCell ref="A227:L227"/>
    <mergeCell ref="A228:A239"/>
    <mergeCell ref="B228:B239"/>
    <mergeCell ref="C228:C239"/>
    <mergeCell ref="D228:D239"/>
    <mergeCell ref="E228:E239"/>
    <mergeCell ref="F228:F239"/>
    <mergeCell ref="A206:A210"/>
    <mergeCell ref="B206:B210"/>
    <mergeCell ref="C206:C210"/>
    <mergeCell ref="D206:D210"/>
    <mergeCell ref="E206:E210"/>
    <mergeCell ref="F206:F210"/>
    <mergeCell ref="A211:A218"/>
    <mergeCell ref="B211:B218"/>
    <mergeCell ref="C211:C218"/>
    <mergeCell ref="D211:D218"/>
    <mergeCell ref="E211:E218"/>
    <mergeCell ref="F158:F166"/>
    <mergeCell ref="C167:C171"/>
    <mergeCell ref="D167:D171"/>
    <mergeCell ref="E167:E171"/>
    <mergeCell ref="F167:F171"/>
    <mergeCell ref="A172:A179"/>
    <mergeCell ref="B172:B179"/>
    <mergeCell ref="C172:C179"/>
    <mergeCell ref="D172:D179"/>
    <mergeCell ref="E172:E179"/>
    <mergeCell ref="F172:F179"/>
    <mergeCell ref="A167:A171"/>
    <mergeCell ref="B167:B171"/>
    <mergeCell ref="C136:C144"/>
    <mergeCell ref="F211:F218"/>
    <mergeCell ref="A219:A224"/>
    <mergeCell ref="B219:B224"/>
    <mergeCell ref="C219:C224"/>
    <mergeCell ref="D219:D224"/>
    <mergeCell ref="E219:E224"/>
    <mergeCell ref="F219:F224"/>
    <mergeCell ref="C197:C205"/>
    <mergeCell ref="D197:D205"/>
    <mergeCell ref="E197:E205"/>
    <mergeCell ref="F197:F205"/>
    <mergeCell ref="A145:L145"/>
    <mergeCell ref="A146:A157"/>
    <mergeCell ref="B146:B157"/>
    <mergeCell ref="C146:C157"/>
    <mergeCell ref="D146:D157"/>
    <mergeCell ref="E146:E157"/>
    <mergeCell ref="F146:F157"/>
    <mergeCell ref="A158:A166"/>
    <mergeCell ref="B158:B166"/>
    <mergeCell ref="C158:C166"/>
    <mergeCell ref="D158:D166"/>
    <mergeCell ref="E158:E166"/>
    <mergeCell ref="B28:B32"/>
    <mergeCell ref="A448:K448"/>
    <mergeCell ref="A444:B444"/>
    <mergeCell ref="A445:B445"/>
    <mergeCell ref="A446:B446"/>
    <mergeCell ref="A447:B447"/>
    <mergeCell ref="C447:L447"/>
    <mergeCell ref="A127:A135"/>
    <mergeCell ref="B127:B135"/>
    <mergeCell ref="C127:C135"/>
    <mergeCell ref="D127:D135"/>
    <mergeCell ref="E127:E135"/>
    <mergeCell ref="F127:F135"/>
    <mergeCell ref="A184:L184"/>
    <mergeCell ref="A185:A196"/>
    <mergeCell ref="B185:B196"/>
    <mergeCell ref="C185:C196"/>
    <mergeCell ref="D185:D196"/>
    <mergeCell ref="E185:E196"/>
    <mergeCell ref="F185:F196"/>
    <mergeCell ref="A197:A205"/>
    <mergeCell ref="B197:B205"/>
    <mergeCell ref="A136:A144"/>
    <mergeCell ref="B136:B144"/>
    <mergeCell ref="B108:B116"/>
    <mergeCell ref="C108:C116"/>
    <mergeCell ref="D108:D116"/>
    <mergeCell ref="A6:L6"/>
    <mergeCell ref="A1:L1"/>
    <mergeCell ref="A2:L2"/>
    <mergeCell ref="A3:L3"/>
    <mergeCell ref="G4:L4"/>
    <mergeCell ref="A4:F4"/>
    <mergeCell ref="A33:A40"/>
    <mergeCell ref="B33:B40"/>
    <mergeCell ref="C33:C40"/>
    <mergeCell ref="D33:D40"/>
    <mergeCell ref="A7:A18"/>
    <mergeCell ref="B7:B18"/>
    <mergeCell ref="C7:C18"/>
    <mergeCell ref="D7:D18"/>
    <mergeCell ref="E7:E18"/>
    <mergeCell ref="F7:F18"/>
    <mergeCell ref="A28:A32"/>
    <mergeCell ref="F28:F32"/>
    <mergeCell ref="E28:E32"/>
    <mergeCell ref="D28:D32"/>
    <mergeCell ref="C28:C32"/>
    <mergeCell ref="D87:D97"/>
    <mergeCell ref="E87:E97"/>
    <mergeCell ref="F87:F97"/>
    <mergeCell ref="A126:L126"/>
    <mergeCell ref="A19:A27"/>
    <mergeCell ref="B19:B27"/>
    <mergeCell ref="C19:C27"/>
    <mergeCell ref="D19:D27"/>
    <mergeCell ref="E19:E27"/>
    <mergeCell ref="F19:F27"/>
    <mergeCell ref="E33:E40"/>
    <mergeCell ref="F33:F40"/>
    <mergeCell ref="A43:A44"/>
    <mergeCell ref="B43:B44"/>
    <mergeCell ref="C43:C44"/>
    <mergeCell ref="D43:D44"/>
    <mergeCell ref="E43:E44"/>
    <mergeCell ref="A86:L86"/>
    <mergeCell ref="A46:A56"/>
    <mergeCell ref="B46:B56"/>
    <mergeCell ref="C46:C56"/>
    <mergeCell ref="D46:D56"/>
    <mergeCell ref="E46:E56"/>
    <mergeCell ref="F46:F56"/>
    <mergeCell ref="F65:F69"/>
    <mergeCell ref="D136:D144"/>
    <mergeCell ref="E136:E144"/>
    <mergeCell ref="F136:F144"/>
    <mergeCell ref="A98:L98"/>
    <mergeCell ref="A99:A107"/>
    <mergeCell ref="B99:B107"/>
    <mergeCell ref="C99:C107"/>
    <mergeCell ref="D99:D107"/>
    <mergeCell ref="E99:E107"/>
    <mergeCell ref="F99:F107"/>
    <mergeCell ref="A108:A116"/>
    <mergeCell ref="A117:A124"/>
    <mergeCell ref="B117:B124"/>
    <mergeCell ref="C117:C124"/>
    <mergeCell ref="E108:E116"/>
    <mergeCell ref="F108:F116"/>
    <mergeCell ref="A78:A83"/>
    <mergeCell ref="B78:B83"/>
    <mergeCell ref="C78:C83"/>
    <mergeCell ref="D78:D83"/>
    <mergeCell ref="A87:A97"/>
    <mergeCell ref="B87:B97"/>
    <mergeCell ref="C87:C97"/>
    <mergeCell ref="A57:A64"/>
    <mergeCell ref="B57:B64"/>
    <mergeCell ref="C57:C64"/>
    <mergeCell ref="D57:D64"/>
    <mergeCell ref="E57:E64"/>
    <mergeCell ref="F57:F64"/>
    <mergeCell ref="F43:F44"/>
    <mergeCell ref="A45:L45"/>
    <mergeCell ref="D117:D124"/>
    <mergeCell ref="E117:E124"/>
    <mergeCell ref="F117:F124"/>
    <mergeCell ref="E78:E83"/>
    <mergeCell ref="F78:F83"/>
    <mergeCell ref="A70:A77"/>
    <mergeCell ref="B70:B77"/>
    <mergeCell ref="C70:C77"/>
    <mergeCell ref="D70:D77"/>
    <mergeCell ref="E70:E77"/>
    <mergeCell ref="F70:F77"/>
    <mergeCell ref="A65:A69"/>
    <mergeCell ref="B65:B69"/>
    <mergeCell ref="C65:C69"/>
    <mergeCell ref="D65:D69"/>
    <mergeCell ref="E65:E69"/>
  </mergeCells>
  <printOptions horizontalCentered="1"/>
  <pageMargins left="0.19685039370078741" right="0.19685039370078741" top="0.23622047244094491" bottom="0.27559055118110237" header="0" footer="0"/>
  <pageSetup paperSize="9" scale="61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ДЦ 1</vt:lpstr>
      <vt:lpstr>'ДЦ 1'!Область_друку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sd11</dc:creator>
  <cp:lastModifiedBy>pto</cp:lastModifiedBy>
  <cp:lastPrinted>2023-09-07T08:43:51Z</cp:lastPrinted>
  <dcterms:created xsi:type="dcterms:W3CDTF">2018-04-10T11:48:26Z</dcterms:created>
  <dcterms:modified xsi:type="dcterms:W3CDTF">2025-05-14T10:02:48Z</dcterms:modified>
</cp:coreProperties>
</file>