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asko\Documents\РОБОЧА\ФОП\2025\МЕРКС\Сек.6  - ТЗ орієнтовні об‘єми на оздоблювальні роботи - надати одиничні розцінки на оздобл.роботи\"/>
    </mc:Choice>
  </mc:AlternateContent>
  <xr:revisionPtr revIDLastSave="0" documentId="13_ncr:1_{88CA4EF4-7C06-499D-BBFE-92B0804ECD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ЖК" sheetId="2" r:id="rId1"/>
  </sheets>
  <definedNames>
    <definedName name="_xlnm._FilterDatabase" localSheetId="0" hidden="1">ЖК!$A$3:$Y$3</definedName>
    <definedName name="_xlnm.Print_Area" localSheetId="0">ЖК!$A$1:$M$39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L21" i="2" s="1"/>
  <c r="J20" i="2"/>
  <c r="L20" i="2" s="1"/>
  <c r="J18" i="2"/>
  <c r="L18" i="2" s="1"/>
  <c r="L9" i="2"/>
  <c r="L10" i="2"/>
  <c r="L7" i="2"/>
  <c r="L6" i="2"/>
  <c r="I25" i="2"/>
  <c r="H25" i="2"/>
  <c r="E25" i="2"/>
  <c r="D25" i="2"/>
  <c r="H32" i="2"/>
  <c r="J29" i="2"/>
  <c r="L29" i="2" s="1"/>
  <c r="J28" i="2"/>
  <c r="L28" i="2" s="1"/>
  <c r="J27" i="2"/>
  <c r="L27" i="2" s="1"/>
  <c r="I24" i="2"/>
  <c r="H24" i="2"/>
  <c r="F24" i="2"/>
  <c r="F26" i="2" s="1"/>
  <c r="E24" i="2"/>
  <c r="D24" i="2"/>
  <c r="J23" i="2"/>
  <c r="L23" i="2" s="1"/>
  <c r="J22" i="2"/>
  <c r="L22" i="2" s="1"/>
  <c r="J19" i="2"/>
  <c r="L19" i="2" s="1"/>
  <c r="J17" i="2"/>
  <c r="L17" i="2" s="1"/>
  <c r="J16" i="2"/>
  <c r="L16" i="2" s="1"/>
  <c r="J15" i="2"/>
  <c r="L15" i="2" s="1"/>
  <c r="I13" i="2"/>
  <c r="G13" i="2"/>
  <c r="F13" i="2"/>
  <c r="E13" i="2"/>
  <c r="D13" i="2"/>
  <c r="H12" i="2"/>
  <c r="J12" i="2" s="1"/>
  <c r="L12" i="2" s="1"/>
  <c r="J4" i="2"/>
  <c r="L4" i="2" s="1"/>
  <c r="H26" i="2" l="1"/>
  <c r="J13" i="2"/>
  <c r="L13" i="2" s="1"/>
  <c r="E26" i="2"/>
  <c r="D26" i="2"/>
  <c r="J25" i="2"/>
  <c r="L25" i="2" s="1"/>
  <c r="I26" i="2"/>
  <c r="J32" i="2"/>
  <c r="L32" i="2" s="1"/>
  <c r="G24" i="2"/>
  <c r="G26" i="2" l="1"/>
  <c r="J26" i="2" s="1"/>
  <c r="L26" i="2" s="1"/>
  <c r="L34" i="2" s="1"/>
  <c r="J24" i="2"/>
</calcChain>
</file>

<file path=xl/sharedStrings.xml><?xml version="1.0" encoding="utf-8"?>
<sst xmlns="http://schemas.openxmlformats.org/spreadsheetml/2006/main" count="89" uniqueCount="68">
  <si>
    <t>Найменування</t>
  </si>
  <si>
    <t>од.вим.</t>
  </si>
  <si>
    <t>кв.м./п.м.</t>
  </si>
  <si>
    <t>Сантехнічні роботи, загальні по поверху</t>
  </si>
  <si>
    <t>Малярні роботи</t>
  </si>
  <si>
    <t>штукатурні роботи, пілони</t>
  </si>
  <si>
    <t>кути внутрішні</t>
  </si>
  <si>
    <t>кути зовнішні</t>
  </si>
  <si>
    <t>м.п.</t>
  </si>
  <si>
    <t>Монтаж дверей</t>
  </si>
  <si>
    <t>шт.</t>
  </si>
  <si>
    <t>Стяжка підлоги, сан вузол</t>
  </si>
  <si>
    <t>встановлення алюмінієвого куточка</t>
  </si>
  <si>
    <t>отвори</t>
  </si>
  <si>
    <t>закладання штроб</t>
  </si>
  <si>
    <t>Сантехнічні роботи.Розведення (ХГВП).Каналізації.</t>
  </si>
  <si>
    <t>Монтаж чистової сантехніки</t>
  </si>
  <si>
    <t>КВ.1</t>
  </si>
  <si>
    <t>КВ.2</t>
  </si>
  <si>
    <t>КВ.3</t>
  </si>
  <si>
    <t>КВ.4</t>
  </si>
  <si>
    <t>КВ.5</t>
  </si>
  <si>
    <t>КВ.6</t>
  </si>
  <si>
    <t>Кладка цегли</t>
  </si>
  <si>
    <t>Всього кількість на тип.пов.</t>
  </si>
  <si>
    <t>вартість за од.виміру без ПДВ</t>
  </si>
  <si>
    <t>Загальна вартість за без ПДВ</t>
  </si>
  <si>
    <t>Перестінки у два шари+мин вата</t>
  </si>
  <si>
    <t>2.1</t>
  </si>
  <si>
    <t>2.2</t>
  </si>
  <si>
    <t>4.1</t>
  </si>
  <si>
    <t>4.2</t>
  </si>
  <si>
    <t>4.3</t>
  </si>
  <si>
    <t>4.4</t>
  </si>
  <si>
    <t>4.5</t>
  </si>
  <si>
    <t>Улаштування підлоги (кварц вініл)</t>
  </si>
  <si>
    <t>5.1</t>
  </si>
  <si>
    <t>Пліточні роботи</t>
  </si>
  <si>
    <t>Пліточні роботи + грунтування + гідроізоляція + чистовий різ/ підлога</t>
  </si>
  <si>
    <t>Пліточні роботи  грунтування + чистовий різ/стіни</t>
  </si>
  <si>
    <t>8.1</t>
  </si>
  <si>
    <t>8.2</t>
  </si>
  <si>
    <t>8.3</t>
  </si>
  <si>
    <t>8.4</t>
  </si>
  <si>
    <t>8.5</t>
  </si>
  <si>
    <t>фугування /епоксідна затирка</t>
  </si>
  <si>
    <t xml:space="preserve">Електро монтажні роботи/ чорнові </t>
  </si>
  <si>
    <t>Електро монтажні роботи/ чистові</t>
  </si>
  <si>
    <t>Електро монтажні роботи</t>
  </si>
  <si>
    <t>3.1</t>
  </si>
  <si>
    <t>3.2</t>
  </si>
  <si>
    <t>Загальна вартість робіт на типовий поверх, без ПДВ</t>
  </si>
  <si>
    <t>5.2</t>
  </si>
  <si>
    <t>плінтус пластик</t>
  </si>
  <si>
    <t>плінтус алюм.</t>
  </si>
  <si>
    <t>пороги</t>
  </si>
  <si>
    <t>5.3</t>
  </si>
  <si>
    <t>шпаклівка+покраска стін, відкосів</t>
  </si>
  <si>
    <t>4.6</t>
  </si>
  <si>
    <t>шпаклівка+покраска відкосів</t>
  </si>
  <si>
    <t>кв.м.</t>
  </si>
  <si>
    <t>комплекс</t>
  </si>
  <si>
    <t>Укладка ламінам з затиркою в зонах вітальні</t>
  </si>
  <si>
    <t>Укладка ламінам з затиркою в зонах кухні</t>
  </si>
  <si>
    <t>9</t>
  </si>
  <si>
    <t>10</t>
  </si>
  <si>
    <t>11</t>
  </si>
  <si>
    <t>ПОПЕРЕДНІЙ КОШТОРИС на один типовий поверх, вул. Антоновича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</si>
</sst>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7968-7DBB-4106-9151-B3517827BBE7}">
  <sheetPr>
    <pageSetUpPr fitToPage="1"/>
  </sheetPr>
  <dimension ref="A1:N39"/>
  <sheetViews>
    <sheetView tabSelected="1"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O20" sqref="O20"/>
    </sheetView>
  </sheetViews>
  <sheetFormatPr defaultColWidth="9.109375" defaultRowHeight="18" outlineLevelCol="1" x14ac:dyDescent="0.35"/>
  <cols>
    <col min="1" max="1" width="6.88671875" style="10" customWidth="1"/>
    <col min="2" max="2" width="62.109375" style="4" customWidth="1"/>
    <col min="3" max="3" width="12.5546875" style="1" customWidth="1"/>
    <col min="4" max="9" width="13.33203125" style="1" customWidth="1" outlineLevel="1"/>
    <col min="10" max="10" width="13.33203125" style="1" customWidth="1"/>
    <col min="11" max="12" width="12.6640625" style="1" customWidth="1"/>
    <col min="13" max="16384" width="9.109375" style="3"/>
  </cols>
  <sheetData>
    <row r="1" spans="1:14" ht="36" x14ac:dyDescent="0.35">
      <c r="B1" s="15" t="s">
        <v>67</v>
      </c>
      <c r="D1" s="19"/>
      <c r="E1" s="19"/>
      <c r="F1" s="19"/>
      <c r="G1" s="19"/>
      <c r="H1" s="19"/>
      <c r="I1" s="19"/>
      <c r="J1" s="2"/>
    </row>
    <row r="2" spans="1:14" s="8" customFormat="1" ht="72" x14ac:dyDescent="0.35">
      <c r="A2" s="11"/>
      <c r="B2" s="7" t="s">
        <v>0</v>
      </c>
      <c r="C2" s="7" t="s">
        <v>1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7" t="s">
        <v>24</v>
      </c>
      <c r="K2" s="7" t="s">
        <v>26</v>
      </c>
      <c r="L2" s="7" t="s">
        <v>25</v>
      </c>
    </row>
    <row r="3" spans="1:14" x14ac:dyDescent="0.35">
      <c r="A3" s="12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x14ac:dyDescent="0.35">
      <c r="A4" s="12">
        <v>1</v>
      </c>
      <c r="B4" s="6" t="s">
        <v>27</v>
      </c>
      <c r="C4" s="5" t="s">
        <v>2</v>
      </c>
      <c r="D4" s="5">
        <v>52</v>
      </c>
      <c r="E4" s="5">
        <v>51</v>
      </c>
      <c r="F4" s="5">
        <v>50.1</v>
      </c>
      <c r="G4" s="5">
        <v>50.1</v>
      </c>
      <c r="H4" s="5">
        <v>81.5</v>
      </c>
      <c r="I4" s="5">
        <v>67.5</v>
      </c>
      <c r="J4" s="5">
        <f>SUM(D4:I4)</f>
        <v>352.2</v>
      </c>
      <c r="K4" s="9">
        <v>550</v>
      </c>
      <c r="L4" s="9">
        <f>J4*K4</f>
        <v>193710</v>
      </c>
      <c r="N4" s="16"/>
    </row>
    <row r="5" spans="1:14" x14ac:dyDescent="0.35">
      <c r="A5" s="12">
        <v>2</v>
      </c>
      <c r="B5" s="5" t="s">
        <v>3</v>
      </c>
      <c r="C5" s="5"/>
      <c r="D5" s="5"/>
      <c r="E5" s="5"/>
      <c r="F5" s="5"/>
      <c r="G5" s="5"/>
      <c r="H5" s="5"/>
      <c r="I5" s="5"/>
      <c r="J5" s="5"/>
      <c r="K5" s="9"/>
      <c r="L5" s="9"/>
      <c r="N5" s="17"/>
    </row>
    <row r="6" spans="1:14" x14ac:dyDescent="0.35">
      <c r="A6" s="12" t="s">
        <v>28</v>
      </c>
      <c r="B6" s="6" t="s">
        <v>15</v>
      </c>
      <c r="C6" s="5" t="s">
        <v>61</v>
      </c>
      <c r="D6" s="5"/>
      <c r="E6" s="5"/>
      <c r="F6" s="5"/>
      <c r="G6" s="5"/>
      <c r="H6" s="5"/>
      <c r="I6" s="5"/>
      <c r="J6" s="5"/>
      <c r="K6" s="9"/>
      <c r="L6" s="9">
        <f>K6</f>
        <v>0</v>
      </c>
      <c r="N6" s="18"/>
    </row>
    <row r="7" spans="1:14" x14ac:dyDescent="0.35">
      <c r="A7" s="12" t="s">
        <v>29</v>
      </c>
      <c r="B7" s="6" t="s">
        <v>16</v>
      </c>
      <c r="C7" s="5" t="s">
        <v>61</v>
      </c>
      <c r="D7" s="5"/>
      <c r="E7" s="5"/>
      <c r="F7" s="5"/>
      <c r="G7" s="5"/>
      <c r="H7" s="5"/>
      <c r="I7" s="5"/>
      <c r="J7" s="5"/>
      <c r="K7" s="9"/>
      <c r="L7" s="9">
        <f>K7</f>
        <v>0</v>
      </c>
      <c r="N7" s="18"/>
    </row>
    <row r="8" spans="1:14" x14ac:dyDescent="0.35">
      <c r="A8" s="12">
        <v>3</v>
      </c>
      <c r="B8" s="6" t="s">
        <v>48</v>
      </c>
      <c r="C8" s="5"/>
      <c r="D8" s="5"/>
      <c r="E8" s="5"/>
      <c r="F8" s="5"/>
      <c r="G8" s="5"/>
      <c r="H8" s="5"/>
      <c r="I8" s="5"/>
      <c r="J8" s="5"/>
      <c r="K8" s="9"/>
      <c r="L8" s="9"/>
      <c r="N8" s="18"/>
    </row>
    <row r="9" spans="1:14" x14ac:dyDescent="0.35">
      <c r="A9" s="12" t="s">
        <v>49</v>
      </c>
      <c r="B9" s="6" t="s">
        <v>46</v>
      </c>
      <c r="C9" s="5" t="s">
        <v>61</v>
      </c>
      <c r="D9" s="5"/>
      <c r="E9" s="5"/>
      <c r="F9" s="5"/>
      <c r="G9" s="5"/>
      <c r="H9" s="5"/>
      <c r="I9" s="5"/>
      <c r="J9" s="5"/>
      <c r="K9" s="9"/>
      <c r="L9" s="9">
        <f t="shared" ref="L9:L10" si="0">K9</f>
        <v>0</v>
      </c>
      <c r="N9" s="17"/>
    </row>
    <row r="10" spans="1:14" x14ac:dyDescent="0.35">
      <c r="A10" s="12" t="s">
        <v>50</v>
      </c>
      <c r="B10" s="6" t="s">
        <v>47</v>
      </c>
      <c r="C10" s="5" t="s">
        <v>61</v>
      </c>
      <c r="D10" s="5"/>
      <c r="E10" s="5"/>
      <c r="F10" s="5"/>
      <c r="G10" s="5"/>
      <c r="H10" s="5"/>
      <c r="I10" s="5"/>
      <c r="J10" s="5"/>
      <c r="K10" s="9"/>
      <c r="L10" s="9">
        <f t="shared" si="0"/>
        <v>0</v>
      </c>
      <c r="N10" s="16"/>
    </row>
    <row r="11" spans="1:14" x14ac:dyDescent="0.35">
      <c r="A11" s="12">
        <v>4</v>
      </c>
      <c r="B11" s="5" t="s">
        <v>4</v>
      </c>
      <c r="C11" s="5"/>
      <c r="D11" s="5"/>
      <c r="E11" s="5"/>
      <c r="F11" s="5"/>
      <c r="G11" s="5"/>
      <c r="H11" s="5"/>
      <c r="I11" s="5"/>
      <c r="J11" s="5"/>
      <c r="K11" s="9"/>
      <c r="L11" s="9"/>
    </row>
    <row r="12" spans="1:14" x14ac:dyDescent="0.35">
      <c r="A12" s="12" t="s">
        <v>30</v>
      </c>
      <c r="B12" s="6" t="s">
        <v>5</v>
      </c>
      <c r="C12" s="5" t="s">
        <v>2</v>
      </c>
      <c r="D12" s="5">
        <v>14.8</v>
      </c>
      <c r="E12" s="5">
        <v>14.8</v>
      </c>
      <c r="F12" s="5">
        <v>22.6</v>
      </c>
      <c r="G12" s="5">
        <v>22.6</v>
      </c>
      <c r="H12" s="5">
        <f>28+4.8</f>
        <v>32.799999999999997</v>
      </c>
      <c r="I12" s="5">
        <v>37.799999999999997</v>
      </c>
      <c r="J12" s="5">
        <f>SUM(D12:I12)</f>
        <v>145.4</v>
      </c>
      <c r="K12" s="9">
        <v>240</v>
      </c>
      <c r="L12" s="9">
        <f t="shared" ref="L12:L32" si="1">J12*K12</f>
        <v>34896</v>
      </c>
      <c r="N12" s="16"/>
    </row>
    <row r="13" spans="1:14" x14ac:dyDescent="0.35">
      <c r="A13" s="12" t="s">
        <v>31</v>
      </c>
      <c r="B13" s="6" t="s">
        <v>57</v>
      </c>
      <c r="C13" s="5" t="s">
        <v>60</v>
      </c>
      <c r="D13" s="5">
        <f>45+133+4+7.3</f>
        <v>189.3</v>
      </c>
      <c r="E13" s="5">
        <f>39+110.34</f>
        <v>149.34</v>
      </c>
      <c r="F13" s="5">
        <f>50+99</f>
        <v>149</v>
      </c>
      <c r="G13" s="5">
        <f>50+99</f>
        <v>149</v>
      </c>
      <c r="H13" s="5">
        <v>261.5</v>
      </c>
      <c r="I13" s="5">
        <f>212+4.8</f>
        <v>216.8</v>
      </c>
      <c r="J13" s="5">
        <f>SUM(D13:I13)</f>
        <v>1114.94</v>
      </c>
      <c r="K13" s="9">
        <v>300</v>
      </c>
      <c r="L13" s="9">
        <f t="shared" si="1"/>
        <v>334482</v>
      </c>
      <c r="N13" s="16"/>
    </row>
    <row r="14" spans="1:14" x14ac:dyDescent="0.35">
      <c r="A14" s="12" t="s">
        <v>32</v>
      </c>
      <c r="B14" s="6" t="s">
        <v>59</v>
      </c>
      <c r="C14" s="5" t="s">
        <v>8</v>
      </c>
      <c r="D14" s="5"/>
      <c r="E14" s="5"/>
      <c r="F14" s="5"/>
      <c r="G14" s="5"/>
      <c r="H14" s="5"/>
      <c r="I14" s="5"/>
      <c r="J14" s="5"/>
      <c r="K14" s="9"/>
      <c r="L14" s="9"/>
      <c r="N14" s="16"/>
    </row>
    <row r="15" spans="1:14" x14ac:dyDescent="0.35">
      <c r="A15" s="12" t="s">
        <v>33</v>
      </c>
      <c r="B15" s="6" t="s">
        <v>6</v>
      </c>
      <c r="C15" s="5" t="s">
        <v>8</v>
      </c>
      <c r="D15" s="5">
        <v>51</v>
      </c>
      <c r="E15" s="5">
        <v>39</v>
      </c>
      <c r="F15" s="5">
        <v>35</v>
      </c>
      <c r="G15" s="5">
        <v>35</v>
      </c>
      <c r="H15" s="5">
        <v>54</v>
      </c>
      <c r="I15" s="5">
        <v>42</v>
      </c>
      <c r="J15" s="5">
        <f>SUM(D15:I15)</f>
        <v>256</v>
      </c>
      <c r="K15" s="9">
        <v>50</v>
      </c>
      <c r="L15" s="9">
        <f t="shared" si="1"/>
        <v>12800</v>
      </c>
      <c r="N15" s="16"/>
    </row>
    <row r="16" spans="1:14" x14ac:dyDescent="0.35">
      <c r="A16" s="12" t="s">
        <v>34</v>
      </c>
      <c r="B16" s="6" t="s">
        <v>7</v>
      </c>
      <c r="C16" s="5" t="s">
        <v>8</v>
      </c>
      <c r="D16" s="5">
        <v>72</v>
      </c>
      <c r="E16" s="5">
        <v>27</v>
      </c>
      <c r="F16" s="5">
        <v>30</v>
      </c>
      <c r="G16" s="5">
        <v>30</v>
      </c>
      <c r="H16" s="5">
        <v>15</v>
      </c>
      <c r="I16" s="5">
        <v>12</v>
      </c>
      <c r="J16" s="5">
        <f t="shared" ref="J16:J32" si="2">SUM(D16:I16)</f>
        <v>186</v>
      </c>
      <c r="K16" s="9">
        <v>50</v>
      </c>
      <c r="L16" s="9">
        <f t="shared" si="1"/>
        <v>9300</v>
      </c>
      <c r="N16" s="16"/>
    </row>
    <row r="17" spans="1:14" x14ac:dyDescent="0.35">
      <c r="A17" s="12" t="s">
        <v>58</v>
      </c>
      <c r="B17" s="6" t="s">
        <v>14</v>
      </c>
      <c r="C17" s="5" t="s">
        <v>8</v>
      </c>
      <c r="D17" s="5">
        <v>20</v>
      </c>
      <c r="E17" s="5">
        <v>20</v>
      </c>
      <c r="F17" s="5">
        <v>20</v>
      </c>
      <c r="G17" s="5">
        <v>20</v>
      </c>
      <c r="H17" s="5">
        <v>20</v>
      </c>
      <c r="I17" s="5">
        <v>20</v>
      </c>
      <c r="J17" s="5">
        <f t="shared" si="2"/>
        <v>120</v>
      </c>
      <c r="K17" s="9">
        <v>60</v>
      </c>
      <c r="L17" s="9">
        <f t="shared" si="1"/>
        <v>7200</v>
      </c>
      <c r="N17" s="16"/>
    </row>
    <row r="18" spans="1:14" x14ac:dyDescent="0.35">
      <c r="A18" s="12">
        <v>5</v>
      </c>
      <c r="B18" s="13" t="s">
        <v>35</v>
      </c>
      <c r="C18" s="5" t="s">
        <v>2</v>
      </c>
      <c r="D18" s="5">
        <v>61.59</v>
      </c>
      <c r="E18" s="5">
        <v>50.3</v>
      </c>
      <c r="F18" s="5">
        <v>46.2</v>
      </c>
      <c r="G18" s="5">
        <v>46.2</v>
      </c>
      <c r="H18" s="5">
        <v>64</v>
      </c>
      <c r="I18" s="5">
        <v>63.11</v>
      </c>
      <c r="J18" s="5">
        <f t="shared" ref="J18" si="3">SUM(D18:I18)</f>
        <v>331.40000000000003</v>
      </c>
      <c r="K18" s="9">
        <v>200</v>
      </c>
      <c r="L18" s="9">
        <f t="shared" ref="L18" si="4">J18*K18</f>
        <v>66280</v>
      </c>
      <c r="N18" s="17"/>
    </row>
    <row r="19" spans="1:14" x14ac:dyDescent="0.35">
      <c r="A19" s="12" t="s">
        <v>36</v>
      </c>
      <c r="B19" s="6" t="s">
        <v>53</v>
      </c>
      <c r="C19" s="5" t="s">
        <v>8</v>
      </c>
      <c r="D19" s="5"/>
      <c r="E19" s="5"/>
      <c r="F19" s="5"/>
      <c r="G19" s="5"/>
      <c r="H19" s="5"/>
      <c r="I19" s="5"/>
      <c r="J19" s="5">
        <f t="shared" si="2"/>
        <v>0</v>
      </c>
      <c r="K19" s="9"/>
      <c r="L19" s="9">
        <f t="shared" si="1"/>
        <v>0</v>
      </c>
      <c r="N19" s="16"/>
    </row>
    <row r="20" spans="1:14" x14ac:dyDescent="0.35">
      <c r="A20" s="12" t="s">
        <v>52</v>
      </c>
      <c r="B20" s="6" t="s">
        <v>54</v>
      </c>
      <c r="C20" s="5" t="s">
        <v>8</v>
      </c>
      <c r="D20" s="5"/>
      <c r="E20" s="5"/>
      <c r="F20" s="5"/>
      <c r="G20" s="5"/>
      <c r="H20" s="5"/>
      <c r="I20" s="5"/>
      <c r="J20" s="5">
        <f t="shared" si="2"/>
        <v>0</v>
      </c>
      <c r="K20" s="9"/>
      <c r="L20" s="9">
        <f t="shared" si="1"/>
        <v>0</v>
      </c>
      <c r="N20" s="16"/>
    </row>
    <row r="21" spans="1:14" x14ac:dyDescent="0.35">
      <c r="A21" s="12" t="s">
        <v>56</v>
      </c>
      <c r="B21" s="6" t="s">
        <v>55</v>
      </c>
      <c r="C21" s="5" t="s">
        <v>8</v>
      </c>
      <c r="D21" s="5"/>
      <c r="E21" s="5"/>
      <c r="F21" s="5"/>
      <c r="G21" s="5"/>
      <c r="H21" s="5"/>
      <c r="I21" s="5"/>
      <c r="J21" s="5">
        <f t="shared" si="2"/>
        <v>0</v>
      </c>
      <c r="K21" s="9"/>
      <c r="L21" s="9">
        <f t="shared" si="1"/>
        <v>0</v>
      </c>
      <c r="N21" s="16"/>
    </row>
    <row r="22" spans="1:14" x14ac:dyDescent="0.35">
      <c r="A22" s="12">
        <v>6</v>
      </c>
      <c r="B22" s="6" t="s">
        <v>9</v>
      </c>
      <c r="C22" s="5" t="s">
        <v>10</v>
      </c>
      <c r="D22" s="5">
        <v>4</v>
      </c>
      <c r="E22" s="5">
        <v>2</v>
      </c>
      <c r="F22" s="5">
        <v>2</v>
      </c>
      <c r="G22" s="5">
        <v>2</v>
      </c>
      <c r="H22" s="5">
        <v>4</v>
      </c>
      <c r="I22" s="5">
        <v>3</v>
      </c>
      <c r="J22" s="5">
        <f t="shared" si="2"/>
        <v>17</v>
      </c>
      <c r="K22" s="9">
        <v>1800</v>
      </c>
      <c r="L22" s="9">
        <f t="shared" si="1"/>
        <v>30600</v>
      </c>
      <c r="N22" s="16"/>
    </row>
    <row r="23" spans="1:14" x14ac:dyDescent="0.35">
      <c r="A23" s="12">
        <v>7</v>
      </c>
      <c r="B23" s="6" t="s">
        <v>11</v>
      </c>
      <c r="C23" s="5" t="s">
        <v>2</v>
      </c>
      <c r="D23" s="5">
        <v>11.8</v>
      </c>
      <c r="E23" s="5">
        <v>5.6</v>
      </c>
      <c r="F23" s="5">
        <v>6.3</v>
      </c>
      <c r="G23" s="5">
        <v>6.3</v>
      </c>
      <c r="H23" s="5">
        <v>8.9</v>
      </c>
      <c r="I23" s="5">
        <v>5</v>
      </c>
      <c r="J23" s="5">
        <f t="shared" si="2"/>
        <v>43.9</v>
      </c>
      <c r="K23" s="9">
        <v>240</v>
      </c>
      <c r="L23" s="9">
        <f t="shared" si="1"/>
        <v>10536</v>
      </c>
      <c r="N23" s="16"/>
    </row>
    <row r="24" spans="1:14" x14ac:dyDescent="0.35">
      <c r="A24" s="12">
        <v>8</v>
      </c>
      <c r="B24" s="6" t="s">
        <v>37</v>
      </c>
      <c r="C24" s="5" t="s">
        <v>2</v>
      </c>
      <c r="D24" s="5">
        <f>29.54+25.5+9+3.6</f>
        <v>67.639999999999986</v>
      </c>
      <c r="E24" s="5">
        <f>5.6+18+25.7+5</f>
        <v>54.3</v>
      </c>
      <c r="F24" s="5">
        <f>6.3+9+30.5+5.4</f>
        <v>51.199999999999996</v>
      </c>
      <c r="G24" s="5">
        <f>F24</f>
        <v>51.199999999999996</v>
      </c>
      <c r="H24" s="5">
        <f>8.9+43+4.61+10.4</f>
        <v>66.91</v>
      </c>
      <c r="I24" s="5">
        <f>23+3+4.56</f>
        <v>30.56</v>
      </c>
      <c r="J24" s="5">
        <f t="shared" si="2"/>
        <v>321.81</v>
      </c>
      <c r="K24" s="9"/>
      <c r="L24" s="9"/>
      <c r="N24" s="16"/>
    </row>
    <row r="25" spans="1:14" ht="36" x14ac:dyDescent="0.35">
      <c r="A25" s="12" t="s">
        <v>40</v>
      </c>
      <c r="B25" s="14" t="s">
        <v>38</v>
      </c>
      <c r="C25" s="5" t="s">
        <v>2</v>
      </c>
      <c r="D25" s="5">
        <f>4.46+6.66</f>
        <v>11.120000000000001</v>
      </c>
      <c r="E25" s="5">
        <f>6.26</f>
        <v>6.26</v>
      </c>
      <c r="F25" s="5">
        <v>6.95</v>
      </c>
      <c r="G25" s="5">
        <v>6.3</v>
      </c>
      <c r="H25" s="5">
        <f>5.1+3.72</f>
        <v>8.82</v>
      </c>
      <c r="I25" s="5">
        <f>5.18+3.2</f>
        <v>8.379999999999999</v>
      </c>
      <c r="J25" s="5">
        <f t="shared" si="2"/>
        <v>47.83</v>
      </c>
      <c r="K25" s="9">
        <v>700</v>
      </c>
      <c r="L25" s="9">
        <f t="shared" si="1"/>
        <v>33481</v>
      </c>
      <c r="N25" s="16"/>
    </row>
    <row r="26" spans="1:14" x14ac:dyDescent="0.35">
      <c r="A26" s="12" t="s">
        <v>41</v>
      </c>
      <c r="B26" s="6" t="s">
        <v>39</v>
      </c>
      <c r="C26" s="5" t="s">
        <v>2</v>
      </c>
      <c r="D26" s="5">
        <f>D24-D25</f>
        <v>56.519999999999982</v>
      </c>
      <c r="E26" s="5">
        <f t="shared" ref="E26:I26" si="5">E24-E25</f>
        <v>48.04</v>
      </c>
      <c r="F26" s="5">
        <f t="shared" si="5"/>
        <v>44.249999999999993</v>
      </c>
      <c r="G26" s="5">
        <f t="shared" si="5"/>
        <v>44.9</v>
      </c>
      <c r="H26" s="5">
        <f t="shared" si="5"/>
        <v>58.089999999999996</v>
      </c>
      <c r="I26" s="5">
        <f t="shared" si="5"/>
        <v>22.18</v>
      </c>
      <c r="J26" s="5">
        <f t="shared" si="2"/>
        <v>273.97999999999996</v>
      </c>
      <c r="K26" s="9">
        <v>600</v>
      </c>
      <c r="L26" s="9">
        <f t="shared" si="1"/>
        <v>164387.99999999997</v>
      </c>
      <c r="N26" s="16"/>
    </row>
    <row r="27" spans="1:14" x14ac:dyDescent="0.35">
      <c r="A27" s="12" t="s">
        <v>42</v>
      </c>
      <c r="B27" s="6" t="s">
        <v>12</v>
      </c>
      <c r="C27" s="5" t="s">
        <v>8</v>
      </c>
      <c r="D27" s="5">
        <v>12</v>
      </c>
      <c r="E27" s="5">
        <v>12</v>
      </c>
      <c r="F27" s="5">
        <v>9</v>
      </c>
      <c r="G27" s="5">
        <v>9</v>
      </c>
      <c r="H27" s="5">
        <v>15</v>
      </c>
      <c r="I27" s="5">
        <v>10</v>
      </c>
      <c r="J27" s="5">
        <f t="shared" si="2"/>
        <v>67</v>
      </c>
      <c r="K27" s="9">
        <v>60</v>
      </c>
      <c r="L27" s="9">
        <f t="shared" si="1"/>
        <v>4020</v>
      </c>
      <c r="N27" s="16"/>
    </row>
    <row r="28" spans="1:14" x14ac:dyDescent="0.35">
      <c r="A28" s="12" t="s">
        <v>43</v>
      </c>
      <c r="B28" s="6" t="s">
        <v>13</v>
      </c>
      <c r="C28" s="5" t="s">
        <v>10</v>
      </c>
      <c r="D28" s="5">
        <v>27</v>
      </c>
      <c r="E28" s="5">
        <v>20</v>
      </c>
      <c r="F28" s="5">
        <v>20</v>
      </c>
      <c r="G28" s="5">
        <v>20</v>
      </c>
      <c r="H28" s="5">
        <v>33</v>
      </c>
      <c r="I28" s="5">
        <v>25</v>
      </c>
      <c r="J28" s="5">
        <f t="shared" si="2"/>
        <v>145</v>
      </c>
      <c r="K28" s="9">
        <v>100</v>
      </c>
      <c r="L28" s="9">
        <f t="shared" si="1"/>
        <v>14500</v>
      </c>
    </row>
    <row r="29" spans="1:14" x14ac:dyDescent="0.35">
      <c r="A29" s="12" t="s">
        <v>44</v>
      </c>
      <c r="B29" s="6" t="s">
        <v>45</v>
      </c>
      <c r="C29" s="5" t="s">
        <v>2</v>
      </c>
      <c r="D29" s="5">
        <v>67.64</v>
      </c>
      <c r="E29" s="5">
        <v>54.3</v>
      </c>
      <c r="F29" s="5">
        <v>51.2</v>
      </c>
      <c r="G29" s="5">
        <v>51.2</v>
      </c>
      <c r="H29" s="5">
        <v>56.51</v>
      </c>
      <c r="I29" s="5">
        <v>30.56</v>
      </c>
      <c r="J29" s="5">
        <f t="shared" si="2"/>
        <v>311.40999999999997</v>
      </c>
      <c r="K29" s="9">
        <v>150</v>
      </c>
      <c r="L29" s="9">
        <f t="shared" si="1"/>
        <v>46711.499999999993</v>
      </c>
    </row>
    <row r="30" spans="1:14" x14ac:dyDescent="0.35">
      <c r="A30" s="12" t="s">
        <v>64</v>
      </c>
      <c r="B30" s="6" t="s">
        <v>62</v>
      </c>
      <c r="C30" s="5" t="s">
        <v>60</v>
      </c>
      <c r="D30" s="5"/>
      <c r="E30" s="5"/>
      <c r="F30" s="5"/>
      <c r="G30" s="5"/>
      <c r="H30" s="5"/>
      <c r="I30" s="5"/>
      <c r="J30" s="5"/>
      <c r="K30" s="9"/>
      <c r="L30" s="9"/>
    </row>
    <row r="31" spans="1:14" x14ac:dyDescent="0.35">
      <c r="A31" s="12" t="s">
        <v>65</v>
      </c>
      <c r="B31" s="6" t="s">
        <v>63</v>
      </c>
      <c r="C31" s="5" t="s">
        <v>60</v>
      </c>
      <c r="D31" s="5"/>
      <c r="E31" s="5"/>
      <c r="F31" s="5"/>
      <c r="G31" s="5"/>
      <c r="H31" s="5"/>
      <c r="I31" s="5"/>
      <c r="J31" s="5"/>
      <c r="K31" s="9"/>
      <c r="L31" s="9"/>
    </row>
    <row r="32" spans="1:14" x14ac:dyDescent="0.35">
      <c r="A32" s="12" t="s">
        <v>66</v>
      </c>
      <c r="B32" s="6" t="s">
        <v>23</v>
      </c>
      <c r="C32" s="5" t="s">
        <v>2</v>
      </c>
      <c r="D32" s="5">
        <v>0</v>
      </c>
      <c r="E32" s="5">
        <v>0</v>
      </c>
      <c r="F32" s="5">
        <v>0</v>
      </c>
      <c r="G32" s="5">
        <v>0</v>
      </c>
      <c r="H32" s="5">
        <f>7.5+9</f>
        <v>16.5</v>
      </c>
      <c r="I32" s="5">
        <v>0</v>
      </c>
      <c r="J32" s="5">
        <f t="shared" si="2"/>
        <v>16.5</v>
      </c>
      <c r="K32" s="9">
        <v>500</v>
      </c>
      <c r="L32" s="9">
        <f t="shared" si="1"/>
        <v>8250</v>
      </c>
    </row>
    <row r="33" spans="1:12" x14ac:dyDescent="0.35">
      <c r="A33" s="12"/>
      <c r="B33" s="6"/>
      <c r="C33" s="5"/>
      <c r="D33" s="5"/>
      <c r="E33" s="5"/>
      <c r="F33" s="5"/>
      <c r="G33" s="5"/>
      <c r="H33" s="5"/>
      <c r="I33" s="5"/>
      <c r="J33" s="5"/>
      <c r="K33" s="9"/>
      <c r="L33" s="9"/>
    </row>
    <row r="34" spans="1:12" x14ac:dyDescent="0.35">
      <c r="A34" s="12"/>
      <c r="B34" s="6" t="s">
        <v>51</v>
      </c>
      <c r="C34" s="5"/>
      <c r="D34" s="5"/>
      <c r="E34" s="5"/>
      <c r="F34" s="5"/>
      <c r="G34" s="5"/>
      <c r="H34" s="5"/>
      <c r="I34" s="5"/>
      <c r="J34" s="5"/>
      <c r="K34" s="9"/>
      <c r="L34" s="9">
        <f>SUM(L4:L33)</f>
        <v>971154.5</v>
      </c>
    </row>
    <row r="39" spans="1:12" ht="37.5" customHeight="1" x14ac:dyDescent="0.35">
      <c r="B39" s="20"/>
      <c r="C39" s="20"/>
    </row>
  </sheetData>
  <autoFilter ref="A3:Y3" xr:uid="{93557968-7DBB-4106-9151-B3517827BBE7}"/>
  <mergeCells count="2">
    <mergeCell ref="D1:I1"/>
    <mergeCell ref="B39:C39"/>
  </mergeCells>
  <phoneticPr fontId="5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  <rowBreaks count="1" manualBreakCount="1">
    <brk id="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ЖК</vt:lpstr>
      <vt:lpstr>ЖК!Область_друку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oknaw</dc:creator>
  <cp:lastModifiedBy>Валерій Усенко</cp:lastModifiedBy>
  <cp:lastPrinted>2025-07-04T13:25:13Z</cp:lastPrinted>
  <dcterms:created xsi:type="dcterms:W3CDTF">2015-06-05T18:19:34Z</dcterms:created>
  <dcterms:modified xsi:type="dcterms:W3CDTF">2025-08-07T08:50:17Z</dcterms:modified>
</cp:coreProperties>
</file>