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ПЕРЕФОРМАТ\Житомир Київська 77\На тендер\"/>
    </mc:Choice>
  </mc:AlternateContent>
  <xr:revisionPtr revIDLastSave="0" documentId="13_ncr:1_{AA45CEA2-904F-49AB-87F9-B7ABC1DDF1FE}"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53" l="1"/>
  <c r="K36" i="53" s="1"/>
  <c r="F36" i="53"/>
  <c r="F37" i="53"/>
  <c r="K37" i="53"/>
  <c r="K40" i="53"/>
  <c r="K39" i="53"/>
  <c r="K38" i="53"/>
  <c r="K33" i="53" l="1"/>
  <c r="K32" i="53"/>
  <c r="F58" i="53"/>
  <c r="K57" i="53"/>
  <c r="K56" i="53"/>
  <c r="K55" i="53"/>
  <c r="K54" i="53"/>
  <c r="K53" i="53"/>
  <c r="F53" i="53"/>
  <c r="K42" i="53" l="1"/>
  <c r="N41" i="53"/>
  <c r="I35" i="53"/>
  <c r="I34" i="53"/>
  <c r="D28" i="53" l="1"/>
  <c r="F21" i="53"/>
  <c r="K66" i="53"/>
  <c r="F11" i="53"/>
  <c r="I52" i="53"/>
  <c r="K52" i="53" s="1"/>
  <c r="I51" i="53"/>
  <c r="K51" i="53" s="1"/>
  <c r="F51" i="53"/>
  <c r="K29" i="53"/>
  <c r="K47" i="53"/>
  <c r="K46" i="53" l="1"/>
  <c r="K50" i="53"/>
  <c r="K49" i="53"/>
  <c r="K48" i="53"/>
  <c r="F46" i="53"/>
  <c r="F10" i="53" l="1"/>
  <c r="I43" i="53"/>
  <c r="K43" i="53" s="1"/>
  <c r="F59" i="53"/>
  <c r="K44" i="53"/>
  <c r="F44" i="53"/>
  <c r="F60" i="53"/>
  <c r="I41" i="53"/>
  <c r="K41" i="53" s="1"/>
  <c r="F41" i="53"/>
  <c r="F19" i="53" l="1"/>
  <c r="F66" i="53"/>
  <c r="I30" i="53"/>
  <c r="F18" i="53"/>
  <c r="K64" i="53" l="1"/>
  <c r="K31" i="53"/>
  <c r="K30" i="53"/>
  <c r="K28" i="53"/>
  <c r="F26" i="53"/>
  <c r="F28" i="53"/>
  <c r="F30" i="53"/>
  <c r="F31" i="53"/>
  <c r="K27" i="53"/>
  <c r="K26" i="53"/>
  <c r="F34" i="53" l="1"/>
  <c r="F13" i="53"/>
  <c r="F20" i="53"/>
  <c r="F12" i="53" l="1"/>
  <c r="F61" i="53" l="1"/>
  <c r="F9" i="53" l="1"/>
  <c r="K21" i="53"/>
  <c r="K20" i="53"/>
  <c r="K17" i="53"/>
  <c r="F17" i="53"/>
  <c r="K24" i="53" l="1"/>
  <c r="F24" i="53" l="1"/>
  <c r="K61" i="53"/>
  <c r="F64" i="53"/>
  <c r="K68" i="53"/>
  <c r="F68" i="53" l="1"/>
  <c r="F70" i="53" s="1"/>
  <c r="F72" i="53" s="1"/>
  <c r="K69" i="53"/>
  <c r="K70" i="53" l="1"/>
  <c r="K71" i="53" s="1"/>
  <c r="K72" i="53" s="1"/>
  <c r="K74" i="53" s="1"/>
  <c r="K73" i="53" s="1"/>
</calcChain>
</file>

<file path=xl/sharedStrings.xml><?xml version="1.0" encoding="utf-8"?>
<sst xmlns="http://schemas.openxmlformats.org/spreadsheetml/2006/main" count="236" uniqueCount="180">
  <si>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</si>
  <si>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</si>
  <si>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</si>
  <si>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</si>
  <si>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</si>
  <si>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</si>
  <si>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</si>
  <si>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</si>
  <si>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</si>
  <si>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</si>
  <si>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</si>
  <si>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</si>
  <si>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</si>
  <si>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</si>
  <si>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</si>
  <si>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</si>
  <si>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</si>
  <si>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</si>
  <si>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</si>
  <si>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</si>
  <si>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</si>
  <si>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</si>
  <si>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</si>
  <si>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</si>
  <si>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</si>
  <si>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</si>
  <si>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</si>
  <si>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</si>
  <si>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</si>
  <si>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</si>
  <si>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</si>
  <si>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</si>
  <si>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</si>
  <si>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</si>
  <si>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</si>
  <si>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</si>
  <si>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</si>
  <si>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</si>
  <si>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</si>
  <si>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</si>
  <si>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</si>
  <si>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</si>
  <si>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</si>
  <si>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</si>
  <si>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</si>
  <si>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</si>
  <si>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</si>
  <si>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</si>
  <si>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</si>
  <si>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</si>
  <si>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</si>
  <si>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</si>
  <si>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</si>
  <si>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</si>
  <si>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</si>
  <si>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</si>
  <si>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</si>
  <si>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</si>
  <si>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</si>
  <si>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</si>
  <si>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</si>
  <si>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</si>
  <si>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</si>
  <si>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</si>
  <si>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</si>
  <si>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</si>
  <si>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</si>
  <si>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</si>
  <si>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</si>
  <si>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</si>
  <si>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</si>
  <si>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</si>
  <si>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</si>
  <si>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</si>
  <si>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</si>
  <si>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</si>
  <si>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</si>
  <si>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</si>
  <si>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</si>
  <si>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</si>
  <si>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Інші роботи</t>
  </si>
  <si>
    <t>м.п.</t>
  </si>
  <si>
    <t>ВСЬОГО  ВАРТІСТЬ ЗАГАЛЬНОБУДІВЕЛЬНИХ РОБІТ, грн.( без ПДВ):</t>
  </si>
  <si>
    <t>ВСЬОГО  ВАРТІСТЬ МАТЕРІАЛІВ ПО ЗАГАЛЬНОБУДІВЕЛЬНИМ РОБОТАМ, грн.( без ПДВ):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</si>
  <si>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</si>
  <si>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</si>
  <si>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</si>
  <si>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</si>
  <si>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</si>
  <si>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</si>
  <si>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</si>
  <si>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</si>
  <si>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</si>
  <si>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</si>
  <si>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</si>
  <si>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</si>
  <si>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ВСЬОГО ПО Кошторису  без ПДВ, ГРН.:</t>
  </si>
  <si>
    <t>Мішок господарський 55х83 (40 г)</t>
  </si>
  <si>
    <t>Демонтажні роботи</t>
  </si>
  <si>
    <t>ВСЬОГО  ВАРТІСТЬ МАТЕРІАЛІВ ПО Демонтажним роботам, грн.( без ПДВ):</t>
  </si>
  <si>
    <t>ВСЬОГО  ВАРТІСТЬ Демонтажні роботи, грн.( без ПДВ):</t>
  </si>
  <si>
    <t>Дефектний акт</t>
  </si>
  <si>
    <t>Загальнобудівельні роботи</t>
  </si>
  <si>
    <t>Один. вим.</t>
  </si>
  <si>
    <t>послуга</t>
  </si>
  <si>
    <t>Демонтаж меблів      з                   пакуванням/перенесенням / навантаженням</t>
  </si>
  <si>
    <t>Гофрокартон 2-х шаровий v2 10,5 кв.м</t>
  </si>
  <si>
    <t>Стретч-плівка 17 мкм 50 см 2.346 кг</t>
  </si>
  <si>
    <t xml:space="preserve"> ПДВ, ГРН.:</t>
  </si>
  <si>
    <t>ВСЬОГО ПО Кошторису  з ПДВ, ГРН.:</t>
  </si>
  <si>
    <t>Модуль настіннний аксесуари  1200 х 2400мм (стречування, маркування,погрузка)</t>
  </si>
  <si>
    <t>Відключення живлення столу (спіральний кабель) від столу</t>
  </si>
  <si>
    <t>Стелаж металевий під габаритну техніку 1000*500*1800 (Н) зі зьомними полицями 5 шт (стречування, маркування,погрузка)</t>
  </si>
  <si>
    <t>упак</t>
  </si>
  <si>
    <t>Майданчик для кабельної стяжки snapt CTH-1 з дюбелем 10 мм 20 шт. чорний</t>
  </si>
  <si>
    <t>прокладання кабелю до 4мм</t>
  </si>
  <si>
    <t>Кабель силовий ЗЗКМ ВВГнгд 3x1,5 мідь</t>
  </si>
  <si>
    <t>Коробка розподільча E.NEXT e.db.pro.85.85.50u ПВХ p016102</t>
  </si>
  <si>
    <t>Труба гофрована Expert 750H 16 мм 25 м</t>
  </si>
  <si>
    <t>монтаж розподільчої коробки</t>
  </si>
  <si>
    <t>Плівка захисна Mako 4000 мм x 5 м U280</t>
  </si>
  <si>
    <t>лайт бокс 650 х 2400мм (стречування, маркування,погрузка)</t>
  </si>
  <si>
    <t xml:space="preserve">Доставка обладнання та меблів на склад (Бориспільський р-н, с. Чубинське) </t>
  </si>
  <si>
    <t>Стіл трапеція для телефонів 1300*800</t>
  </si>
  <si>
    <t>Монтаж розеток з підрозетником</t>
  </si>
  <si>
    <t>Розетка Schneider Electric Asfora  пластик/з заземленням 220 В Антрацит</t>
  </si>
  <si>
    <t>Коробка установча Контакт блочна 109 поліпропілен</t>
  </si>
  <si>
    <t>Закрплення/перенесення  спірального кабелю по стелі</t>
  </si>
  <si>
    <t xml:space="preserve">Перекомутація в ЩР (перепідключення нових розеток/ліній через тацмер часу)  </t>
  </si>
  <si>
    <t>Монтаж прожекторів</t>
  </si>
  <si>
    <t>LED світильник LightMaster LLT201, потужність 30Вт,  4000K білий</t>
  </si>
  <si>
    <t>Найменування будови та її адреса :заміна меблів на  ТТ за адресою, м. Житомир Київська 77</t>
  </si>
  <si>
    <t>Демонтаж світильників на тросових підвісах (стречування, маркування,погрузка)</t>
  </si>
  <si>
    <t>п.м.</t>
  </si>
  <si>
    <t>Монтаж шинопроводу</t>
  </si>
  <si>
    <t>Шинопровід 1-фазний LightMaster CAB2000 200 см білий</t>
  </si>
  <si>
    <t>Зєднувач лінійний</t>
  </si>
  <si>
    <t>Трос оцинкований 2мм</t>
  </si>
  <si>
    <t>Затискач для троса подвійний 2 мм</t>
  </si>
  <si>
    <t>Кабель силовий ЗЗКМ ВВГнгд 3x2,5 мідь</t>
  </si>
  <si>
    <t>м.кв.</t>
  </si>
  <si>
    <t>л</t>
  </si>
  <si>
    <t>Фарба акрилатна Eskaro Akrit 7 шовковистий мат RAL 7024</t>
  </si>
  <si>
    <t>Фарбування стін (за 2 рази + грунт) RAL 7024</t>
  </si>
  <si>
    <t xml:space="preserve"> СТ 17/10 Глибокопроникаюча грунтовка</t>
  </si>
  <si>
    <t>Регулювання трекового  освітлення знідно нового розсташування меблів</t>
  </si>
  <si>
    <t>Хомут пластиковий MasterTool 3,6х200мм 100 шт. Чорний</t>
  </si>
  <si>
    <t>прокладання гофротруби з кріпленням до стелі/лотка/стіни</t>
  </si>
  <si>
    <t>демонтаж трекових світильників</t>
  </si>
  <si>
    <t>Закриття  ролети та панелей з товаром малярною плвкою</t>
  </si>
  <si>
    <t>Демонтаж шинопроводу (довжиною 1м з відключенням живлення)</t>
  </si>
  <si>
    <r>
      <t>Демонтаж/монтаж (</t>
    </r>
    <r>
      <rPr>
        <i/>
        <u/>
        <sz val="10"/>
        <rFont val="Times New Roman"/>
        <family val="1"/>
        <charset val="204"/>
      </rPr>
      <t>переміщення по залу</t>
    </r>
    <r>
      <rPr>
        <sz val="10"/>
        <rFont val="Times New Roman"/>
        <family val="1"/>
        <charset val="204"/>
      </rPr>
      <t>) стелажу секційного 1000*800*1500 (Н)</t>
    </r>
  </si>
  <si>
    <t xml:space="preserve">існуючий </t>
  </si>
  <si>
    <t>тросовий підвіс для шинопроводу (комплект 2шт)</t>
  </si>
  <si>
    <t>компл</t>
  </si>
  <si>
    <t>Підключення спірального кабелю для живлення столу для телефонів (підключення в монтажній коробці + пртяжка по меблям  та підключення колодки)</t>
  </si>
  <si>
    <t>Кабель спіральний OLFLEX SPIRAL 400 P 3G1/1500</t>
  </si>
  <si>
    <t>Колодка 16 А 230 В с заземлением 6 гн. белый 90118600</t>
  </si>
  <si>
    <t>Рамка Schneider Electric ASFORA антрацит</t>
  </si>
  <si>
    <t>Монтаж полиць з кутниками та направляючими</t>
  </si>
  <si>
    <t>Кронштейн до гардеробної системи Kolchuga 370 мм подвійний (для полиці з ДСП, дерева, скла) чорний</t>
  </si>
  <si>
    <t>Стійка до гардеробної системи Kolchuga 1000 мм BLACK EDITION з подвійною перфорацією чорний</t>
  </si>
  <si>
    <t>Стійка до гардеробної системи Kolchuga 2000 мм BLACK EDITION з подвійною перфорацією чорний</t>
  </si>
  <si>
    <t>кв.м</t>
  </si>
  <si>
    <t>Дюбель для гіпсокартону Molly Expert Fix 6x52 мм 10 шт</t>
  </si>
  <si>
    <t>ДСП шліфована SWISS KRONO 2800х2070х16 мм з порізкою в потрібний розмір</t>
  </si>
  <si>
    <t>Клема швидкого монтажу WAGO WAGO 221-413 на 3 провідники з важелями 3 шт</t>
  </si>
  <si>
    <t>Клема швидкого монтажу WAGO WAGO 221-415 на 5 провідників з важелями 3 шт.</t>
  </si>
  <si>
    <t>Клейка стрічка 45 мм 200 м 40 мкм</t>
  </si>
  <si>
    <t>Демонтаж стелажу секційного 1000*800*1500 (Н)  (стречування, маркування,погрузка)</t>
  </si>
  <si>
    <t>Порізка ДСП (виготовлення полок для стелажів)</t>
  </si>
  <si>
    <t>км</t>
  </si>
  <si>
    <t>Монтаж та збірка подовжувача</t>
  </si>
  <si>
    <t>Провід силовий ЗЗЦМ ПВС 3x1,5 медь</t>
  </si>
  <si>
    <t>Наконечник втулочный E.NEXT e.terminal.stand.en.1.5.10 неизолированный 1,5 кв.мм 100 шт</t>
  </si>
  <si>
    <t>уп</t>
  </si>
  <si>
    <t>Вилка кабельная UP! (Underprice) YK-201M-WH с заземлением 220В 16А IP20</t>
  </si>
  <si>
    <t>Колодка Makel із заземленням 3 гн. з вимикачем білий MGP211</t>
  </si>
  <si>
    <t>Вставка гумова чорна з перегородкою FIX-DGB19A, Товщина = 2 мм, Діаметр отвору = 16 мм, Діаметр вирізу панелі = 19 мм,</t>
  </si>
  <si>
    <t>Сверління наскрізнього  отвору діам. 20мм в металевій профільній трубі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</si>
</sst>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indexed="8"/>
      <name val="Calibri"/>
      <family val="2"/>
      <charset val="204"/>
    </font>
    <font>
      <sz val="10"/>
      <name val="Arial Cyr"/>
      <family val="2"/>
      <charset val="204"/>
    </font>
    <font>
      <sz val="10"/>
      <color theme="1"/>
      <name val="Times New Roman"/>
      <family val="1"/>
      <charset val="204"/>
    </font>
    <font>
      <sz val="10"/>
      <name val="Times New Roman"/>
      <family val="1"/>
      <charset val="204"/>
    </font>
    <font>
      <sz val="10"/>
      <color indexed="8"/>
      <name val="Times New Roman"/>
      <family val="1"/>
      <charset val="204"/>
    </font>
    <font>
      <sz val="10"/>
      <color rgb="FF000000"/>
      <name val="Times New Roman"/>
      <family val="1"/>
      <charset val="204"/>
    </font>
    <font>
      <b/>
      <sz val="10"/>
      <color theme="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i/>
      <u/>
      <sz val="1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right/>
      <top/>
      <bottom style="thin">
        <color auto="1"/>
      </bottom>
      <diagonal/>
    </border>
    <border>
      <left style="thin">
        <color indexed="64"/>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2" fillId="0" borderId="0">
      <protection locked="0"/>
    </xf>
    <xf numFmtId="0" fontId="42" fillId="0" borderId="0"/>
    <xf numFmtId="0" fontId="43"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94">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1" fontId="45" fillId="0" borderId="1" xfId="59" applyNumberFormat="1" applyFont="1" applyFill="1" applyBorder="1" applyAlignment="1">
      <alignment horizontal="left" vertical="top"/>
    </xf>
    <xf numFmtId="49" fontId="45" fillId="2" borderId="1" xfId="59" applyNumberFormat="1" applyFont="1" applyFill="1" applyBorder="1" applyAlignment="1" applyProtection="1">
      <alignment horizontal="left" vertical="top" wrapText="1"/>
      <protection locked="0"/>
    </xf>
    <xf numFmtId="49" fontId="45" fillId="2" borderId="1" xfId="59" applyNumberFormat="1" applyFont="1" applyFill="1" applyBorder="1" applyAlignment="1" applyProtection="1">
      <alignment horizontal="center" vertical="top" wrapText="1"/>
      <protection locked="0"/>
    </xf>
    <xf numFmtId="0" fontId="45" fillId="4" borderId="1" xfId="59" applyNumberFormat="1" applyFont="1" applyFill="1" applyBorder="1" applyAlignment="1">
      <alignment horizontal="center" vertical="top"/>
    </xf>
    <xf numFmtId="4" fontId="45" fillId="4" borderId="1" xfId="59" applyNumberFormat="1" applyFont="1" applyFill="1" applyBorder="1" applyAlignment="1">
      <alignment horizontal="center" vertical="top"/>
    </xf>
    <xf numFmtId="0" fontId="45" fillId="0" borderId="1" xfId="59" applyFont="1" applyFill="1" applyBorder="1" applyAlignment="1">
      <alignment horizontal="left" vertical="top" wrapText="1"/>
    </xf>
    <xf numFmtId="0" fontId="45" fillId="2" borderId="0" xfId="59" applyFont="1" applyFill="1" applyAlignment="1">
      <alignment horizontal="left" vertical="top"/>
    </xf>
    <xf numFmtId="0" fontId="45" fillId="0" borderId="1" xfId="0" applyFont="1" applyFill="1" applyBorder="1" applyAlignment="1">
      <alignment horizontal="left" vertical="top" wrapText="1"/>
    </xf>
    <xf numFmtId="0" fontId="45" fillId="0" borderId="1" xfId="28" applyFont="1" applyFill="1" applyBorder="1" applyAlignment="1" applyProtection="1">
      <alignment horizontal="center" vertical="top" wrapText="1"/>
    </xf>
    <xf numFmtId="2" fontId="45" fillId="4" borderId="1" xfId="59" applyNumberFormat="1" applyFont="1" applyFill="1" applyBorder="1" applyAlignment="1">
      <alignment horizontal="center" vertical="top" wrapText="1"/>
    </xf>
    <xf numFmtId="4" fontId="45" fillId="0" borderId="1" xfId="59" applyNumberFormat="1" applyFont="1" applyFill="1" applyBorder="1" applyAlignment="1">
      <alignment horizontal="center" vertical="top"/>
    </xf>
    <xf numFmtId="49" fontId="45" fillId="0" borderId="1" xfId="59" applyNumberFormat="1" applyFont="1" applyFill="1" applyBorder="1" applyAlignment="1" applyProtection="1">
      <alignment horizontal="left" vertical="top" wrapText="1"/>
      <protection locked="0"/>
    </xf>
    <xf numFmtId="0" fontId="45" fillId="0" borderId="0" xfId="59" applyFont="1" applyFill="1" applyAlignment="1">
      <alignment horizontal="left" vertical="top"/>
    </xf>
    <xf numFmtId="0" fontId="44" fillId="4" borderId="1" xfId="0" applyFont="1" applyFill="1" applyBorder="1" applyAlignment="1">
      <alignment horizontal="left" vertical="top" wrapText="1"/>
    </xf>
    <xf numFmtId="0" fontId="44" fillId="4" borderId="1" xfId="0" applyFont="1" applyFill="1" applyBorder="1" applyAlignment="1">
      <alignment horizontal="center" vertical="top" wrapText="1"/>
    </xf>
    <xf numFmtId="2" fontId="44" fillId="4" borderId="1" xfId="0" applyNumberFormat="1" applyFont="1" applyFill="1" applyBorder="1" applyAlignment="1">
      <alignment horizontal="center" vertical="top" wrapText="1"/>
    </xf>
    <xf numFmtId="0" fontId="46" fillId="2" borderId="1" xfId="0" applyFont="1" applyFill="1" applyBorder="1" applyAlignment="1">
      <alignment horizontal="left" vertical="top" wrapText="1"/>
    </xf>
    <xf numFmtId="0" fontId="45" fillId="0" borderId="1" xfId="59" applyFont="1" applyBorder="1" applyAlignment="1">
      <alignment horizontal="left" vertical="top" wrapText="1"/>
    </xf>
    <xf numFmtId="0" fontId="44" fillId="0" borderId="0" xfId="48" applyFont="1" applyAlignment="1">
      <alignment horizontal="left" vertical="top"/>
    </xf>
    <xf numFmtId="0" fontId="44" fillId="0" borderId="0" xfId="0" applyFont="1" applyAlignment="1">
      <alignment horizontal="left" vertical="top"/>
    </xf>
    <xf numFmtId="0" fontId="44" fillId="3" borderId="1" xfId="48" applyFont="1" applyFill="1" applyBorder="1" applyAlignment="1">
      <alignment horizontal="left" vertical="top" wrapText="1"/>
    </xf>
    <xf numFmtId="0" fontId="44" fillId="3" borderId="1" xfId="48" applyFont="1" applyFill="1" applyBorder="1" applyAlignment="1">
      <alignment horizontal="left" vertical="top"/>
    </xf>
    <xf numFmtId="1" fontId="44" fillId="4" borderId="1" xfId="48" applyNumberFormat="1" applyFont="1" applyFill="1" applyBorder="1" applyAlignment="1">
      <alignment horizontal="left" vertical="top"/>
    </xf>
    <xf numFmtId="0" fontId="44" fillId="4" borderId="1" xfId="48" applyFont="1" applyFill="1" applyBorder="1" applyAlignment="1">
      <alignment horizontal="left" vertical="top" wrapText="1"/>
    </xf>
    <xf numFmtId="0" fontId="44" fillId="4" borderId="1" xfId="8" applyFont="1" applyFill="1" applyBorder="1" applyAlignment="1">
      <alignment horizontal="left" vertical="top" wrapText="1"/>
    </xf>
    <xf numFmtId="166" fontId="44" fillId="0" borderId="1" xfId="0" applyNumberFormat="1" applyFont="1" applyBorder="1" applyAlignment="1">
      <alignment horizontal="left" vertical="top" wrapText="1"/>
    </xf>
    <xf numFmtId="0" fontId="44" fillId="9" borderId="1" xfId="19" applyFont="1" applyFill="1" applyBorder="1" applyAlignment="1" applyProtection="1">
      <alignment horizontal="left" vertical="top" wrapText="1"/>
    </xf>
    <xf numFmtId="0" fontId="45" fillId="0" borderId="0" xfId="0" applyFont="1" applyAlignment="1">
      <alignment horizontal="left" vertical="top"/>
    </xf>
    <xf numFmtId="49" fontId="44" fillId="4" borderId="1" xfId="48" applyNumberFormat="1" applyFont="1" applyFill="1" applyBorder="1" applyAlignment="1" applyProtection="1">
      <alignment horizontal="left" vertical="top" wrapText="1"/>
      <protection locked="0"/>
    </xf>
    <xf numFmtId="0" fontId="45" fillId="4" borderId="0" xfId="0" applyFont="1" applyFill="1" applyAlignment="1">
      <alignment horizontal="left" vertical="top"/>
    </xf>
    <xf numFmtId="0" fontId="44" fillId="4" borderId="0" xfId="0" applyFont="1" applyFill="1" applyAlignment="1">
      <alignment horizontal="left" vertical="top"/>
    </xf>
    <xf numFmtId="0" fontId="44" fillId="9" borderId="1" xfId="48" applyFont="1" applyFill="1" applyBorder="1" applyAlignment="1">
      <alignment horizontal="left" vertical="top" wrapText="1"/>
    </xf>
    <xf numFmtId="0" fontId="44" fillId="0" borderId="1" xfId="0" applyFont="1" applyBorder="1" applyAlignment="1">
      <alignment horizontal="left" vertical="top"/>
    </xf>
    <xf numFmtId="0" fontId="44" fillId="2" borderId="1" xfId="48" applyFont="1" applyFill="1" applyBorder="1" applyAlignment="1">
      <alignment horizontal="left" vertical="top" wrapText="1"/>
    </xf>
    <xf numFmtId="0" fontId="44" fillId="2" borderId="1" xfId="48" applyFont="1" applyFill="1" applyBorder="1" applyAlignment="1">
      <alignment horizontal="left" vertical="top"/>
    </xf>
    <xf numFmtId="0" fontId="44" fillId="2" borderId="1" xfId="28" applyFont="1" applyFill="1" applyBorder="1" applyAlignment="1">
      <alignment horizontal="left" vertical="top" wrapText="1"/>
    </xf>
    <xf numFmtId="0" fontId="44" fillId="4" borderId="0" xfId="48" applyFont="1" applyFill="1" applyAlignment="1">
      <alignment horizontal="left" vertical="top" wrapText="1"/>
    </xf>
    <xf numFmtId="0" fontId="44" fillId="2" borderId="0" xfId="59" applyFont="1" applyFill="1" applyAlignment="1">
      <alignment horizontal="left" vertical="top"/>
    </xf>
    <xf numFmtId="0" fontId="44" fillId="0" borderId="0" xfId="48" applyFont="1" applyAlignment="1">
      <alignment horizontal="center" vertical="top"/>
    </xf>
    <xf numFmtId="0" fontId="44" fillId="3" borderId="1" xfId="48" applyFont="1" applyFill="1" applyBorder="1" applyAlignment="1">
      <alignment horizontal="center" vertical="top" wrapText="1"/>
    </xf>
    <xf numFmtId="4" fontId="44" fillId="3" borderId="1" xfId="48" applyNumberFormat="1" applyFont="1" applyFill="1" applyBorder="1" applyAlignment="1">
      <alignment horizontal="center" vertical="top" wrapText="1"/>
    </xf>
    <xf numFmtId="0" fontId="44" fillId="4" borderId="1" xfId="48" applyFont="1" applyFill="1" applyBorder="1" applyAlignment="1">
      <alignment horizontal="center" vertical="top"/>
    </xf>
    <xf numFmtId="4" fontId="44" fillId="4" borderId="1" xfId="48" applyNumberFormat="1" applyFont="1" applyFill="1" applyBorder="1" applyAlignment="1">
      <alignment horizontal="center" vertical="top"/>
    </xf>
    <xf numFmtId="49" fontId="45" fillId="4" borderId="1" xfId="48" applyNumberFormat="1" applyFont="1" applyFill="1" applyBorder="1" applyAlignment="1" applyProtection="1">
      <alignment horizontal="center" vertical="top"/>
      <protection locked="0"/>
    </xf>
    <xf numFmtId="166" fontId="44" fillId="4" borderId="1" xfId="0" applyNumberFormat="1" applyFont="1" applyFill="1" applyBorder="1" applyAlignment="1">
      <alignment horizontal="center" vertical="top"/>
    </xf>
    <xf numFmtId="166" fontId="45" fillId="4" borderId="1" xfId="48" applyNumberFormat="1" applyFont="1" applyFill="1" applyBorder="1" applyAlignment="1">
      <alignment horizontal="center" vertical="top"/>
    </xf>
    <xf numFmtId="166" fontId="44" fillId="4" borderId="1" xfId="48" applyNumberFormat="1" applyFont="1" applyFill="1" applyBorder="1" applyAlignment="1">
      <alignment horizontal="center" vertical="top"/>
    </xf>
    <xf numFmtId="0" fontId="44" fillId="9" borderId="1" xfId="28" applyFont="1" applyFill="1" applyBorder="1" applyAlignment="1">
      <alignment horizontal="center" vertical="top"/>
    </xf>
    <xf numFmtId="4" fontId="44" fillId="9" borderId="1" xfId="48" applyNumberFormat="1" applyFont="1" applyFill="1" applyBorder="1" applyAlignment="1">
      <alignment horizontal="center" vertical="top"/>
    </xf>
    <xf numFmtId="0" fontId="44" fillId="4" borderId="1" xfId="28" applyFont="1" applyFill="1" applyBorder="1" applyAlignment="1">
      <alignment horizontal="center" vertical="top"/>
    </xf>
    <xf numFmtId="0" fontId="45" fillId="4" borderId="1" xfId="8" applyFont="1" applyFill="1" applyBorder="1" applyAlignment="1">
      <alignment horizontal="center" vertical="top"/>
    </xf>
    <xf numFmtId="166" fontId="45" fillId="4" borderId="1" xfId="8" applyNumberFormat="1" applyFont="1" applyFill="1" applyBorder="1" applyAlignment="1">
      <alignment horizontal="center" vertical="top"/>
    </xf>
    <xf numFmtId="1" fontId="45" fillId="4" borderId="1" xfId="48" applyNumberFormat="1" applyFont="1" applyFill="1" applyBorder="1" applyAlignment="1">
      <alignment horizontal="center" vertical="top"/>
    </xf>
    <xf numFmtId="0" fontId="44" fillId="4" borderId="1" xfId="0" applyFont="1" applyFill="1" applyBorder="1" applyAlignment="1">
      <alignment horizontal="center" vertical="top"/>
    </xf>
    <xf numFmtId="166" fontId="44" fillId="9" borderId="1" xfId="48" applyNumberFormat="1" applyFont="1" applyFill="1" applyBorder="1" applyAlignment="1">
      <alignment horizontal="center" vertical="top"/>
    </xf>
    <xf numFmtId="0" fontId="47" fillId="10" borderId="1" xfId="0" applyFont="1" applyFill="1" applyBorder="1" applyAlignment="1">
      <alignment horizontal="center" vertical="top" wrapText="1"/>
    </xf>
    <xf numFmtId="166" fontId="44" fillId="4" borderId="1" xfId="3" applyNumberFormat="1" applyFont="1" applyFill="1" applyBorder="1" applyAlignment="1">
      <alignment horizontal="center" vertical="top"/>
    </xf>
    <xf numFmtId="0" fontId="47" fillId="11" borderId="1" xfId="0" applyFont="1" applyFill="1" applyBorder="1" applyAlignment="1">
      <alignment horizontal="center" vertical="top"/>
    </xf>
    <xf numFmtId="0" fontId="44" fillId="0" borderId="1" xfId="0" applyFont="1" applyBorder="1" applyAlignment="1">
      <alignment horizontal="center" vertical="top"/>
    </xf>
    <xf numFmtId="4" fontId="44" fillId="2" borderId="1" xfId="48" applyNumberFormat="1" applyFont="1" applyFill="1" applyBorder="1" applyAlignment="1">
      <alignment horizontal="center" vertical="top"/>
    </xf>
    <xf numFmtId="0" fontId="44" fillId="2" borderId="1" xfId="48" applyFont="1" applyFill="1" applyBorder="1" applyAlignment="1">
      <alignment horizontal="center" vertical="top"/>
    </xf>
    <xf numFmtId="9" fontId="44" fillId="2" borderId="1" xfId="48" applyNumberFormat="1" applyFont="1" applyFill="1" applyBorder="1" applyAlignment="1">
      <alignment horizontal="center" vertical="top"/>
    </xf>
    <xf numFmtId="0" fontId="44" fillId="0" borderId="0" xfId="0" applyFont="1" applyAlignment="1">
      <alignment horizontal="center" vertical="top"/>
    </xf>
    <xf numFmtId="166" fontId="44" fillId="0" borderId="0" xfId="48" applyNumberFormat="1" applyFont="1" applyAlignment="1">
      <alignment horizontal="center" vertical="top"/>
    </xf>
    <xf numFmtId="166" fontId="44" fillId="4" borderId="0" xfId="0" applyNumberFormat="1" applyFont="1" applyFill="1" applyAlignment="1">
      <alignment horizontal="center" vertical="top"/>
    </xf>
    <xf numFmtId="49" fontId="45" fillId="0" borderId="1" xfId="59" applyNumberFormat="1" applyFont="1" applyFill="1" applyBorder="1" applyAlignment="1" applyProtection="1">
      <alignment horizontal="center" vertical="top" wrapText="1"/>
      <protection locked="0"/>
    </xf>
    <xf numFmtId="166" fontId="44" fillId="0" borderId="1" xfId="0" applyNumberFormat="1" applyFont="1" applyBorder="1" applyAlignment="1">
      <alignment horizontal="center" vertical="top"/>
    </xf>
    <xf numFmtId="166" fontId="45" fillId="0" borderId="1" xfId="0" applyNumberFormat="1" applyFont="1" applyBorder="1" applyAlignment="1">
      <alignment horizontal="center" vertical="top"/>
    </xf>
    <xf numFmtId="49" fontId="44" fillId="9" borderId="1" xfId="48" applyNumberFormat="1" applyFont="1" applyFill="1" applyBorder="1" applyAlignment="1" applyProtection="1">
      <alignment horizontal="center" vertical="top"/>
      <protection locked="0"/>
    </xf>
    <xf numFmtId="166" fontId="44" fillId="9" borderId="1" xfId="8" applyNumberFormat="1" applyFont="1" applyFill="1" applyBorder="1" applyAlignment="1" applyProtection="1">
      <alignment horizontal="center" vertical="top"/>
      <protection locked="0"/>
    </xf>
    <xf numFmtId="49" fontId="44" fillId="4" borderId="1" xfId="48" applyNumberFormat="1" applyFont="1" applyFill="1" applyBorder="1" applyAlignment="1" applyProtection="1">
      <alignment horizontal="center" vertical="top"/>
      <protection locked="0"/>
    </xf>
    <xf numFmtId="166" fontId="45" fillId="4" borderId="1" xfId="0" applyNumberFormat="1" applyFont="1" applyFill="1" applyBorder="1" applyAlignment="1">
      <alignment horizontal="center" vertical="top"/>
    </xf>
    <xf numFmtId="49" fontId="45" fillId="0" borderId="1" xfId="59" applyNumberFormat="1" applyFont="1" applyBorder="1" applyAlignment="1" applyProtection="1">
      <alignment horizontal="center" vertical="top" wrapText="1"/>
      <protection locked="0"/>
    </xf>
    <xf numFmtId="4" fontId="45" fillId="0" borderId="1" xfId="59" applyNumberFormat="1" applyFont="1" applyBorder="1" applyAlignment="1">
      <alignment horizontal="center" vertical="top"/>
    </xf>
    <xf numFmtId="166" fontId="44" fillId="2" borderId="1" xfId="48" applyNumberFormat="1" applyFont="1" applyFill="1" applyBorder="1" applyAlignment="1">
      <alignment horizontal="center" vertical="top"/>
    </xf>
    <xf numFmtId="10" fontId="44" fillId="4" borderId="1" xfId="48" applyNumberFormat="1" applyFont="1" applyFill="1" applyBorder="1" applyAlignment="1">
      <alignment horizontal="center" vertical="top"/>
    </xf>
    <xf numFmtId="0" fontId="48" fillId="4" borderId="1" xfId="48" applyFont="1" applyFill="1" applyBorder="1" applyAlignment="1">
      <alignment horizontal="left" vertical="top" wrapText="1"/>
    </xf>
    <xf numFmtId="49" fontId="49" fillId="2" borderId="1" xfId="59" applyNumberFormat="1" applyFont="1" applyFill="1" applyBorder="1" applyAlignment="1" applyProtection="1">
      <alignment horizontal="center" vertical="top" wrapText="1"/>
      <protection locked="0"/>
    </xf>
    <xf numFmtId="0" fontId="48" fillId="4" borderId="1" xfId="48" applyFont="1" applyFill="1" applyBorder="1" applyAlignment="1">
      <alignment horizontal="center" vertical="top" wrapText="1"/>
    </xf>
    <xf numFmtId="0" fontId="50" fillId="2" borderId="1" xfId="48" applyFont="1" applyFill="1" applyBorder="1" applyAlignment="1">
      <alignment horizontal="left" vertical="center"/>
    </xf>
    <xf numFmtId="0" fontId="51" fillId="2" borderId="1" xfId="48" applyFont="1" applyFill="1" applyBorder="1" applyAlignment="1">
      <alignment horizontal="center" vertical="center"/>
    </xf>
    <xf numFmtId="166" fontId="51" fillId="2" borderId="1" xfId="48" applyNumberFormat="1" applyFont="1" applyFill="1" applyBorder="1" applyAlignment="1">
      <alignment horizontal="center" vertical="center"/>
    </xf>
    <xf numFmtId="166" fontId="50" fillId="2" borderId="1" xfId="48" applyNumberFormat="1" applyFont="1" applyFill="1" applyBorder="1" applyAlignment="1">
      <alignment horizontal="center" vertical="center"/>
    </xf>
    <xf numFmtId="0" fontId="45" fillId="0" borderId="1" xfId="28" applyFont="1" applyBorder="1" applyAlignment="1">
      <alignment horizontal="center" vertical="top" wrapText="1"/>
    </xf>
    <xf numFmtId="0" fontId="51" fillId="4" borderId="1" xfId="48" applyFont="1" applyFill="1" applyBorder="1" applyAlignment="1">
      <alignment horizontal="left" vertical="center" wrapText="1"/>
    </xf>
    <xf numFmtId="0" fontId="51" fillId="4" borderId="1" xfId="48" applyFont="1" applyFill="1" applyBorder="1" applyAlignment="1">
      <alignment horizontal="center" vertical="center"/>
    </xf>
    <xf numFmtId="166" fontId="51" fillId="4" borderId="1" xfId="48" applyNumberFormat="1" applyFont="1" applyFill="1" applyBorder="1" applyAlignment="1">
      <alignment horizontal="center" vertical="center"/>
    </xf>
    <xf numFmtId="166" fontId="52" fillId="4" borderId="1" xfId="48" applyNumberFormat="1" applyFont="1" applyFill="1" applyBorder="1" applyAlignment="1">
      <alignment horizontal="center" vertical="center"/>
    </xf>
    <xf numFmtId="0" fontId="51" fillId="4" borderId="1" xfId="0" applyFont="1" applyFill="1" applyBorder="1" applyAlignment="1">
      <alignment vertical="center" wrapText="1"/>
    </xf>
    <xf numFmtId="0" fontId="51" fillId="4" borderId="1" xfId="0" applyFont="1" applyFill="1" applyBorder="1" applyAlignment="1">
      <alignment vertical="center"/>
    </xf>
    <xf numFmtId="0" fontId="51" fillId="4" borderId="0" xfId="0" applyFont="1" applyFill="1" applyAlignment="1">
      <alignment vertical="center"/>
    </xf>
    <xf numFmtId="0" fontId="51" fillId="4" borderId="1" xfId="0" applyFont="1" applyFill="1" applyBorder="1" applyAlignment="1">
      <alignment horizontal="left" vertical="center" wrapText="1"/>
    </xf>
    <xf numFmtId="49" fontId="51" fillId="4" borderId="1" xfId="48" applyNumberFormat="1" applyFont="1" applyFill="1" applyBorder="1" applyAlignment="1" applyProtection="1">
      <alignment horizontal="center" vertical="center"/>
      <protection locked="0"/>
    </xf>
    <xf numFmtId="49" fontId="51" fillId="4" borderId="1" xfId="48" applyNumberFormat="1" applyFont="1" applyFill="1" applyBorder="1" applyAlignment="1" applyProtection="1">
      <alignment horizontal="left" vertical="center" wrapText="1"/>
      <protection locked="0"/>
    </xf>
    <xf numFmtId="166" fontId="53" fillId="4" borderId="1" xfId="48" applyNumberFormat="1" applyFont="1" applyFill="1" applyBorder="1" applyAlignment="1">
      <alignment horizontal="center" vertical="center"/>
    </xf>
    <xf numFmtId="0" fontId="52" fillId="4" borderId="0" xfId="0" applyFont="1" applyFill="1" applyAlignment="1">
      <alignment horizontal="left" vertical="center"/>
    </xf>
    <xf numFmtId="0" fontId="51" fillId="4" borderId="1" xfId="48" applyFont="1" applyFill="1" applyBorder="1" applyAlignment="1">
      <alignment horizontal="left" vertical="center"/>
    </xf>
    <xf numFmtId="166" fontId="51" fillId="4" borderId="1" xfId="48" applyNumberFormat="1" applyFont="1" applyFill="1" applyBorder="1" applyAlignment="1">
      <alignment horizontal="left" vertical="center"/>
    </xf>
    <xf numFmtId="166" fontId="52" fillId="4" borderId="1" xfId="48" applyNumberFormat="1" applyFont="1" applyFill="1" applyBorder="1" applyAlignment="1">
      <alignment horizontal="left" vertical="center"/>
    </xf>
    <xf numFmtId="0" fontId="52" fillId="4" borderId="1" xfId="0" applyFont="1" applyFill="1" applyBorder="1" applyAlignment="1">
      <alignment horizontal="center" vertical="center"/>
    </xf>
    <xf numFmtId="0" fontId="51" fillId="4" borderId="1" xfId="0" applyFont="1" applyFill="1" applyBorder="1" applyAlignment="1">
      <alignment horizontal="center" vertical="center"/>
    </xf>
    <xf numFmtId="166" fontId="51" fillId="4" borderId="1" xfId="0" applyNumberFormat="1" applyFont="1" applyFill="1" applyBorder="1" applyAlignment="1">
      <alignment horizontal="center" vertical="center"/>
    </xf>
    <xf numFmtId="166" fontId="51" fillId="4" borderId="1" xfId="0" applyNumberFormat="1" applyFont="1" applyFill="1" applyBorder="1" applyAlignment="1">
      <alignment horizontal="left" vertical="center" wrapText="1"/>
    </xf>
    <xf numFmtId="2" fontId="51" fillId="4" borderId="1" xfId="48" applyNumberFormat="1" applyFont="1" applyFill="1" applyBorder="1" applyAlignment="1">
      <alignment horizontal="center" vertical="center"/>
    </xf>
    <xf numFmtId="166" fontId="51" fillId="4" borderId="1" xfId="0" applyNumberFormat="1" applyFont="1" applyFill="1" applyBorder="1" applyAlignment="1">
      <alignment horizontal="left" vertical="center"/>
    </xf>
    <xf numFmtId="0" fontId="51" fillId="4" borderId="0" xfId="0" applyFont="1" applyFill="1" applyBorder="1" applyAlignment="1">
      <alignment vertical="center" wrapText="1"/>
    </xf>
    <xf numFmtId="0" fontId="52" fillId="4" borderId="1" xfId="48" applyFont="1" applyFill="1" applyBorder="1" applyAlignment="1">
      <alignment horizontal="left" vertical="center"/>
    </xf>
    <xf numFmtId="0" fontId="52" fillId="4" borderId="1" xfId="48" applyFont="1" applyFill="1" applyBorder="1" applyAlignment="1">
      <alignment horizontal="center" vertical="center"/>
    </xf>
    <xf numFmtId="166" fontId="51" fillId="0" borderId="1" xfId="48" applyNumberFormat="1" applyFont="1" applyBorder="1" applyAlignment="1">
      <alignment horizontal="center" vertical="center"/>
    </xf>
    <xf numFmtId="49" fontId="51" fillId="0" borderId="1" xfId="48" applyNumberFormat="1" applyFont="1" applyBorder="1" applyAlignment="1" applyProtection="1">
      <alignment horizontal="left" vertical="center" wrapText="1"/>
      <protection locked="0"/>
    </xf>
    <xf numFmtId="49" fontId="51" fillId="0" borderId="1" xfId="48" applyNumberFormat="1" applyFont="1" applyBorder="1" applyAlignment="1" applyProtection="1">
      <alignment horizontal="center" vertical="center"/>
      <protection locked="0"/>
    </xf>
    <xf numFmtId="2" fontId="51" fillId="0" borderId="17" xfId="48" applyNumberFormat="1" applyFont="1" applyBorder="1" applyAlignment="1" applyProtection="1">
      <alignment horizontal="center" vertical="center"/>
      <protection locked="0"/>
    </xf>
    <xf numFmtId="166" fontId="51" fillId="0" borderId="1" xfId="0" applyNumberFormat="1" applyFont="1" applyBorder="1" applyAlignment="1">
      <alignment horizontal="center" vertical="center"/>
    </xf>
    <xf numFmtId="4" fontId="51" fillId="0" borderId="1" xfId="48" applyNumberFormat="1" applyFont="1" applyBorder="1" applyAlignment="1">
      <alignment horizontal="center" vertical="center"/>
    </xf>
    <xf numFmtId="166" fontId="52" fillId="0" borderId="1" xfId="48" applyNumberFormat="1" applyFont="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0" borderId="0" xfId="59" applyFont="1" applyAlignment="1">
      <alignment horizontal="left" vertical="top"/>
    </xf>
    <xf numFmtId="0" fontId="44" fillId="4" borderId="0" xfId="0" applyFont="1" applyFill="1" applyAlignment="1">
      <alignment horizontal="left" vertical="top" wrapText="1"/>
    </xf>
    <xf numFmtId="0" fontId="44" fillId="4" borderId="16" xfId="0" applyFont="1" applyFill="1" applyBorder="1" applyAlignment="1">
      <alignment horizontal="left" vertical="top" wrapText="1"/>
    </xf>
    <xf numFmtId="0" fontId="52" fillId="0" borderId="1" xfId="0" applyFont="1" applyBorder="1" applyAlignment="1">
      <alignment horizontal="left" vertical="center" wrapText="1"/>
    </xf>
    <xf numFmtId="0" fontId="52" fillId="0" borderId="1" xfId="0" applyFont="1" applyBorder="1" applyAlignment="1">
      <alignment horizontal="center" vertical="center"/>
    </xf>
    <xf numFmtId="2" fontId="52" fillId="0" borderId="1" xfId="0" applyNumberFormat="1" applyFont="1" applyBorder="1" applyAlignment="1">
      <alignment horizontal="center" vertical="center"/>
    </xf>
    <xf numFmtId="0" fontId="52" fillId="4" borderId="1" xfId="8" applyFont="1" applyFill="1" applyBorder="1" applyAlignment="1">
      <alignment horizontal="left" vertical="center" wrapText="1"/>
    </xf>
    <xf numFmtId="0" fontId="52" fillId="4" borderId="1" xfId="8" applyFont="1" applyFill="1" applyBorder="1" applyAlignment="1">
      <alignment horizontal="left" vertical="center"/>
    </xf>
    <xf numFmtId="2" fontId="51" fillId="0" borderId="1" xfId="8" applyNumberFormat="1" applyFont="1" applyFill="1" applyBorder="1" applyAlignment="1">
      <alignment horizontal="center" vertical="center" wrapText="1"/>
    </xf>
    <xf numFmtId="2" fontId="51" fillId="4" borderId="1" xfId="8" applyNumberFormat="1" applyFont="1" applyFill="1" applyBorder="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picentrk.ua/ua/shop/korobka-raspredelitelnaya-e-next-e-db-pro-85-85-50u-pvkh-p0161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35" t="s">
        <v>0</v>
      </c>
      <c r="B1" s="136"/>
      <c r="C1" s="136"/>
      <c r="D1" s="136"/>
      <c r="E1" s="136"/>
      <c r="F1" s="136"/>
      <c r="G1" s="136"/>
      <c r="H1" s="136"/>
      <c r="I1" s="136"/>
      <c r="J1" s="136"/>
      <c r="K1" s="136"/>
      <c r="L1" s="136"/>
      <c r="M1" s="136"/>
      <c r="N1" s="136"/>
      <c r="O1" s="136"/>
      <c r="P1" s="136"/>
      <c r="Q1" s="136"/>
    </row>
    <row r="2" spans="1:17" ht="30" customHeight="1">
      <c r="A2" s="137" t="s">
        <v>1</v>
      </c>
      <c r="B2" s="138"/>
      <c r="C2" s="138"/>
      <c r="D2" s="138"/>
      <c r="E2" s="138"/>
      <c r="F2" s="138"/>
      <c r="G2" s="138"/>
      <c r="H2" s="138"/>
      <c r="I2" s="138"/>
      <c r="J2" s="138"/>
      <c r="K2" s="138"/>
      <c r="L2" s="138"/>
      <c r="M2" s="138"/>
      <c r="N2" s="138"/>
      <c r="O2" s="138"/>
      <c r="P2" s="138"/>
      <c r="Q2" s="138"/>
    </row>
    <row r="3" spans="1:17" ht="20.25" customHeight="1">
      <c r="B3" s="11"/>
      <c r="C3" s="11"/>
      <c r="D3" s="11"/>
      <c r="E3" s="139" t="s">
        <v>2</v>
      </c>
      <c r="F3" s="140"/>
      <c r="G3" s="141"/>
      <c r="H3" s="141"/>
      <c r="I3" s="141"/>
      <c r="J3" s="141"/>
      <c r="K3" s="141"/>
      <c r="L3" s="141"/>
      <c r="M3" s="141"/>
      <c r="N3" s="141"/>
      <c r="O3" s="11"/>
      <c r="P3" s="11"/>
      <c r="Q3" s="11"/>
    </row>
    <row r="4" spans="1:17">
      <c r="B4" s="11"/>
      <c r="C4" s="11"/>
      <c r="D4" s="11"/>
      <c r="E4" s="12"/>
      <c r="F4" s="13"/>
      <c r="G4" s="14"/>
      <c r="H4" s="14"/>
      <c r="I4" s="14"/>
      <c r="J4" s="14"/>
      <c r="K4" s="14"/>
      <c r="L4" s="14"/>
      <c r="M4" s="14"/>
      <c r="N4" s="14"/>
      <c r="O4" s="11"/>
      <c r="P4" s="11"/>
      <c r="Q4" s="11"/>
    </row>
    <row r="5" spans="1:17" ht="59.25" customHeight="1">
      <c r="A5" s="15"/>
      <c r="B5" s="142" t="s">
        <v>3</v>
      </c>
      <c r="C5" s="143"/>
      <c r="D5" s="143"/>
      <c r="E5" s="143"/>
      <c r="F5" s="143"/>
      <c r="G5" s="143"/>
      <c r="H5" s="143"/>
      <c r="I5" s="143"/>
      <c r="J5" s="143"/>
      <c r="K5" s="143"/>
      <c r="L5" s="143"/>
      <c r="M5" s="143"/>
      <c r="N5" s="143"/>
      <c r="O5" s="143"/>
      <c r="P5" s="143"/>
      <c r="Q5" s="144"/>
    </row>
    <row r="6" spans="1:17" ht="64.5" customHeight="1">
      <c r="A6" s="16">
        <v>1</v>
      </c>
      <c r="B6" s="145" t="s">
        <v>4</v>
      </c>
      <c r="C6" s="146"/>
      <c r="D6" s="146"/>
      <c r="E6" s="146"/>
      <c r="F6" s="146"/>
      <c r="G6" s="146"/>
      <c r="H6" s="146"/>
      <c r="I6" s="146"/>
      <c r="J6" s="146"/>
      <c r="K6" s="146"/>
      <c r="L6" s="146"/>
      <c r="M6" s="146"/>
      <c r="N6" s="146"/>
      <c r="O6" s="146"/>
      <c r="P6" s="146"/>
      <c r="Q6" s="147"/>
    </row>
    <row r="7" spans="1:17" ht="18" customHeight="1">
      <c r="A7" s="16">
        <v>2</v>
      </c>
      <c r="B7" s="145" t="s">
        <v>5</v>
      </c>
      <c r="C7" s="146"/>
      <c r="D7" s="146"/>
      <c r="E7" s="146"/>
      <c r="F7" s="146"/>
      <c r="G7" s="146"/>
      <c r="H7" s="146"/>
      <c r="I7" s="146"/>
      <c r="J7" s="146"/>
      <c r="K7" s="146"/>
      <c r="L7" s="146"/>
      <c r="M7" s="146"/>
      <c r="N7" s="146"/>
      <c r="O7" s="146"/>
      <c r="P7" s="146"/>
      <c r="Q7" s="147"/>
    </row>
    <row r="8" spans="1:17" ht="45" customHeight="1">
      <c r="A8" s="16">
        <v>3</v>
      </c>
      <c r="B8" s="145" t="s">
        <v>6</v>
      </c>
      <c r="C8" s="146"/>
      <c r="D8" s="146"/>
      <c r="E8" s="146"/>
      <c r="F8" s="146"/>
      <c r="G8" s="146"/>
      <c r="H8" s="146"/>
      <c r="I8" s="146"/>
      <c r="J8" s="146"/>
      <c r="K8" s="146"/>
      <c r="L8" s="146"/>
      <c r="M8" s="146"/>
      <c r="N8" s="146"/>
      <c r="O8" s="146"/>
      <c r="P8" s="146"/>
      <c r="Q8" s="147"/>
    </row>
    <row r="9" spans="1:17" ht="24" customHeight="1">
      <c r="A9" s="16">
        <v>4</v>
      </c>
      <c r="B9" s="145" t="s">
        <v>7</v>
      </c>
      <c r="C9" s="146"/>
      <c r="D9" s="146"/>
      <c r="E9" s="146"/>
      <c r="F9" s="146"/>
      <c r="G9" s="146"/>
      <c r="H9" s="146"/>
      <c r="I9" s="146"/>
      <c r="J9" s="146"/>
      <c r="K9" s="146"/>
      <c r="L9" s="146"/>
      <c r="M9" s="146"/>
      <c r="N9" s="146"/>
      <c r="O9" s="146"/>
      <c r="P9" s="146"/>
      <c r="Q9" s="147"/>
    </row>
    <row r="10" spans="1:17" ht="19.5" customHeight="1">
      <c r="A10" s="16">
        <v>5</v>
      </c>
      <c r="B10" s="145" t="s">
        <v>8</v>
      </c>
      <c r="C10" s="146"/>
      <c r="D10" s="146"/>
      <c r="E10" s="146"/>
      <c r="F10" s="146"/>
      <c r="G10" s="146"/>
      <c r="H10" s="146"/>
      <c r="I10" s="146"/>
      <c r="J10" s="146"/>
      <c r="K10" s="146"/>
      <c r="L10" s="146"/>
      <c r="M10" s="146"/>
      <c r="N10" s="146"/>
      <c r="O10" s="146"/>
      <c r="P10" s="146"/>
      <c r="Q10" s="147"/>
    </row>
    <row r="11" spans="1:17" ht="21" customHeight="1">
      <c r="A11" s="17"/>
      <c r="B11" s="148" t="s">
        <v>9</v>
      </c>
      <c r="C11" s="149"/>
      <c r="D11" s="149"/>
      <c r="E11" s="149"/>
      <c r="F11" s="149"/>
      <c r="G11" s="149"/>
      <c r="H11" s="149"/>
      <c r="I11" s="149"/>
      <c r="J11" s="149"/>
      <c r="K11" s="149"/>
      <c r="L11" s="149"/>
      <c r="M11" s="149"/>
      <c r="N11" s="149"/>
      <c r="O11" s="149"/>
      <c r="P11" s="149"/>
      <c r="Q11" s="149"/>
    </row>
    <row r="12" spans="1:17" ht="21" customHeight="1">
      <c r="A12" s="11"/>
      <c r="B12" s="18"/>
      <c r="C12" s="19"/>
      <c r="D12" s="19"/>
      <c r="E12" s="19"/>
      <c r="F12" s="19"/>
      <c r="G12" s="19"/>
      <c r="H12" s="19"/>
      <c r="I12" s="19"/>
      <c r="J12" s="19"/>
      <c r="K12" s="19"/>
      <c r="L12" s="19"/>
      <c r="M12" s="19"/>
      <c r="N12" s="19"/>
      <c r="O12" s="19"/>
      <c r="P12" s="19"/>
      <c r="Q12" s="19"/>
    </row>
    <row r="13" spans="1:17">
      <c r="A13" s="150" t="s">
        <v>10</v>
      </c>
      <c r="B13" s="150"/>
      <c r="C13" s="150"/>
      <c r="D13" s="150"/>
      <c r="E13" s="150"/>
      <c r="F13" s="150"/>
      <c r="G13" s="150"/>
      <c r="H13" s="150"/>
      <c r="I13" s="150"/>
      <c r="J13" s="150"/>
      <c r="K13" s="150"/>
      <c r="L13" s="150"/>
      <c r="M13" s="150"/>
      <c r="N13" s="150"/>
      <c r="O13" s="150"/>
      <c r="P13" s="150"/>
      <c r="Q13" s="150"/>
    </row>
    <row r="14" spans="1:17" ht="15.75" customHeight="1">
      <c r="A14" s="150" t="s">
        <v>11</v>
      </c>
      <c r="B14" s="150"/>
      <c r="C14" s="150"/>
      <c r="D14" s="150"/>
      <c r="E14" s="150" t="s">
        <v>12</v>
      </c>
      <c r="F14" s="150"/>
      <c r="G14" s="150"/>
      <c r="H14" s="150"/>
      <c r="I14" s="150"/>
      <c r="J14" s="150"/>
      <c r="K14" s="150"/>
      <c r="L14" s="150"/>
      <c r="M14" s="150"/>
      <c r="N14" s="150"/>
      <c r="O14" s="150"/>
      <c r="P14" s="150"/>
      <c r="Q14" s="150"/>
    </row>
    <row r="15" spans="1:17" ht="15.75" customHeight="1">
      <c r="A15" s="150" t="s">
        <v>13</v>
      </c>
      <c r="B15" s="150"/>
      <c r="C15" s="150"/>
      <c r="D15" s="150"/>
      <c r="E15" s="150"/>
      <c r="F15" s="150"/>
      <c r="G15" s="150"/>
      <c r="H15" s="150"/>
      <c r="I15" s="150"/>
      <c r="J15" s="150"/>
      <c r="K15" s="150"/>
      <c r="L15" s="150"/>
      <c r="M15" s="150"/>
      <c r="N15" s="150"/>
      <c r="O15" s="150"/>
      <c r="P15" s="150"/>
      <c r="Q15" s="150"/>
    </row>
    <row r="16" spans="1:17" ht="24" customHeight="1">
      <c r="A16" s="158" t="s">
        <v>14</v>
      </c>
      <c r="B16" s="158"/>
      <c r="C16" s="158"/>
      <c r="D16" s="158"/>
      <c r="E16" s="151" t="s">
        <v>15</v>
      </c>
      <c r="F16" s="151"/>
      <c r="G16" s="151"/>
      <c r="H16" s="151"/>
      <c r="I16" s="151"/>
      <c r="J16" s="151"/>
      <c r="K16" s="151"/>
      <c r="L16" s="151"/>
      <c r="M16" s="151"/>
      <c r="N16" s="151"/>
      <c r="O16" s="151"/>
      <c r="P16" s="151"/>
      <c r="Q16" s="151"/>
    </row>
    <row r="17" spans="1:17" ht="47.25" customHeight="1">
      <c r="A17" s="158"/>
      <c r="B17" s="158"/>
      <c r="C17" s="158"/>
      <c r="D17" s="158"/>
      <c r="E17" s="152" t="s">
        <v>16</v>
      </c>
      <c r="F17" s="152"/>
      <c r="G17" s="152"/>
      <c r="H17" s="152"/>
      <c r="I17" s="152"/>
      <c r="J17" s="152"/>
      <c r="K17" s="152"/>
      <c r="L17" s="152"/>
      <c r="M17" s="152"/>
      <c r="N17" s="152"/>
      <c r="O17" s="152"/>
      <c r="P17" s="152"/>
      <c r="Q17" s="152"/>
    </row>
    <row r="18" spans="1:17" ht="39.75" customHeight="1">
      <c r="A18" s="158"/>
      <c r="B18" s="158"/>
      <c r="C18" s="158"/>
      <c r="D18" s="158"/>
      <c r="E18" s="152" t="s">
        <v>17</v>
      </c>
      <c r="F18" s="152"/>
      <c r="G18" s="152"/>
      <c r="H18" s="152"/>
      <c r="I18" s="152"/>
      <c r="J18" s="152"/>
      <c r="K18" s="152"/>
      <c r="L18" s="152"/>
      <c r="M18" s="152"/>
      <c r="N18" s="152"/>
      <c r="O18" s="152"/>
      <c r="P18" s="152"/>
      <c r="Q18" s="152"/>
    </row>
    <row r="19" spans="1:17" ht="38.25" customHeight="1">
      <c r="A19" s="158"/>
      <c r="B19" s="158"/>
      <c r="C19" s="158"/>
      <c r="D19" s="158"/>
      <c r="E19" s="152" t="s">
        <v>18</v>
      </c>
      <c r="F19" s="152"/>
      <c r="G19" s="152"/>
      <c r="H19" s="152"/>
      <c r="I19" s="152"/>
      <c r="J19" s="152"/>
      <c r="K19" s="152"/>
      <c r="L19" s="152"/>
      <c r="M19" s="152"/>
      <c r="N19" s="152"/>
      <c r="O19" s="152"/>
      <c r="P19" s="152"/>
      <c r="Q19" s="152"/>
    </row>
    <row r="20" spans="1:17" ht="30" customHeight="1">
      <c r="A20" s="158"/>
      <c r="B20" s="158"/>
      <c r="C20" s="158"/>
      <c r="D20" s="158"/>
      <c r="E20" s="152" t="s">
        <v>19</v>
      </c>
      <c r="F20" s="152"/>
      <c r="G20" s="152"/>
      <c r="H20" s="152"/>
      <c r="I20" s="152"/>
      <c r="J20" s="152"/>
      <c r="K20" s="152"/>
      <c r="L20" s="152"/>
      <c r="M20" s="152"/>
      <c r="N20" s="152"/>
      <c r="O20" s="152"/>
      <c r="P20" s="152"/>
      <c r="Q20" s="152"/>
    </row>
    <row r="21" spans="1:17" ht="53.25" customHeight="1">
      <c r="A21" s="158"/>
      <c r="B21" s="158"/>
      <c r="C21" s="158"/>
      <c r="D21" s="158"/>
      <c r="E21" s="152" t="s">
        <v>20</v>
      </c>
      <c r="F21" s="152"/>
      <c r="G21" s="152"/>
      <c r="H21" s="152"/>
      <c r="I21" s="152"/>
      <c r="J21" s="152"/>
      <c r="K21" s="152"/>
      <c r="L21" s="152"/>
      <c r="M21" s="152"/>
      <c r="N21" s="152"/>
      <c r="O21" s="152"/>
      <c r="P21" s="152"/>
      <c r="Q21" s="152"/>
    </row>
    <row r="22" spans="1:17">
      <c r="A22" s="153" t="s">
        <v>21</v>
      </c>
      <c r="B22" s="154"/>
      <c r="C22" s="154"/>
      <c r="D22" s="154"/>
      <c r="E22" s="154"/>
      <c r="F22" s="154"/>
      <c r="G22" s="154"/>
      <c r="H22" s="154"/>
      <c r="I22" s="154"/>
      <c r="J22" s="154"/>
      <c r="K22" s="154"/>
      <c r="L22" s="154"/>
      <c r="M22" s="154"/>
      <c r="N22" s="154"/>
      <c r="O22" s="154"/>
      <c r="P22" s="154"/>
      <c r="Q22" s="154"/>
    </row>
    <row r="23" spans="1:17" ht="48" customHeight="1">
      <c r="A23" s="158" t="s">
        <v>22</v>
      </c>
      <c r="B23" s="159"/>
      <c r="C23" s="159"/>
      <c r="D23" s="159"/>
      <c r="E23" s="152" t="s">
        <v>23</v>
      </c>
      <c r="F23" s="152"/>
      <c r="G23" s="152"/>
      <c r="H23" s="152"/>
      <c r="I23" s="152"/>
      <c r="J23" s="152"/>
      <c r="K23" s="152"/>
      <c r="L23" s="152"/>
      <c r="M23" s="152"/>
      <c r="N23" s="152"/>
      <c r="O23" s="152"/>
      <c r="P23" s="152"/>
      <c r="Q23" s="152"/>
    </row>
    <row r="24" spans="1:17" ht="46.5" customHeight="1">
      <c r="A24" s="159"/>
      <c r="B24" s="159"/>
      <c r="C24" s="159"/>
      <c r="D24" s="159"/>
      <c r="E24" s="152" t="s">
        <v>24</v>
      </c>
      <c r="F24" s="152"/>
      <c r="G24" s="152"/>
      <c r="H24" s="152"/>
      <c r="I24" s="152"/>
      <c r="J24" s="152"/>
      <c r="K24" s="152"/>
      <c r="L24" s="152"/>
      <c r="M24" s="152"/>
      <c r="N24" s="152"/>
      <c r="O24" s="152"/>
      <c r="P24" s="152"/>
      <c r="Q24" s="152"/>
    </row>
    <row r="25" spans="1:17" ht="46.5" customHeight="1">
      <c r="A25" s="159"/>
      <c r="B25" s="159"/>
      <c r="C25" s="159"/>
      <c r="D25" s="159"/>
      <c r="E25" s="152" t="s">
        <v>25</v>
      </c>
      <c r="F25" s="152"/>
      <c r="G25" s="152"/>
      <c r="H25" s="152"/>
      <c r="I25" s="152"/>
      <c r="J25" s="152"/>
      <c r="K25" s="152"/>
      <c r="L25" s="152"/>
      <c r="M25" s="152"/>
      <c r="N25" s="152"/>
      <c r="O25" s="152"/>
      <c r="P25" s="152"/>
      <c r="Q25" s="152"/>
    </row>
    <row r="26" spans="1:17">
      <c r="A26" s="159"/>
      <c r="B26" s="159"/>
      <c r="C26" s="159"/>
      <c r="D26" s="159"/>
      <c r="E26" s="152" t="s">
        <v>26</v>
      </c>
      <c r="F26" s="152"/>
      <c r="G26" s="152"/>
      <c r="H26" s="152"/>
      <c r="I26" s="152"/>
      <c r="J26" s="152"/>
      <c r="K26" s="152"/>
      <c r="L26" s="152"/>
      <c r="M26" s="152"/>
      <c r="N26" s="152"/>
      <c r="O26" s="152"/>
      <c r="P26" s="152"/>
      <c r="Q26" s="152"/>
    </row>
    <row r="27" spans="1:17">
      <c r="A27" s="153" t="s">
        <v>27</v>
      </c>
      <c r="B27" s="153"/>
      <c r="C27" s="153"/>
      <c r="D27" s="153"/>
      <c r="E27" s="153"/>
      <c r="F27" s="153"/>
      <c r="G27" s="153"/>
      <c r="H27" s="153"/>
      <c r="I27" s="153"/>
      <c r="J27" s="153"/>
      <c r="K27" s="153"/>
      <c r="L27" s="153"/>
      <c r="M27" s="153"/>
      <c r="N27" s="153"/>
      <c r="O27" s="153"/>
      <c r="P27" s="153"/>
      <c r="Q27" s="153"/>
    </row>
    <row r="28" spans="1:17" ht="58.5" customHeight="1">
      <c r="A28" s="158" t="s">
        <v>28</v>
      </c>
      <c r="B28" s="158"/>
      <c r="C28" s="158"/>
      <c r="D28" s="158"/>
      <c r="E28" s="152" t="s">
        <v>29</v>
      </c>
      <c r="F28" s="152"/>
      <c r="G28" s="152"/>
      <c r="H28" s="152"/>
      <c r="I28" s="152"/>
      <c r="J28" s="152"/>
      <c r="K28" s="152"/>
      <c r="L28" s="152"/>
      <c r="M28" s="152"/>
      <c r="N28" s="152"/>
      <c r="O28" s="152"/>
      <c r="P28" s="152"/>
      <c r="Q28" s="152"/>
    </row>
    <row r="29" spans="1:17" ht="24" customHeight="1">
      <c r="A29" s="153" t="s">
        <v>30</v>
      </c>
      <c r="B29" s="153"/>
      <c r="C29" s="153"/>
      <c r="D29" s="153"/>
      <c r="E29" s="153"/>
      <c r="F29" s="153"/>
      <c r="G29" s="153"/>
      <c r="H29" s="153"/>
      <c r="I29" s="153"/>
      <c r="J29" s="153"/>
      <c r="K29" s="153"/>
      <c r="L29" s="153"/>
      <c r="M29" s="153"/>
      <c r="N29" s="153"/>
      <c r="O29" s="153"/>
      <c r="P29" s="153"/>
      <c r="Q29" s="153"/>
    </row>
    <row r="30" spans="1:17" ht="50.25" customHeight="1">
      <c r="A30" s="159">
        <v>4</v>
      </c>
      <c r="B30" s="159"/>
      <c r="C30" s="159"/>
      <c r="D30" s="159"/>
      <c r="E30" s="152" t="s">
        <v>31</v>
      </c>
      <c r="F30" s="152"/>
      <c r="G30" s="152"/>
      <c r="H30" s="152"/>
      <c r="I30" s="152"/>
      <c r="J30" s="152"/>
      <c r="K30" s="152"/>
      <c r="L30" s="152"/>
      <c r="M30" s="152"/>
      <c r="N30" s="152"/>
      <c r="O30" s="152"/>
      <c r="P30" s="152"/>
      <c r="Q30" s="152"/>
    </row>
    <row r="31" spans="1:17" ht="45.75" customHeight="1">
      <c r="A31" s="159"/>
      <c r="B31" s="159"/>
      <c r="C31" s="159"/>
      <c r="D31" s="159"/>
      <c r="E31" s="152" t="s">
        <v>32</v>
      </c>
      <c r="F31" s="152"/>
      <c r="G31" s="152"/>
      <c r="H31" s="152"/>
      <c r="I31" s="152"/>
      <c r="J31" s="152"/>
      <c r="K31" s="152"/>
      <c r="L31" s="152"/>
      <c r="M31" s="152"/>
      <c r="N31" s="152"/>
      <c r="O31" s="152"/>
      <c r="P31" s="152"/>
      <c r="Q31" s="152"/>
    </row>
    <row r="32" spans="1:17" ht="30" customHeight="1">
      <c r="A32" s="153" t="s">
        <v>33</v>
      </c>
      <c r="B32" s="153"/>
      <c r="C32" s="153"/>
      <c r="D32" s="153"/>
      <c r="E32" s="153"/>
      <c r="F32" s="153"/>
      <c r="G32" s="153"/>
      <c r="H32" s="153"/>
      <c r="I32" s="153"/>
      <c r="J32" s="153"/>
      <c r="K32" s="153"/>
      <c r="L32" s="153"/>
      <c r="M32" s="153"/>
      <c r="N32" s="153"/>
      <c r="O32" s="153"/>
      <c r="P32" s="153"/>
      <c r="Q32" s="153"/>
    </row>
    <row r="33" spans="1:17" ht="19.5" customHeight="1">
      <c r="A33" s="159">
        <v>5</v>
      </c>
      <c r="B33" s="159"/>
      <c r="C33" s="159"/>
      <c r="D33" s="159"/>
      <c r="E33" s="160" t="s">
        <v>34</v>
      </c>
      <c r="F33" s="160"/>
      <c r="G33" s="160"/>
      <c r="H33" s="160"/>
      <c r="I33" s="160"/>
      <c r="J33" s="160"/>
      <c r="K33" s="160"/>
      <c r="L33" s="160"/>
      <c r="M33" s="160"/>
      <c r="N33" s="160"/>
      <c r="O33" s="160"/>
      <c r="P33" s="160"/>
      <c r="Q33" s="160"/>
    </row>
    <row r="34" spans="1:17" ht="201.75" customHeight="1">
      <c r="A34" s="159"/>
      <c r="B34" s="159"/>
      <c r="C34" s="159"/>
      <c r="D34" s="159"/>
      <c r="E34" s="155" t="s">
        <v>35</v>
      </c>
      <c r="F34" s="155"/>
      <c r="G34" s="155"/>
      <c r="H34" s="155"/>
      <c r="I34" s="155"/>
      <c r="J34" s="155"/>
      <c r="K34" s="155"/>
      <c r="L34" s="155"/>
      <c r="M34" s="155"/>
      <c r="N34" s="155"/>
      <c r="O34" s="155"/>
      <c r="P34" s="155"/>
      <c r="Q34" s="155"/>
    </row>
    <row r="35" spans="1:17" ht="18.75" customHeight="1">
      <c r="A35" s="159"/>
      <c r="B35" s="159"/>
      <c r="C35" s="159"/>
      <c r="D35" s="159"/>
      <c r="E35" s="160" t="s">
        <v>36</v>
      </c>
      <c r="F35" s="160"/>
      <c r="G35" s="160"/>
      <c r="H35" s="160"/>
      <c r="I35" s="160"/>
      <c r="J35" s="160"/>
      <c r="K35" s="160"/>
      <c r="L35" s="160"/>
      <c r="M35" s="160"/>
      <c r="N35" s="160"/>
      <c r="O35" s="160"/>
      <c r="P35" s="160"/>
      <c r="Q35" s="160"/>
    </row>
    <row r="36" spans="1:17" ht="186.75" customHeight="1">
      <c r="A36" s="159"/>
      <c r="B36" s="159"/>
      <c r="C36" s="159"/>
      <c r="D36" s="159"/>
      <c r="E36" s="155" t="s">
        <v>37</v>
      </c>
      <c r="F36" s="156"/>
      <c r="G36" s="156"/>
      <c r="H36" s="156"/>
      <c r="I36" s="156"/>
      <c r="J36" s="156"/>
      <c r="K36" s="156"/>
      <c r="L36" s="156"/>
      <c r="M36" s="156"/>
      <c r="N36" s="156"/>
      <c r="O36" s="156"/>
      <c r="P36" s="156"/>
      <c r="Q36" s="156"/>
    </row>
    <row r="37" spans="1:17" ht="115.5" customHeight="1">
      <c r="A37" s="159"/>
      <c r="B37" s="159"/>
      <c r="C37" s="159"/>
      <c r="D37" s="159"/>
      <c r="E37" s="157" t="s">
        <v>38</v>
      </c>
      <c r="F37" s="157"/>
      <c r="G37" s="157"/>
      <c r="H37" s="157"/>
      <c r="I37" s="157"/>
      <c r="J37" s="157"/>
      <c r="K37" s="157"/>
      <c r="L37" s="157"/>
      <c r="M37" s="157"/>
      <c r="N37" s="157"/>
      <c r="O37" s="157"/>
      <c r="P37" s="157"/>
      <c r="Q37" s="157"/>
    </row>
    <row r="38" spans="1:17" ht="66.75" customHeight="1">
      <c r="A38" s="159"/>
      <c r="B38" s="159"/>
      <c r="C38" s="159"/>
      <c r="D38" s="159"/>
      <c r="E38" s="155" t="s">
        <v>39</v>
      </c>
      <c r="F38" s="156"/>
      <c r="G38" s="156"/>
      <c r="H38" s="156"/>
      <c r="I38" s="156"/>
      <c r="J38" s="156"/>
      <c r="K38" s="156"/>
      <c r="L38" s="156"/>
      <c r="M38" s="156"/>
      <c r="N38" s="156"/>
      <c r="O38" s="156"/>
      <c r="P38" s="156"/>
      <c r="Q38" s="156"/>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1" t="s">
        <v>41</v>
      </c>
      <c r="B2" s="162"/>
      <c r="C2" s="162"/>
      <c r="D2" s="162"/>
      <c r="E2" s="162"/>
      <c r="F2" s="162"/>
      <c r="G2" s="162"/>
      <c r="H2" s="162"/>
      <c r="I2" s="162"/>
      <c r="J2" s="162"/>
      <c r="K2" s="162"/>
      <c r="L2" s="162"/>
      <c r="M2" s="162"/>
      <c r="N2" s="163"/>
    </row>
    <row r="3" spans="1:14">
      <c r="A3" s="164" t="s">
        <v>42</v>
      </c>
      <c r="B3" s="165"/>
      <c r="C3" s="165"/>
      <c r="D3" s="165"/>
      <c r="E3" s="165"/>
      <c r="F3" s="165"/>
      <c r="G3" s="165"/>
      <c r="H3" s="165"/>
      <c r="I3" s="165"/>
      <c r="J3" s="165"/>
      <c r="K3" s="165"/>
      <c r="L3" s="165"/>
      <c r="M3" s="165"/>
      <c r="N3" s="166"/>
    </row>
    <row r="4" spans="1:14" ht="46.5" customHeight="1">
      <c r="A4" s="4" t="s">
        <v>43</v>
      </c>
      <c r="B4" s="167" t="s">
        <v>44</v>
      </c>
      <c r="C4" s="167"/>
      <c r="D4" s="167"/>
      <c r="E4" s="167"/>
      <c r="F4" s="167"/>
      <c r="G4" s="167"/>
      <c r="H4" s="167"/>
      <c r="I4" s="167"/>
      <c r="J4" s="167"/>
      <c r="K4" s="167"/>
      <c r="L4" s="167"/>
      <c r="M4" s="167"/>
      <c r="N4" s="168"/>
    </row>
    <row r="5" spans="1:14" ht="45.75" customHeight="1">
      <c r="A5" s="169" t="s">
        <v>45</v>
      </c>
      <c r="B5" s="170"/>
      <c r="C5" s="170"/>
      <c r="D5" s="170"/>
      <c r="E5" s="170"/>
      <c r="F5" s="170"/>
      <c r="G5" s="170"/>
      <c r="H5" s="170"/>
      <c r="I5" s="170"/>
      <c r="J5" s="170"/>
      <c r="K5" s="170"/>
      <c r="L5" s="170"/>
      <c r="M5" s="170"/>
      <c r="N5" s="171"/>
    </row>
    <row r="6" spans="1:14" ht="29.25" customHeight="1">
      <c r="A6" s="169" t="s">
        <v>46</v>
      </c>
      <c r="B6" s="170"/>
      <c r="C6" s="170"/>
      <c r="D6" s="170"/>
      <c r="E6" s="170"/>
      <c r="F6" s="170"/>
      <c r="G6" s="170"/>
      <c r="H6" s="170"/>
      <c r="I6" s="170"/>
      <c r="J6" s="170"/>
      <c r="K6" s="170"/>
      <c r="L6" s="170"/>
      <c r="M6" s="170"/>
      <c r="N6" s="171"/>
    </row>
    <row r="7" spans="1:14" ht="17.25" customHeight="1">
      <c r="A7" s="5" t="s">
        <v>47</v>
      </c>
      <c r="B7" s="6"/>
      <c r="C7" s="6"/>
      <c r="D7" s="6"/>
      <c r="E7" s="6"/>
      <c r="F7" s="6"/>
      <c r="G7" s="6"/>
      <c r="H7" s="6"/>
      <c r="I7" s="6"/>
      <c r="J7" s="6"/>
      <c r="K7" s="6"/>
      <c r="L7" s="6"/>
      <c r="M7" s="6"/>
      <c r="N7" s="8"/>
    </row>
    <row r="8" spans="1:14" ht="51" customHeight="1">
      <c r="A8" s="169" t="s">
        <v>48</v>
      </c>
      <c r="B8" s="170"/>
      <c r="C8" s="170"/>
      <c r="D8" s="170"/>
      <c r="E8" s="170"/>
      <c r="F8" s="170"/>
      <c r="G8" s="170"/>
      <c r="H8" s="170"/>
      <c r="I8" s="170"/>
      <c r="J8" s="170"/>
      <c r="K8" s="170"/>
      <c r="L8" s="170"/>
      <c r="M8" s="170"/>
      <c r="N8" s="171"/>
    </row>
    <row r="9" spans="1:14" ht="36" customHeight="1">
      <c r="A9" s="169" t="s">
        <v>49</v>
      </c>
      <c r="B9" s="170"/>
      <c r="C9" s="170"/>
      <c r="D9" s="170"/>
      <c r="E9" s="170"/>
      <c r="F9" s="170"/>
      <c r="G9" s="170"/>
      <c r="H9" s="170"/>
      <c r="I9" s="170"/>
      <c r="J9" s="170"/>
      <c r="K9" s="170"/>
      <c r="L9" s="170"/>
      <c r="M9" s="170"/>
      <c r="N9" s="171"/>
    </row>
    <row r="10" spans="1:14" ht="30" customHeight="1">
      <c r="A10" s="169" t="s">
        <v>50</v>
      </c>
      <c r="B10" s="170"/>
      <c r="C10" s="170"/>
      <c r="D10" s="170"/>
      <c r="E10" s="170"/>
      <c r="F10" s="170"/>
      <c r="G10" s="170"/>
      <c r="H10" s="170"/>
      <c r="I10" s="170"/>
      <c r="J10" s="170"/>
      <c r="K10" s="170"/>
      <c r="L10" s="170"/>
      <c r="M10" s="170"/>
      <c r="N10" s="171"/>
    </row>
    <row r="11" spans="1:14" ht="18.75" customHeight="1">
      <c r="A11" s="169" t="s">
        <v>51</v>
      </c>
      <c r="B11" s="170"/>
      <c r="C11" s="170"/>
      <c r="D11" s="170"/>
      <c r="E11" s="170"/>
      <c r="F11" s="170"/>
      <c r="G11" s="170"/>
      <c r="H11" s="170"/>
      <c r="I11" s="170"/>
      <c r="J11" s="170"/>
      <c r="K11" s="170"/>
      <c r="L11" s="170"/>
      <c r="M11" s="170"/>
      <c r="N11" s="171"/>
    </row>
    <row r="12" spans="1:14">
      <c r="A12" s="164" t="s">
        <v>52</v>
      </c>
      <c r="B12" s="165"/>
      <c r="C12" s="165"/>
      <c r="D12" s="165"/>
      <c r="E12" s="165"/>
      <c r="F12" s="165"/>
      <c r="G12" s="165"/>
      <c r="H12" s="165"/>
      <c r="I12" s="165"/>
      <c r="J12" s="165"/>
      <c r="K12" s="165"/>
      <c r="L12" s="165"/>
      <c r="M12" s="165"/>
      <c r="N12" s="166"/>
    </row>
    <row r="13" spans="1:14">
      <c r="A13" s="7" t="s">
        <v>53</v>
      </c>
      <c r="N13" s="9"/>
    </row>
    <row r="14" spans="1:14" ht="117" customHeight="1">
      <c r="A14" s="172" t="s">
        <v>54</v>
      </c>
      <c r="B14" s="173"/>
      <c r="C14" s="173"/>
      <c r="D14" s="173"/>
      <c r="E14" s="173"/>
      <c r="F14" s="173"/>
      <c r="G14" s="173"/>
      <c r="H14" s="173"/>
      <c r="I14" s="173"/>
      <c r="J14" s="173"/>
      <c r="K14" s="173"/>
      <c r="L14" s="173"/>
      <c r="M14" s="173"/>
      <c r="N14" s="174"/>
    </row>
    <row r="15" spans="1:14" ht="28.5" customHeight="1">
      <c r="A15" s="175" t="s">
        <v>55</v>
      </c>
      <c r="B15" s="176"/>
      <c r="C15" s="176"/>
      <c r="D15" s="176"/>
      <c r="E15" s="176"/>
      <c r="F15" s="176"/>
      <c r="G15" s="176"/>
      <c r="H15" s="176"/>
      <c r="I15" s="176"/>
      <c r="J15" s="176"/>
      <c r="K15" s="176"/>
      <c r="L15" s="176"/>
      <c r="M15" s="176"/>
      <c r="N15" s="177"/>
    </row>
    <row r="16" spans="1:14" ht="120" customHeight="1">
      <c r="A16" s="178" t="s">
        <v>56</v>
      </c>
      <c r="B16" s="179"/>
      <c r="C16" s="179"/>
      <c r="D16" s="179"/>
      <c r="E16" s="179"/>
      <c r="F16" s="179"/>
      <c r="G16" s="179"/>
      <c r="H16" s="179"/>
      <c r="I16" s="179"/>
      <c r="J16" s="179"/>
      <c r="K16" s="179"/>
      <c r="L16" s="179"/>
      <c r="M16" s="179"/>
      <c r="N16" s="180"/>
    </row>
    <row r="17" spans="1:14" ht="13.5" customHeight="1">
      <c r="A17" s="169" t="s">
        <v>57</v>
      </c>
      <c r="B17" s="170"/>
      <c r="C17" s="170"/>
      <c r="D17" s="170"/>
      <c r="E17" s="170"/>
      <c r="F17" s="170"/>
      <c r="G17" s="170"/>
      <c r="H17" s="170"/>
      <c r="I17" s="170"/>
      <c r="J17" s="170"/>
      <c r="K17" s="170"/>
      <c r="L17" s="170"/>
      <c r="M17" s="170"/>
      <c r="N17" s="171"/>
    </row>
    <row r="18" spans="1:14" ht="15" customHeight="1">
      <c r="A18" s="169" t="s">
        <v>58</v>
      </c>
      <c r="B18" s="170"/>
      <c r="C18" s="170"/>
      <c r="D18" s="170"/>
      <c r="E18" s="170"/>
      <c r="F18" s="170"/>
      <c r="G18" s="170"/>
      <c r="H18" s="170"/>
      <c r="I18" s="170"/>
      <c r="J18" s="170"/>
      <c r="K18" s="170"/>
      <c r="L18" s="170"/>
      <c r="M18" s="170"/>
      <c r="N18" s="171"/>
    </row>
    <row r="19" spans="1:14" ht="49.5" customHeight="1">
      <c r="A19" s="169" t="s">
        <v>59</v>
      </c>
      <c r="B19" s="170"/>
      <c r="C19" s="170"/>
      <c r="D19" s="170"/>
      <c r="E19" s="170"/>
      <c r="F19" s="170"/>
      <c r="G19" s="170"/>
      <c r="H19" s="170"/>
      <c r="I19" s="170"/>
      <c r="J19" s="170"/>
      <c r="K19" s="170"/>
      <c r="L19" s="170"/>
      <c r="M19" s="170"/>
      <c r="N19" s="171"/>
    </row>
    <row r="20" spans="1:14">
      <c r="A20" s="164" t="s">
        <v>60</v>
      </c>
      <c r="B20" s="165"/>
      <c r="C20" s="165"/>
      <c r="D20" s="165"/>
      <c r="E20" s="165"/>
      <c r="F20" s="165"/>
      <c r="G20" s="165"/>
      <c r="H20" s="165"/>
      <c r="I20" s="165"/>
      <c r="J20" s="165"/>
      <c r="K20" s="165"/>
      <c r="L20" s="165"/>
      <c r="M20" s="165"/>
      <c r="N20" s="166"/>
    </row>
    <row r="21" spans="1:14" ht="77.25" customHeight="1">
      <c r="A21" s="181" t="s">
        <v>61</v>
      </c>
      <c r="B21" s="182"/>
      <c r="C21" s="182"/>
      <c r="D21" s="182"/>
      <c r="E21" s="182"/>
      <c r="F21" s="182"/>
      <c r="G21" s="182"/>
      <c r="H21" s="182"/>
      <c r="I21" s="182"/>
      <c r="J21" s="182"/>
      <c r="K21" s="182"/>
      <c r="L21" s="182"/>
      <c r="M21" s="182"/>
      <c r="N21" s="183"/>
    </row>
    <row r="22" spans="1:14">
      <c r="A22" s="164" t="s">
        <v>62</v>
      </c>
      <c r="B22" s="165"/>
      <c r="C22" s="165"/>
      <c r="D22" s="165"/>
      <c r="E22" s="165"/>
      <c r="F22" s="165"/>
      <c r="G22" s="165"/>
      <c r="H22" s="165"/>
      <c r="I22" s="165"/>
      <c r="J22" s="165"/>
      <c r="K22" s="165"/>
      <c r="L22" s="165"/>
      <c r="M22" s="165"/>
      <c r="N22" s="166"/>
    </row>
    <row r="23" spans="1:14" ht="51.75" customHeight="1">
      <c r="A23" s="181" t="s">
        <v>63</v>
      </c>
      <c r="B23" s="182"/>
      <c r="C23" s="182"/>
      <c r="D23" s="182"/>
      <c r="E23" s="182"/>
      <c r="F23" s="182"/>
      <c r="G23" s="182"/>
      <c r="H23" s="182"/>
      <c r="I23" s="182"/>
      <c r="J23" s="182"/>
      <c r="K23" s="182"/>
      <c r="L23" s="182"/>
      <c r="M23" s="182"/>
      <c r="N23" s="183"/>
    </row>
    <row r="24" spans="1:14">
      <c r="A24" s="164" t="s">
        <v>64</v>
      </c>
      <c r="B24" s="165"/>
      <c r="C24" s="165"/>
      <c r="D24" s="165"/>
      <c r="E24" s="165"/>
      <c r="F24" s="165"/>
      <c r="G24" s="165"/>
      <c r="H24" s="165"/>
      <c r="I24" s="165"/>
      <c r="J24" s="165"/>
      <c r="K24" s="165"/>
      <c r="L24" s="165"/>
      <c r="M24" s="165"/>
      <c r="N24" s="166"/>
    </row>
    <row r="25" spans="1:14" ht="14.25" customHeight="1">
      <c r="A25" s="181" t="s">
        <v>65</v>
      </c>
      <c r="B25" s="182"/>
      <c r="C25" s="182"/>
      <c r="D25" s="182"/>
      <c r="E25" s="182"/>
      <c r="F25" s="182"/>
      <c r="G25" s="182"/>
      <c r="H25" s="182"/>
      <c r="I25" s="182"/>
      <c r="J25" s="182"/>
      <c r="K25" s="182"/>
      <c r="L25" s="182"/>
      <c r="M25" s="182"/>
      <c r="N25" s="183"/>
    </row>
    <row r="26" spans="1:14">
      <c r="A26" s="164" t="s">
        <v>66</v>
      </c>
      <c r="B26" s="165"/>
      <c r="C26" s="165"/>
      <c r="D26" s="165"/>
      <c r="E26" s="165"/>
      <c r="F26" s="165"/>
      <c r="G26" s="165"/>
      <c r="H26" s="165"/>
      <c r="I26" s="165"/>
      <c r="J26" s="165"/>
      <c r="K26" s="165"/>
      <c r="L26" s="165"/>
      <c r="M26" s="165"/>
      <c r="N26" s="166"/>
    </row>
    <row r="27" spans="1:14" ht="63" customHeight="1">
      <c r="A27" s="181" t="s">
        <v>67</v>
      </c>
      <c r="B27" s="182"/>
      <c r="C27" s="182"/>
      <c r="D27" s="182"/>
      <c r="E27" s="182"/>
      <c r="F27" s="182"/>
      <c r="G27" s="182"/>
      <c r="H27" s="182"/>
      <c r="I27" s="182"/>
      <c r="J27" s="182"/>
      <c r="K27" s="182"/>
      <c r="L27" s="182"/>
      <c r="M27" s="182"/>
      <c r="N27" s="183"/>
    </row>
    <row r="28" spans="1:14">
      <c r="A28" s="164" t="s">
        <v>68</v>
      </c>
      <c r="B28" s="165"/>
      <c r="C28" s="165"/>
      <c r="D28" s="165"/>
      <c r="E28" s="165"/>
      <c r="F28" s="165"/>
      <c r="G28" s="165"/>
      <c r="H28" s="165"/>
      <c r="I28" s="165"/>
      <c r="J28" s="165"/>
      <c r="K28" s="165"/>
      <c r="L28" s="165"/>
      <c r="M28" s="165"/>
      <c r="N28" s="166"/>
    </row>
    <row r="29" spans="1:14" ht="17.25" customHeight="1">
      <c r="A29" s="181" t="s">
        <v>69</v>
      </c>
      <c r="B29" s="182"/>
      <c r="C29" s="182"/>
      <c r="D29" s="182"/>
      <c r="E29" s="182"/>
      <c r="F29" s="182"/>
      <c r="G29" s="182"/>
      <c r="H29" s="182"/>
      <c r="I29" s="182"/>
      <c r="J29" s="182"/>
      <c r="K29" s="182"/>
      <c r="L29" s="182"/>
      <c r="M29" s="182"/>
      <c r="N29" s="183"/>
    </row>
    <row r="30" spans="1:14" ht="36" customHeight="1">
      <c r="A30" s="181" t="s">
        <v>70</v>
      </c>
      <c r="B30" s="182"/>
      <c r="C30" s="182"/>
      <c r="D30" s="182"/>
      <c r="E30" s="182"/>
      <c r="F30" s="182"/>
      <c r="G30" s="182"/>
      <c r="H30" s="182"/>
      <c r="I30" s="182"/>
      <c r="J30" s="182"/>
      <c r="K30" s="182"/>
      <c r="L30" s="182"/>
      <c r="M30" s="182"/>
      <c r="N30" s="183"/>
    </row>
    <row r="31" spans="1:14">
      <c r="A31" s="164" t="s">
        <v>71</v>
      </c>
      <c r="B31" s="165"/>
      <c r="C31" s="165"/>
      <c r="D31" s="165"/>
      <c r="E31" s="165"/>
      <c r="F31" s="165"/>
      <c r="G31" s="165"/>
      <c r="H31" s="165"/>
      <c r="I31" s="165"/>
      <c r="J31" s="165"/>
      <c r="K31" s="165"/>
      <c r="L31" s="165"/>
      <c r="M31" s="165"/>
      <c r="N31" s="166"/>
    </row>
    <row r="32" spans="1:14">
      <c r="A32" s="164" t="s">
        <v>72</v>
      </c>
      <c r="B32" s="165"/>
      <c r="C32" s="165"/>
      <c r="D32" s="165"/>
      <c r="E32" s="165"/>
      <c r="F32" s="165"/>
      <c r="G32" s="165"/>
      <c r="H32" s="165"/>
      <c r="I32" s="165"/>
      <c r="J32" s="165"/>
      <c r="K32" s="165"/>
      <c r="L32" s="165"/>
      <c r="M32" s="165"/>
      <c r="N32" s="166"/>
    </row>
    <row r="33" spans="1:14" ht="34.5" customHeight="1">
      <c r="A33" s="181" t="s">
        <v>73</v>
      </c>
      <c r="B33" s="182"/>
      <c r="C33" s="182"/>
      <c r="D33" s="182"/>
      <c r="E33" s="182"/>
      <c r="F33" s="182"/>
      <c r="G33" s="182"/>
      <c r="H33" s="182"/>
      <c r="I33" s="182"/>
      <c r="J33" s="182"/>
      <c r="K33" s="182"/>
      <c r="L33" s="182"/>
      <c r="M33" s="182"/>
      <c r="N33" s="183"/>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22"/>
  <sheetViews>
    <sheetView tabSelected="1" zoomScale="87" zoomScaleNormal="87" workbookViewId="0">
      <selection activeCell="D55" sqref="D55"/>
    </sheetView>
  </sheetViews>
  <sheetFormatPr defaultColWidth="9.109375" defaultRowHeight="13.2"/>
  <cols>
    <col min="1" max="1" width="6.33203125" style="39" customWidth="1"/>
    <col min="2" max="2" width="45.5546875" style="39" customWidth="1"/>
    <col min="3" max="3" width="9.33203125" style="82" customWidth="1"/>
    <col min="4" max="4" width="11.109375" style="82" customWidth="1"/>
    <col min="5" max="5" width="13" style="82" customWidth="1"/>
    <col min="6" max="6" width="15.109375" style="82" customWidth="1"/>
    <col min="7" max="7" width="57.33203125" style="39" customWidth="1"/>
    <col min="8" max="8" width="9.109375" style="82"/>
    <col min="9" max="9" width="11" style="82" customWidth="1"/>
    <col min="10" max="10" width="10.6640625" style="82" customWidth="1"/>
    <col min="11" max="11" width="13.109375" style="82" customWidth="1"/>
    <col min="12" max="16384" width="9.109375" style="39"/>
  </cols>
  <sheetData>
    <row r="1" spans="1:11">
      <c r="A1" s="184"/>
      <c r="B1" s="184"/>
      <c r="C1" s="58"/>
      <c r="D1" s="58"/>
      <c r="E1" s="58"/>
      <c r="F1" s="58"/>
      <c r="G1" s="38"/>
      <c r="H1" s="58"/>
      <c r="I1" s="58"/>
      <c r="J1" s="83"/>
      <c r="K1" s="83"/>
    </row>
    <row r="2" spans="1:11">
      <c r="A2" s="184"/>
      <c r="B2" s="184"/>
      <c r="C2" s="58"/>
      <c r="D2" s="58"/>
      <c r="E2" s="58"/>
      <c r="F2" s="58"/>
      <c r="G2" s="38"/>
      <c r="H2" s="58"/>
      <c r="I2" s="83"/>
      <c r="J2" s="83"/>
      <c r="K2" s="83"/>
    </row>
    <row r="3" spans="1:11">
      <c r="A3" s="185"/>
      <c r="B3" s="185"/>
      <c r="C3" s="185"/>
      <c r="D3" s="185"/>
      <c r="E3" s="185"/>
      <c r="F3" s="185"/>
      <c r="G3" s="185"/>
      <c r="H3" s="185"/>
      <c r="I3" s="185"/>
      <c r="J3" s="185"/>
      <c r="K3" s="84"/>
    </row>
    <row r="4" spans="1:11" ht="13.95" customHeight="1">
      <c r="A4" s="185" t="s">
        <v>131</v>
      </c>
      <c r="B4" s="185"/>
      <c r="C4" s="185"/>
      <c r="D4" s="185"/>
      <c r="E4" s="185"/>
      <c r="F4" s="185"/>
      <c r="G4" s="185"/>
      <c r="H4" s="185"/>
      <c r="I4" s="185"/>
    </row>
    <row r="5" spans="1:11" ht="13.95" customHeight="1">
      <c r="A5" s="185" t="s">
        <v>101</v>
      </c>
      <c r="B5" s="185"/>
      <c r="C5" s="185"/>
      <c r="D5" s="185"/>
      <c r="E5" s="185"/>
      <c r="F5" s="185"/>
      <c r="G5" s="185"/>
      <c r="H5" s="185"/>
      <c r="I5" s="185"/>
      <c r="J5" s="185"/>
      <c r="K5" s="185"/>
    </row>
    <row r="6" spans="1:11">
      <c r="A6" s="186"/>
      <c r="B6" s="186"/>
      <c r="C6" s="186"/>
      <c r="D6" s="186"/>
      <c r="E6" s="186"/>
      <c r="F6" s="186"/>
      <c r="G6" s="186"/>
      <c r="H6" s="186"/>
      <c r="I6" s="186"/>
      <c r="J6" s="186"/>
      <c r="K6" s="186"/>
    </row>
    <row r="7" spans="1:11" ht="52.8">
      <c r="A7" s="40" t="s">
        <v>74</v>
      </c>
      <c r="B7" s="41" t="s">
        <v>75</v>
      </c>
      <c r="C7" s="59" t="s">
        <v>76</v>
      </c>
      <c r="D7" s="60" t="s">
        <v>84</v>
      </c>
      <c r="E7" s="60" t="s">
        <v>88</v>
      </c>
      <c r="F7" s="60" t="s">
        <v>89</v>
      </c>
      <c r="G7" s="40" t="s">
        <v>77</v>
      </c>
      <c r="H7" s="59" t="s">
        <v>103</v>
      </c>
      <c r="I7" s="60" t="s">
        <v>78</v>
      </c>
      <c r="J7" s="60" t="s">
        <v>90</v>
      </c>
      <c r="K7" s="60" t="s">
        <v>91</v>
      </c>
    </row>
    <row r="8" spans="1:11">
      <c r="A8" s="42"/>
      <c r="B8" s="98" t="s">
        <v>98</v>
      </c>
      <c r="C8" s="61"/>
      <c r="D8" s="62"/>
      <c r="E8" s="62"/>
      <c r="F8" s="62"/>
      <c r="G8" s="43"/>
      <c r="H8" s="61"/>
      <c r="I8" s="62"/>
      <c r="J8" s="62"/>
      <c r="K8" s="62"/>
    </row>
    <row r="9" spans="1:11" s="32" customFormat="1" ht="26.4">
      <c r="A9" s="20">
        <v>1</v>
      </c>
      <c r="B9" s="27" t="s">
        <v>132</v>
      </c>
      <c r="C9" s="28" t="s">
        <v>79</v>
      </c>
      <c r="D9" s="29">
        <v>2</v>
      </c>
      <c r="E9" s="30">
        <v>150</v>
      </c>
      <c r="F9" s="30">
        <f>D9*E9</f>
        <v>300</v>
      </c>
      <c r="G9" s="31"/>
      <c r="H9" s="85"/>
      <c r="I9" s="30"/>
      <c r="J9" s="30"/>
      <c r="K9" s="30"/>
    </row>
    <row r="10" spans="1:11" s="32" customFormat="1">
      <c r="A10" s="20">
        <v>2</v>
      </c>
      <c r="B10" s="27" t="s">
        <v>148</v>
      </c>
      <c r="C10" s="28" t="s">
        <v>79</v>
      </c>
      <c r="D10" s="29">
        <v>6</v>
      </c>
      <c r="E10" s="30">
        <v>50</v>
      </c>
      <c r="F10" s="30">
        <f>D10*E10</f>
        <v>300</v>
      </c>
      <c r="G10" s="31"/>
      <c r="H10" s="85"/>
      <c r="I10" s="30"/>
      <c r="J10" s="30"/>
      <c r="K10" s="30"/>
    </row>
    <row r="11" spans="1:11" s="32" customFormat="1" ht="26.4">
      <c r="A11" s="20">
        <v>3</v>
      </c>
      <c r="B11" s="27" t="s">
        <v>150</v>
      </c>
      <c r="C11" s="28" t="s">
        <v>133</v>
      </c>
      <c r="D11" s="29">
        <v>3</v>
      </c>
      <c r="E11" s="30">
        <v>40</v>
      </c>
      <c r="F11" s="30">
        <f>D11*E11</f>
        <v>120</v>
      </c>
      <c r="G11" s="31"/>
      <c r="H11" s="85"/>
      <c r="I11" s="30"/>
      <c r="J11" s="30"/>
      <c r="K11" s="30"/>
    </row>
    <row r="12" spans="1:11" s="32" customFormat="1" ht="26.4">
      <c r="A12" s="20">
        <v>4</v>
      </c>
      <c r="B12" s="27" t="s">
        <v>111</v>
      </c>
      <c r="C12" s="28" t="s">
        <v>79</v>
      </c>
      <c r="D12" s="29">
        <v>7</v>
      </c>
      <c r="E12" s="30">
        <v>100</v>
      </c>
      <c r="F12" s="30">
        <f>D12*E12</f>
        <v>700</v>
      </c>
      <c r="G12" s="31"/>
      <c r="H12" s="85"/>
      <c r="I12" s="30"/>
      <c r="J12" s="30"/>
      <c r="K12" s="30"/>
    </row>
    <row r="13" spans="1:11" s="32" customFormat="1" ht="26.4">
      <c r="A13" s="20">
        <v>5</v>
      </c>
      <c r="B13" s="21" t="s">
        <v>151</v>
      </c>
      <c r="C13" s="28" t="s">
        <v>79</v>
      </c>
      <c r="D13" s="29">
        <v>4</v>
      </c>
      <c r="E13" s="30">
        <v>500</v>
      </c>
      <c r="F13" s="30">
        <f t="shared" ref="F13" si="0">D13*E13</f>
        <v>2000</v>
      </c>
      <c r="G13" s="31"/>
      <c r="H13" s="85"/>
      <c r="I13" s="30"/>
      <c r="J13" s="30"/>
      <c r="K13" s="30"/>
    </row>
    <row r="14" spans="1:11">
      <c r="A14" s="20">
        <v>6</v>
      </c>
      <c r="B14" s="27"/>
      <c r="C14" s="63"/>
      <c r="D14" s="64"/>
      <c r="E14" s="65"/>
      <c r="F14" s="66"/>
      <c r="G14" s="45"/>
      <c r="H14" s="86"/>
      <c r="I14" s="87"/>
      <c r="J14" s="87"/>
      <c r="K14" s="87"/>
    </row>
    <row r="15" spans="1:11">
      <c r="A15" s="20">
        <v>7</v>
      </c>
      <c r="B15" s="44"/>
      <c r="C15" s="63"/>
      <c r="D15" s="64"/>
      <c r="E15" s="65"/>
      <c r="F15" s="66"/>
      <c r="G15" s="45"/>
      <c r="H15" s="86"/>
      <c r="I15" s="87"/>
      <c r="J15" s="87"/>
      <c r="K15" s="87"/>
    </row>
    <row r="16" spans="1:11" s="26" customFormat="1" ht="26.4">
      <c r="A16" s="20">
        <v>8</v>
      </c>
      <c r="B16" s="97" t="s">
        <v>105</v>
      </c>
      <c r="C16" s="22"/>
      <c r="D16" s="23"/>
      <c r="E16" s="24"/>
      <c r="F16" s="24"/>
      <c r="G16" s="25"/>
      <c r="H16" s="22"/>
      <c r="I16" s="24"/>
      <c r="J16" s="30"/>
      <c r="K16" s="24"/>
    </row>
    <row r="17" spans="1:35" s="32" customFormat="1" ht="26.4">
      <c r="A17" s="20">
        <v>9</v>
      </c>
      <c r="B17" s="27" t="s">
        <v>110</v>
      </c>
      <c r="C17" s="28" t="s">
        <v>79</v>
      </c>
      <c r="D17" s="29">
        <v>2</v>
      </c>
      <c r="E17" s="30">
        <v>250</v>
      </c>
      <c r="F17" s="30">
        <f t="shared" ref="F17:F21" si="1">D17*E17</f>
        <v>500</v>
      </c>
      <c r="G17" s="33" t="s">
        <v>107</v>
      </c>
      <c r="H17" s="34" t="s">
        <v>79</v>
      </c>
      <c r="I17" s="34">
        <v>3</v>
      </c>
      <c r="J17" s="35">
        <v>348.33</v>
      </c>
      <c r="K17" s="35">
        <f>J17*I17</f>
        <v>1044.99</v>
      </c>
    </row>
    <row r="18" spans="1:35" s="32" customFormat="1" ht="26.4">
      <c r="A18" s="20">
        <v>10</v>
      </c>
      <c r="B18" s="27" t="s">
        <v>121</v>
      </c>
      <c r="C18" s="28" t="s">
        <v>79</v>
      </c>
      <c r="D18" s="29">
        <v>1</v>
      </c>
      <c r="E18" s="30">
        <v>250</v>
      </c>
      <c r="F18" s="30">
        <f t="shared" si="1"/>
        <v>250</v>
      </c>
      <c r="G18" s="33"/>
      <c r="H18" s="34"/>
      <c r="I18" s="34"/>
      <c r="J18" s="35"/>
      <c r="K18" s="35"/>
    </row>
    <row r="19" spans="1:35" s="32" customFormat="1">
      <c r="A19" s="20">
        <v>11</v>
      </c>
      <c r="B19" s="36" t="s">
        <v>123</v>
      </c>
      <c r="C19" s="103" t="s">
        <v>79</v>
      </c>
      <c r="D19" s="29">
        <v>1</v>
      </c>
      <c r="E19" s="93">
        <v>200</v>
      </c>
      <c r="F19" s="93">
        <f>D19*E19</f>
        <v>200</v>
      </c>
      <c r="G19" s="33"/>
      <c r="H19" s="34"/>
      <c r="I19" s="34"/>
      <c r="J19" s="35"/>
      <c r="K19" s="35"/>
    </row>
    <row r="20" spans="1:35" s="32" customFormat="1" ht="39.6">
      <c r="A20" s="20">
        <v>12</v>
      </c>
      <c r="B20" s="21" t="s">
        <v>112</v>
      </c>
      <c r="C20" s="22" t="s">
        <v>79</v>
      </c>
      <c r="D20" s="29">
        <v>6</v>
      </c>
      <c r="E20" s="24">
        <v>150</v>
      </c>
      <c r="F20" s="24">
        <f t="shared" si="1"/>
        <v>900</v>
      </c>
      <c r="G20" s="33" t="s">
        <v>106</v>
      </c>
      <c r="H20" s="34" t="s">
        <v>79</v>
      </c>
      <c r="I20" s="34">
        <v>3</v>
      </c>
      <c r="J20" s="35">
        <v>147.83000000000001</v>
      </c>
      <c r="K20" s="35">
        <f>J20*I20</f>
        <v>443.49</v>
      </c>
    </row>
    <row r="21" spans="1:35" s="32" customFormat="1" ht="26.4">
      <c r="A21" s="20">
        <v>13</v>
      </c>
      <c r="B21" s="21" t="s">
        <v>169</v>
      </c>
      <c r="C21" s="28" t="s">
        <v>79</v>
      </c>
      <c r="D21" s="29">
        <v>1</v>
      </c>
      <c r="E21" s="30">
        <v>500</v>
      </c>
      <c r="F21" s="30">
        <f t="shared" si="1"/>
        <v>500</v>
      </c>
      <c r="G21" s="33" t="s">
        <v>168</v>
      </c>
      <c r="H21" s="34" t="s">
        <v>79</v>
      </c>
      <c r="I21" s="34">
        <v>1</v>
      </c>
      <c r="J21" s="35">
        <v>96.67</v>
      </c>
      <c r="K21" s="35">
        <f>J21*I21</f>
        <v>96.67</v>
      </c>
    </row>
    <row r="22" spans="1:35" s="32" customFormat="1">
      <c r="A22" s="20">
        <v>14</v>
      </c>
      <c r="B22" s="36"/>
      <c r="C22" s="28"/>
      <c r="D22" s="29"/>
      <c r="E22" s="30"/>
      <c r="F22" s="30"/>
      <c r="G22" s="33"/>
      <c r="H22" s="34"/>
      <c r="I22" s="34"/>
      <c r="J22" s="35"/>
      <c r="K22" s="35"/>
    </row>
    <row r="23" spans="1:35">
      <c r="A23" s="20">
        <v>15</v>
      </c>
      <c r="B23" s="44"/>
      <c r="C23" s="63"/>
      <c r="D23" s="64"/>
      <c r="E23" s="65"/>
      <c r="F23" s="66"/>
      <c r="G23" s="45"/>
      <c r="H23" s="86"/>
      <c r="I23" s="87"/>
      <c r="J23" s="87"/>
      <c r="K23" s="87"/>
    </row>
    <row r="24" spans="1:35" ht="26.4">
      <c r="A24" s="20">
        <v>16</v>
      </c>
      <c r="B24" s="46" t="s">
        <v>100</v>
      </c>
      <c r="C24" s="67"/>
      <c r="D24" s="68"/>
      <c r="E24" s="68"/>
      <c r="F24" s="68">
        <f>SUM(F9:F23)</f>
        <v>5770</v>
      </c>
      <c r="G24" s="46" t="s">
        <v>99</v>
      </c>
      <c r="H24" s="88"/>
      <c r="I24" s="68"/>
      <c r="J24" s="89"/>
      <c r="K24" s="89">
        <f>SUM(K9:K22)</f>
        <v>1585.15</v>
      </c>
    </row>
    <row r="25" spans="1:35">
      <c r="A25" s="20">
        <v>17</v>
      </c>
      <c r="B25" s="96" t="s">
        <v>102</v>
      </c>
      <c r="C25" s="69"/>
      <c r="D25" s="66"/>
      <c r="E25" s="66"/>
      <c r="F25" s="66"/>
      <c r="G25" s="43"/>
      <c r="H25" s="61"/>
      <c r="I25" s="61"/>
      <c r="J25" s="61"/>
      <c r="K25" s="62"/>
      <c r="L25" s="47"/>
      <c r="M25" s="47"/>
      <c r="N25" s="47"/>
      <c r="O25" s="47"/>
      <c r="P25" s="47"/>
      <c r="Q25" s="47"/>
      <c r="R25" s="47"/>
      <c r="S25" s="47"/>
      <c r="T25" s="47"/>
      <c r="U25" s="47"/>
      <c r="V25" s="47"/>
      <c r="W25" s="47"/>
      <c r="X25" s="47"/>
      <c r="Y25" s="47"/>
      <c r="Z25" s="47"/>
      <c r="AA25" s="47"/>
      <c r="AB25" s="47"/>
      <c r="AC25" s="47"/>
      <c r="AD25" s="47"/>
      <c r="AE25" s="47"/>
      <c r="AF25" s="47"/>
      <c r="AG25" s="47"/>
      <c r="AH25" s="47"/>
      <c r="AI25" s="47"/>
    </row>
    <row r="26" spans="1:35" s="49" customFormat="1" ht="26.4">
      <c r="A26" s="20">
        <v>18</v>
      </c>
      <c r="B26" s="21" t="s">
        <v>127</v>
      </c>
      <c r="C26" s="70" t="s">
        <v>79</v>
      </c>
      <c r="D26" s="71">
        <v>5</v>
      </c>
      <c r="E26" s="72">
        <v>100</v>
      </c>
      <c r="F26" s="24">
        <f t="shared" ref="F26:F34" si="2">D26*E26</f>
        <v>500</v>
      </c>
      <c r="G26" s="43" t="s">
        <v>114</v>
      </c>
      <c r="H26" s="90" t="s">
        <v>113</v>
      </c>
      <c r="I26" s="66">
        <v>1</v>
      </c>
      <c r="J26" s="64">
        <v>46.67</v>
      </c>
      <c r="K26" s="91">
        <f t="shared" ref="K26:K33" si="3">J26*I26</f>
        <v>46.67</v>
      </c>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35" s="49" customFormat="1">
      <c r="A27" s="20">
        <v>19</v>
      </c>
      <c r="B27" s="21"/>
      <c r="C27" s="70"/>
      <c r="D27" s="71"/>
      <c r="E27" s="72"/>
      <c r="F27" s="24"/>
      <c r="G27" s="48" t="s">
        <v>146</v>
      </c>
      <c r="H27" s="90" t="s">
        <v>113</v>
      </c>
      <c r="I27" s="66">
        <v>1</v>
      </c>
      <c r="J27" s="64">
        <v>49</v>
      </c>
      <c r="K27" s="91">
        <f t="shared" si="3"/>
        <v>49</v>
      </c>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8" spans="1:35" s="49" customFormat="1">
      <c r="A28" s="20">
        <v>20</v>
      </c>
      <c r="B28" s="21" t="s">
        <v>115</v>
      </c>
      <c r="C28" s="70" t="s">
        <v>81</v>
      </c>
      <c r="D28" s="71">
        <f>I28+I29</f>
        <v>40</v>
      </c>
      <c r="E28" s="66">
        <v>22</v>
      </c>
      <c r="F28" s="24">
        <f t="shared" si="2"/>
        <v>880</v>
      </c>
      <c r="G28" s="48" t="s">
        <v>116</v>
      </c>
      <c r="H28" s="90" t="s">
        <v>81</v>
      </c>
      <c r="I28" s="66">
        <v>10</v>
      </c>
      <c r="J28" s="64">
        <v>35</v>
      </c>
      <c r="K28" s="91">
        <f t="shared" si="3"/>
        <v>350</v>
      </c>
      <c r="L28" s="47"/>
      <c r="M28" s="47"/>
      <c r="N28" s="47"/>
      <c r="O28" s="47"/>
      <c r="P28" s="47"/>
      <c r="Q28" s="47"/>
      <c r="R28" s="47"/>
      <c r="S28" s="47"/>
      <c r="T28" s="47"/>
      <c r="U28" s="47"/>
      <c r="V28" s="47"/>
      <c r="W28" s="47"/>
      <c r="X28" s="47"/>
      <c r="Y28" s="47"/>
      <c r="Z28" s="47"/>
      <c r="AA28" s="47"/>
      <c r="AB28" s="47"/>
      <c r="AC28" s="47"/>
      <c r="AD28" s="47"/>
      <c r="AE28" s="47"/>
      <c r="AF28" s="47"/>
      <c r="AG28" s="47"/>
      <c r="AH28" s="47"/>
      <c r="AI28" s="47"/>
    </row>
    <row r="29" spans="1:35" s="49" customFormat="1">
      <c r="A29" s="20">
        <v>21</v>
      </c>
      <c r="B29" s="21"/>
      <c r="C29" s="70"/>
      <c r="D29" s="71"/>
      <c r="E29" s="66"/>
      <c r="F29" s="24"/>
      <c r="G29" s="48" t="s">
        <v>139</v>
      </c>
      <c r="H29" s="90" t="s">
        <v>81</v>
      </c>
      <c r="I29" s="66">
        <v>30</v>
      </c>
      <c r="J29" s="64">
        <v>55</v>
      </c>
      <c r="K29" s="91">
        <f t="shared" ref="K29" si="4">J29*I29</f>
        <v>1650</v>
      </c>
      <c r="L29" s="47"/>
      <c r="M29" s="47"/>
      <c r="N29" s="47"/>
      <c r="O29" s="47"/>
      <c r="P29" s="47"/>
      <c r="Q29" s="47"/>
      <c r="R29" s="47"/>
      <c r="S29" s="47"/>
      <c r="T29" s="47"/>
      <c r="U29" s="47"/>
      <c r="V29" s="47"/>
      <c r="W29" s="47"/>
      <c r="X29" s="47"/>
      <c r="Y29" s="47"/>
      <c r="Z29" s="47"/>
      <c r="AA29" s="47"/>
      <c r="AB29" s="47"/>
      <c r="AC29" s="47"/>
      <c r="AD29" s="47"/>
      <c r="AE29" s="47"/>
      <c r="AF29" s="47"/>
      <c r="AG29" s="47"/>
      <c r="AH29" s="47"/>
      <c r="AI29" s="47"/>
    </row>
    <row r="30" spans="1:35" s="49" customFormat="1" ht="26.4">
      <c r="A30" s="20">
        <v>22</v>
      </c>
      <c r="B30" s="21" t="s">
        <v>147</v>
      </c>
      <c r="C30" s="70" t="s">
        <v>81</v>
      </c>
      <c r="D30" s="71">
        <v>40</v>
      </c>
      <c r="E30" s="66">
        <v>22</v>
      </c>
      <c r="F30" s="24">
        <f t="shared" si="2"/>
        <v>880</v>
      </c>
      <c r="G30" s="48" t="s">
        <v>118</v>
      </c>
      <c r="H30" s="90" t="s">
        <v>81</v>
      </c>
      <c r="I30" s="66">
        <f>D30</f>
        <v>40</v>
      </c>
      <c r="J30" s="64">
        <v>9.0299999999999994</v>
      </c>
      <c r="K30" s="91">
        <f t="shared" si="3"/>
        <v>361.2</v>
      </c>
      <c r="L30" s="47"/>
      <c r="M30" s="47"/>
      <c r="N30" s="47"/>
      <c r="O30" s="47"/>
      <c r="P30" s="47"/>
      <c r="Q30" s="47"/>
      <c r="R30" s="47"/>
      <c r="S30" s="47"/>
      <c r="T30" s="47"/>
      <c r="U30" s="47"/>
      <c r="V30" s="47"/>
      <c r="W30" s="47"/>
      <c r="X30" s="47"/>
      <c r="Y30" s="47"/>
      <c r="Z30" s="47"/>
      <c r="AA30" s="47"/>
      <c r="AB30" s="47"/>
      <c r="AC30" s="47"/>
      <c r="AD30" s="47"/>
      <c r="AE30" s="47"/>
      <c r="AF30" s="47"/>
      <c r="AG30" s="47"/>
      <c r="AH30" s="47"/>
      <c r="AI30" s="47"/>
    </row>
    <row r="31" spans="1:35" s="49" customFormat="1">
      <c r="A31" s="20">
        <v>23</v>
      </c>
      <c r="B31" s="21" t="s">
        <v>119</v>
      </c>
      <c r="C31" s="70" t="s">
        <v>79</v>
      </c>
      <c r="D31" s="71">
        <v>2</v>
      </c>
      <c r="E31" s="66">
        <v>150</v>
      </c>
      <c r="F31" s="24">
        <f t="shared" si="2"/>
        <v>300</v>
      </c>
      <c r="G31" s="48" t="s">
        <v>117</v>
      </c>
      <c r="H31" s="90" t="s">
        <v>79</v>
      </c>
      <c r="I31" s="66">
        <v>2</v>
      </c>
      <c r="J31" s="64">
        <v>50.83</v>
      </c>
      <c r="K31" s="91">
        <f t="shared" si="3"/>
        <v>101.66</v>
      </c>
      <c r="L31" s="47"/>
      <c r="M31" s="47"/>
      <c r="N31" s="47"/>
      <c r="O31" s="47"/>
      <c r="P31" s="47"/>
      <c r="Q31" s="47"/>
      <c r="R31" s="47"/>
      <c r="S31" s="47"/>
      <c r="T31" s="47"/>
      <c r="U31" s="47"/>
      <c r="V31" s="47"/>
      <c r="W31" s="47"/>
      <c r="X31" s="47"/>
      <c r="Y31" s="47"/>
      <c r="Z31" s="47"/>
      <c r="AA31" s="47"/>
      <c r="AB31" s="47"/>
      <c r="AC31" s="47"/>
      <c r="AD31" s="47"/>
      <c r="AE31" s="47"/>
      <c r="AF31" s="47"/>
      <c r="AG31" s="47"/>
      <c r="AH31" s="47"/>
      <c r="AI31" s="47"/>
    </row>
    <row r="32" spans="1:35" s="49" customFormat="1" ht="26.4">
      <c r="A32" s="20">
        <v>24</v>
      </c>
      <c r="B32" s="21"/>
      <c r="C32" s="70"/>
      <c r="D32" s="71"/>
      <c r="E32" s="66"/>
      <c r="F32" s="24"/>
      <c r="G32" s="48" t="s">
        <v>166</v>
      </c>
      <c r="H32" s="90" t="s">
        <v>113</v>
      </c>
      <c r="I32" s="66">
        <v>1</v>
      </c>
      <c r="J32" s="64">
        <v>89.17</v>
      </c>
      <c r="K32" s="91">
        <f t="shared" si="3"/>
        <v>89.17</v>
      </c>
      <c r="L32" s="47"/>
      <c r="M32" s="47"/>
      <c r="N32" s="47"/>
      <c r="O32" s="47"/>
      <c r="P32" s="47"/>
      <c r="Q32" s="47"/>
      <c r="R32" s="47"/>
      <c r="S32" s="47"/>
      <c r="T32" s="47"/>
      <c r="U32" s="47"/>
      <c r="V32" s="47"/>
      <c r="W32" s="47"/>
      <c r="X32" s="47"/>
      <c r="Y32" s="47"/>
      <c r="Z32" s="47"/>
      <c r="AA32" s="47"/>
      <c r="AB32" s="47"/>
      <c r="AC32" s="47"/>
      <c r="AD32" s="47"/>
      <c r="AE32" s="47"/>
      <c r="AF32" s="47"/>
      <c r="AG32" s="47"/>
      <c r="AH32" s="47"/>
      <c r="AI32" s="47"/>
    </row>
    <row r="33" spans="1:35" s="49" customFormat="1" ht="26.4">
      <c r="A33" s="20">
        <v>25</v>
      </c>
      <c r="B33" s="21"/>
      <c r="C33" s="70"/>
      <c r="D33" s="71"/>
      <c r="E33" s="66"/>
      <c r="F33" s="24"/>
      <c r="G33" s="48" t="s">
        <v>167</v>
      </c>
      <c r="H33" s="90" t="s">
        <v>113</v>
      </c>
      <c r="I33" s="66">
        <v>1</v>
      </c>
      <c r="J33" s="64">
        <v>123.33</v>
      </c>
      <c r="K33" s="91">
        <f t="shared" si="3"/>
        <v>123.33</v>
      </c>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35" s="50" customFormat="1" ht="39.6">
      <c r="A34" s="20">
        <v>26</v>
      </c>
      <c r="B34" s="21" t="s">
        <v>155</v>
      </c>
      <c r="C34" s="73" t="s">
        <v>79</v>
      </c>
      <c r="D34" s="64">
        <v>5</v>
      </c>
      <c r="E34" s="66">
        <v>150</v>
      </c>
      <c r="F34" s="24">
        <f t="shared" si="2"/>
        <v>750</v>
      </c>
      <c r="G34" s="113" t="s">
        <v>156</v>
      </c>
      <c r="H34" s="112" t="s">
        <v>79</v>
      </c>
      <c r="I34" s="106">
        <f>D34</f>
        <v>5</v>
      </c>
      <c r="J34" s="107" t="s">
        <v>152</v>
      </c>
      <c r="K34" s="106">
        <v>0</v>
      </c>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35" s="50" customFormat="1" ht="13.8">
      <c r="A35" s="20">
        <v>27</v>
      </c>
      <c r="B35" s="21"/>
      <c r="C35" s="73"/>
      <c r="D35" s="64"/>
      <c r="E35" s="66"/>
      <c r="F35" s="24"/>
      <c r="G35" s="113" t="s">
        <v>157</v>
      </c>
      <c r="H35" s="112" t="s">
        <v>79</v>
      </c>
      <c r="I35" s="106">
        <f>D34</f>
        <v>5</v>
      </c>
      <c r="J35" s="107" t="s">
        <v>152</v>
      </c>
      <c r="K35" s="106">
        <v>0</v>
      </c>
      <c r="L35" s="47"/>
      <c r="M35" s="47"/>
      <c r="N35" s="47"/>
      <c r="O35" s="47"/>
      <c r="P35" s="47"/>
      <c r="Q35" s="47"/>
      <c r="R35" s="47"/>
      <c r="S35" s="47"/>
      <c r="T35" s="47"/>
      <c r="U35" s="47"/>
      <c r="V35" s="47"/>
      <c r="W35" s="47"/>
      <c r="X35" s="47"/>
      <c r="Y35" s="47"/>
      <c r="Z35" s="47"/>
      <c r="AA35" s="47"/>
      <c r="AB35" s="47"/>
      <c r="AC35" s="47"/>
      <c r="AD35" s="47"/>
      <c r="AE35" s="47"/>
      <c r="AF35" s="47"/>
      <c r="AG35" s="47"/>
      <c r="AH35" s="47"/>
      <c r="AI35" s="47"/>
    </row>
    <row r="36" spans="1:35" s="115" customFormat="1" ht="27.6">
      <c r="A36" s="20">
        <v>28</v>
      </c>
      <c r="B36" s="190" t="s">
        <v>179</v>
      </c>
      <c r="C36" s="191" t="s">
        <v>79</v>
      </c>
      <c r="D36" s="192">
        <v>3</v>
      </c>
      <c r="E36" s="193">
        <v>50</v>
      </c>
      <c r="F36" s="123">
        <f t="shared" ref="F36" si="5">D36*E36</f>
        <v>150</v>
      </c>
      <c r="G36" s="187" t="s">
        <v>178</v>
      </c>
      <c r="H36" s="188" t="s">
        <v>79</v>
      </c>
      <c r="I36" s="189">
        <f>D36*2</f>
        <v>6</v>
      </c>
      <c r="J36" s="132">
        <v>13</v>
      </c>
      <c r="K36" s="133">
        <f t="shared" ref="K36" si="6">J36*I36</f>
        <v>78</v>
      </c>
      <c r="L36"/>
      <c r="M36"/>
      <c r="N36"/>
      <c r="O36"/>
      <c r="P36"/>
      <c r="Q36"/>
      <c r="R36"/>
      <c r="S36"/>
      <c r="T36"/>
      <c r="U36"/>
      <c r="V36"/>
      <c r="W36"/>
      <c r="X36"/>
      <c r="Y36"/>
      <c r="Z36"/>
      <c r="AA36"/>
      <c r="AB36"/>
      <c r="AC36"/>
      <c r="AD36"/>
      <c r="AE36"/>
      <c r="AF36"/>
      <c r="AG36"/>
      <c r="AH36"/>
      <c r="AI36"/>
    </row>
    <row r="37" spans="1:35" s="110" customFormat="1" ht="13.8">
      <c r="A37" s="20">
        <v>29</v>
      </c>
      <c r="B37" s="104" t="s">
        <v>172</v>
      </c>
      <c r="C37" s="105" t="s">
        <v>79</v>
      </c>
      <c r="D37" s="128">
        <v>3</v>
      </c>
      <c r="E37" s="106">
        <v>140</v>
      </c>
      <c r="F37" s="134">
        <f t="shared" ref="F37" si="7">D37*E37</f>
        <v>420</v>
      </c>
      <c r="G37" s="129" t="s">
        <v>173</v>
      </c>
      <c r="H37" s="130" t="s">
        <v>81</v>
      </c>
      <c r="I37" s="128">
        <v>9</v>
      </c>
      <c r="J37" s="128">
        <v>34.17</v>
      </c>
      <c r="K37" s="133">
        <f t="shared" ref="K37:K40" si="8">I37*J37</f>
        <v>307.53000000000003</v>
      </c>
      <c r="L37"/>
      <c r="M37"/>
      <c r="N37"/>
      <c r="O37"/>
      <c r="P37"/>
      <c r="Q37"/>
      <c r="R37"/>
      <c r="S37"/>
      <c r="T37"/>
      <c r="U37"/>
      <c r="V37"/>
      <c r="W37"/>
      <c r="X37"/>
      <c r="Y37"/>
      <c r="Z37"/>
      <c r="AA37"/>
      <c r="AB37"/>
      <c r="AC37"/>
      <c r="AD37"/>
      <c r="AE37"/>
      <c r="AF37"/>
      <c r="AG37"/>
      <c r="AH37"/>
      <c r="AI37"/>
    </row>
    <row r="38" spans="1:35" s="110" customFormat="1" ht="27.6">
      <c r="A38" s="20">
        <v>30</v>
      </c>
      <c r="B38" s="104"/>
      <c r="C38" s="105"/>
      <c r="D38" s="128"/>
      <c r="E38" s="128"/>
      <c r="F38" s="134"/>
      <c r="G38" s="187" t="s">
        <v>174</v>
      </c>
      <c r="H38" s="188" t="s">
        <v>175</v>
      </c>
      <c r="I38" s="189">
        <v>1</v>
      </c>
      <c r="J38" s="132">
        <v>38.33</v>
      </c>
      <c r="K38" s="133">
        <f t="shared" si="8"/>
        <v>38.33</v>
      </c>
      <c r="L38"/>
      <c r="M38"/>
      <c r="N38"/>
      <c r="O38"/>
      <c r="P38"/>
      <c r="Q38"/>
      <c r="R38"/>
      <c r="S38"/>
      <c r="T38"/>
      <c r="U38"/>
      <c r="V38"/>
      <c r="W38"/>
      <c r="X38"/>
      <c r="Y38"/>
      <c r="Z38"/>
      <c r="AA38"/>
      <c r="AB38"/>
      <c r="AC38"/>
      <c r="AD38"/>
      <c r="AE38"/>
      <c r="AF38"/>
      <c r="AG38"/>
      <c r="AH38"/>
      <c r="AI38"/>
    </row>
    <row r="39" spans="1:35" s="110" customFormat="1" ht="27.6">
      <c r="A39" s="20">
        <v>31</v>
      </c>
      <c r="B39" s="104"/>
      <c r="C39" s="105"/>
      <c r="D39" s="128"/>
      <c r="E39" s="128"/>
      <c r="F39" s="134"/>
      <c r="G39" s="187" t="s">
        <v>176</v>
      </c>
      <c r="H39" s="188" t="s">
        <v>79</v>
      </c>
      <c r="I39" s="189">
        <v>3</v>
      </c>
      <c r="J39" s="132">
        <v>28.33</v>
      </c>
      <c r="K39" s="133">
        <f t="shared" si="8"/>
        <v>84.99</v>
      </c>
      <c r="L39"/>
      <c r="M39"/>
      <c r="N39"/>
      <c r="O39"/>
      <c r="P39"/>
      <c r="Q39"/>
      <c r="R39"/>
      <c r="S39"/>
      <c r="T39"/>
      <c r="U39"/>
      <c r="V39"/>
      <c r="W39"/>
      <c r="X39"/>
      <c r="Y39"/>
      <c r="Z39"/>
      <c r="AA39"/>
      <c r="AB39"/>
      <c r="AC39"/>
      <c r="AD39"/>
      <c r="AE39"/>
      <c r="AF39"/>
      <c r="AG39"/>
      <c r="AH39"/>
      <c r="AI39"/>
    </row>
    <row r="40" spans="1:35" s="110" customFormat="1" ht="27.6">
      <c r="A40" s="20">
        <v>32</v>
      </c>
      <c r="B40" s="104"/>
      <c r="C40" s="105"/>
      <c r="D40" s="128"/>
      <c r="E40" s="128"/>
      <c r="F40" s="134"/>
      <c r="G40" s="187" t="s">
        <v>177</v>
      </c>
      <c r="H40" s="188" t="s">
        <v>79</v>
      </c>
      <c r="I40" s="189">
        <v>3</v>
      </c>
      <c r="J40" s="132">
        <v>150.83000000000001</v>
      </c>
      <c r="K40" s="133">
        <f t="shared" si="8"/>
        <v>452.49</v>
      </c>
      <c r="L40"/>
      <c r="M40"/>
      <c r="N40"/>
      <c r="O40"/>
      <c r="P40"/>
      <c r="Q40"/>
      <c r="R40"/>
      <c r="S40"/>
      <c r="T40"/>
      <c r="U40"/>
      <c r="V40"/>
      <c r="W40"/>
      <c r="X40"/>
      <c r="Y40"/>
      <c r="Z40"/>
      <c r="AA40"/>
      <c r="AB40"/>
      <c r="AC40"/>
      <c r="AD40"/>
      <c r="AE40"/>
      <c r="AF40"/>
      <c r="AG40"/>
      <c r="AH40"/>
      <c r="AI40"/>
    </row>
    <row r="41" spans="1:35" s="50" customFormat="1" ht="27.6">
      <c r="A41" s="20">
        <v>33</v>
      </c>
      <c r="B41" s="104" t="s">
        <v>124</v>
      </c>
      <c r="C41" s="105" t="s">
        <v>79</v>
      </c>
      <c r="D41" s="106">
        <v>9</v>
      </c>
      <c r="E41" s="106">
        <v>68</v>
      </c>
      <c r="F41" s="107">
        <f>D41*E41</f>
        <v>612</v>
      </c>
      <c r="G41" s="108" t="s">
        <v>125</v>
      </c>
      <c r="H41" s="105" t="s">
        <v>79</v>
      </c>
      <c r="I41" s="106">
        <f>D41</f>
        <v>9</v>
      </c>
      <c r="J41" s="106">
        <v>128.33000000000001</v>
      </c>
      <c r="K41" s="106">
        <f t="shared" ref="K41:K42" si="9">J41*I41</f>
        <v>1154.97</v>
      </c>
      <c r="L41" s="47"/>
      <c r="M41" s="47"/>
      <c r="N41" s="47">
        <f>154/1.2</f>
        <v>128.33333333333334</v>
      </c>
      <c r="O41" s="47"/>
      <c r="P41" s="47"/>
      <c r="Q41" s="47"/>
      <c r="R41" s="47"/>
      <c r="S41" s="47"/>
      <c r="T41" s="47"/>
      <c r="U41" s="47"/>
      <c r="V41" s="47"/>
      <c r="W41" s="47"/>
      <c r="X41" s="47"/>
      <c r="Y41" s="47"/>
      <c r="Z41" s="47"/>
      <c r="AA41" s="47"/>
      <c r="AB41" s="47"/>
      <c r="AC41" s="47"/>
      <c r="AD41" s="47"/>
      <c r="AE41" s="47"/>
      <c r="AF41" s="47"/>
      <c r="AG41" s="47"/>
      <c r="AH41" s="47"/>
      <c r="AI41" s="47"/>
    </row>
    <row r="42" spans="1:35" s="50" customFormat="1" ht="13.8">
      <c r="A42" s="20">
        <v>34</v>
      </c>
      <c r="B42" s="104"/>
      <c r="C42" s="105"/>
      <c r="D42" s="106"/>
      <c r="E42" s="106"/>
      <c r="F42" s="107"/>
      <c r="G42" s="125" t="s">
        <v>158</v>
      </c>
      <c r="H42" s="105" t="s">
        <v>79</v>
      </c>
      <c r="I42" s="106">
        <v>9</v>
      </c>
      <c r="J42" s="106">
        <v>70.83</v>
      </c>
      <c r="K42" s="106">
        <f t="shared" si="9"/>
        <v>637.47</v>
      </c>
      <c r="L42" s="47"/>
      <c r="M42" s="47"/>
      <c r="N42" s="47"/>
      <c r="O42" s="47"/>
      <c r="P42" s="47"/>
      <c r="Q42" s="47"/>
      <c r="R42" s="47"/>
      <c r="S42" s="47"/>
      <c r="T42" s="47"/>
      <c r="U42" s="47"/>
      <c r="V42" s="47"/>
      <c r="W42" s="47"/>
      <c r="X42" s="47"/>
      <c r="Y42" s="47"/>
      <c r="Z42" s="47"/>
      <c r="AA42" s="47"/>
      <c r="AB42" s="47"/>
      <c r="AC42" s="47"/>
      <c r="AD42" s="47"/>
      <c r="AE42" s="47"/>
      <c r="AF42" s="47"/>
      <c r="AG42" s="47"/>
      <c r="AH42" s="47"/>
      <c r="AI42" s="47"/>
    </row>
    <row r="43" spans="1:35" s="50" customFormat="1" ht="13.8">
      <c r="A43" s="20">
        <v>35</v>
      </c>
      <c r="B43" s="104"/>
      <c r="C43" s="105"/>
      <c r="D43" s="106"/>
      <c r="E43" s="106"/>
      <c r="F43" s="107"/>
      <c r="G43" s="110" t="s">
        <v>126</v>
      </c>
      <c r="H43" s="105" t="s">
        <v>79</v>
      </c>
      <c r="I43" s="106">
        <f>D41</f>
        <v>9</v>
      </c>
      <c r="J43" s="106">
        <v>3.17</v>
      </c>
      <c r="K43" s="106">
        <f t="shared" ref="K43:K57" si="10">J43*I43</f>
        <v>28.53</v>
      </c>
      <c r="L43" s="47"/>
      <c r="M43" s="47"/>
      <c r="N43" s="47"/>
      <c r="O43" s="47"/>
      <c r="P43" s="47"/>
      <c r="Q43" s="47"/>
      <c r="R43" s="47"/>
      <c r="S43" s="47"/>
      <c r="T43" s="47"/>
      <c r="U43" s="47"/>
      <c r="V43" s="47"/>
      <c r="W43" s="47"/>
      <c r="X43" s="47"/>
      <c r="Y43" s="47"/>
      <c r="Z43" s="47"/>
      <c r="AA43" s="47"/>
      <c r="AB43" s="47"/>
      <c r="AC43" s="47"/>
      <c r="AD43" s="47"/>
      <c r="AE43" s="47"/>
      <c r="AF43" s="47"/>
      <c r="AG43" s="47"/>
      <c r="AH43" s="47"/>
      <c r="AI43" s="47"/>
    </row>
    <row r="44" spans="1:35" s="50" customFormat="1" ht="27.6">
      <c r="A44" s="20">
        <v>36</v>
      </c>
      <c r="B44" s="104" t="s">
        <v>129</v>
      </c>
      <c r="C44" s="105" t="s">
        <v>79</v>
      </c>
      <c r="D44" s="106">
        <v>16</v>
      </c>
      <c r="E44" s="107">
        <v>64</v>
      </c>
      <c r="F44" s="107">
        <f>D44*E44</f>
        <v>1024</v>
      </c>
      <c r="G44" s="111" t="s">
        <v>130</v>
      </c>
      <c r="H44" s="112" t="s">
        <v>79</v>
      </c>
      <c r="I44" s="106">
        <v>10</v>
      </c>
      <c r="J44" s="107">
        <v>574.16999999999996</v>
      </c>
      <c r="K44" s="106">
        <f t="shared" si="10"/>
        <v>5741.7</v>
      </c>
      <c r="L44" s="47"/>
      <c r="M44" s="47"/>
      <c r="N44" s="47"/>
      <c r="O44" s="47"/>
      <c r="P44" s="47"/>
      <c r="Q44" s="47"/>
      <c r="R44" s="47"/>
      <c r="S44" s="47"/>
      <c r="T44" s="47"/>
      <c r="U44" s="47"/>
      <c r="V44" s="47"/>
      <c r="W44" s="47"/>
      <c r="X44" s="47"/>
      <c r="Y44" s="47"/>
      <c r="Z44" s="47"/>
      <c r="AA44" s="47"/>
      <c r="AB44" s="47"/>
      <c r="AC44" s="47"/>
      <c r="AD44" s="47"/>
      <c r="AE44" s="47"/>
      <c r="AF44" s="47"/>
      <c r="AG44" s="47"/>
      <c r="AH44" s="47"/>
      <c r="AI44" s="47"/>
    </row>
    <row r="45" spans="1:35" s="50" customFormat="1" ht="27.6">
      <c r="A45" s="20">
        <v>37</v>
      </c>
      <c r="B45" s="104"/>
      <c r="C45" s="105"/>
      <c r="D45" s="106"/>
      <c r="E45" s="107"/>
      <c r="F45" s="107"/>
      <c r="G45" s="111" t="s">
        <v>130</v>
      </c>
      <c r="H45" s="112" t="s">
        <v>79</v>
      </c>
      <c r="I45" s="106">
        <v>6</v>
      </c>
      <c r="J45" s="107" t="s">
        <v>152</v>
      </c>
      <c r="K45" s="106">
        <v>0</v>
      </c>
      <c r="L45" s="47"/>
      <c r="M45" s="47"/>
      <c r="N45" s="47"/>
      <c r="O45" s="47"/>
      <c r="P45" s="47"/>
      <c r="Q45" s="47"/>
      <c r="R45" s="47"/>
      <c r="S45" s="47"/>
      <c r="T45" s="47"/>
      <c r="U45" s="47"/>
      <c r="V45" s="47"/>
      <c r="W45" s="47"/>
      <c r="X45" s="47"/>
      <c r="Y45" s="47"/>
      <c r="Z45" s="47"/>
      <c r="AA45" s="47"/>
      <c r="AB45" s="47"/>
      <c r="AC45" s="47"/>
      <c r="AD45" s="47"/>
      <c r="AE45" s="47"/>
      <c r="AF45" s="47"/>
      <c r="AG45" s="47"/>
      <c r="AH45" s="47"/>
      <c r="AI45" s="47"/>
    </row>
    <row r="46" spans="1:35" s="115" customFormat="1" ht="13.8">
      <c r="A46" s="20">
        <v>38</v>
      </c>
      <c r="B46" s="104" t="s">
        <v>134</v>
      </c>
      <c r="C46" s="105" t="s">
        <v>81</v>
      </c>
      <c r="D46" s="106">
        <v>10</v>
      </c>
      <c r="E46" s="107">
        <v>67</v>
      </c>
      <c r="F46" s="107">
        <f>D46*E46</f>
        <v>670</v>
      </c>
      <c r="G46" s="113" t="s">
        <v>135</v>
      </c>
      <c r="H46" s="112" t="s">
        <v>79</v>
      </c>
      <c r="I46" s="107">
        <v>5</v>
      </c>
      <c r="J46" s="107">
        <v>324.17</v>
      </c>
      <c r="K46" s="114">
        <f t="shared" ref="K46:K47" si="11">J46*I46</f>
        <v>1620.8500000000001</v>
      </c>
      <c r="L46"/>
      <c r="M46"/>
      <c r="N46"/>
      <c r="O46"/>
      <c r="P46"/>
      <c r="Q46"/>
      <c r="R46"/>
      <c r="S46"/>
      <c r="T46"/>
      <c r="U46"/>
      <c r="V46"/>
      <c r="W46"/>
      <c r="X46"/>
      <c r="Y46"/>
      <c r="Z46"/>
      <c r="AA46"/>
      <c r="AB46"/>
      <c r="AC46"/>
      <c r="AD46"/>
      <c r="AE46"/>
      <c r="AF46"/>
      <c r="AG46"/>
      <c r="AH46"/>
      <c r="AI46"/>
    </row>
    <row r="47" spans="1:35" s="115" customFormat="1" ht="13.8">
      <c r="A47" s="20">
        <v>39</v>
      </c>
      <c r="B47" s="104"/>
      <c r="C47" s="105"/>
      <c r="D47" s="106"/>
      <c r="E47" s="107"/>
      <c r="F47" s="107"/>
      <c r="G47" s="113" t="s">
        <v>153</v>
      </c>
      <c r="H47" s="119" t="s">
        <v>154</v>
      </c>
      <c r="I47" s="106">
        <v>4</v>
      </c>
      <c r="J47" s="107">
        <v>146.66999999999999</v>
      </c>
      <c r="K47" s="114">
        <f t="shared" si="11"/>
        <v>586.67999999999995</v>
      </c>
      <c r="L47"/>
      <c r="M47"/>
      <c r="N47"/>
      <c r="O47"/>
      <c r="P47"/>
      <c r="Q47"/>
      <c r="R47"/>
      <c r="S47"/>
      <c r="T47"/>
      <c r="U47"/>
      <c r="V47"/>
      <c r="W47"/>
      <c r="X47"/>
      <c r="Y47"/>
      <c r="Z47"/>
      <c r="AA47"/>
      <c r="AB47"/>
      <c r="AC47"/>
      <c r="AD47"/>
      <c r="AE47"/>
      <c r="AF47"/>
      <c r="AG47"/>
      <c r="AH47"/>
      <c r="AI47"/>
    </row>
    <row r="48" spans="1:35" s="115" customFormat="1" ht="13.8">
      <c r="A48" s="20">
        <v>40</v>
      </c>
      <c r="B48" s="104"/>
      <c r="C48" s="116"/>
      <c r="D48" s="117"/>
      <c r="E48" s="118"/>
      <c r="F48" s="107"/>
      <c r="G48" s="113" t="s">
        <v>136</v>
      </c>
      <c r="H48" s="119" t="s">
        <v>79</v>
      </c>
      <c r="I48" s="106">
        <v>6</v>
      </c>
      <c r="J48" s="107">
        <v>50</v>
      </c>
      <c r="K48" s="106">
        <f t="shared" si="10"/>
        <v>300</v>
      </c>
      <c r="L48"/>
      <c r="M48"/>
      <c r="N48"/>
      <c r="O48"/>
      <c r="P48"/>
      <c r="Q48"/>
      <c r="R48"/>
      <c r="S48"/>
      <c r="T48"/>
      <c r="U48"/>
      <c r="V48"/>
      <c r="W48"/>
      <c r="X48"/>
      <c r="Y48"/>
      <c r="Z48"/>
      <c r="AA48"/>
      <c r="AB48"/>
      <c r="AC48"/>
      <c r="AD48"/>
      <c r="AE48"/>
      <c r="AF48"/>
      <c r="AG48"/>
      <c r="AH48"/>
      <c r="AI48"/>
    </row>
    <row r="49" spans="1:35" s="115" customFormat="1" ht="13.8">
      <c r="A49" s="20">
        <v>41</v>
      </c>
      <c r="B49" s="104"/>
      <c r="C49" s="116"/>
      <c r="D49" s="117"/>
      <c r="E49" s="118"/>
      <c r="F49" s="107"/>
      <c r="G49" s="113" t="s">
        <v>137</v>
      </c>
      <c r="H49" s="119" t="s">
        <v>81</v>
      </c>
      <c r="I49" s="106">
        <v>15</v>
      </c>
      <c r="J49" s="107">
        <v>5.09</v>
      </c>
      <c r="K49" s="114">
        <f t="shared" si="10"/>
        <v>76.349999999999994</v>
      </c>
      <c r="L49"/>
      <c r="M49"/>
      <c r="N49"/>
      <c r="O49"/>
      <c r="P49"/>
      <c r="Q49"/>
      <c r="R49"/>
      <c r="S49"/>
      <c r="T49"/>
      <c r="U49"/>
      <c r="V49"/>
      <c r="W49"/>
      <c r="X49"/>
      <c r="Y49"/>
      <c r="Z49"/>
      <c r="AA49"/>
      <c r="AB49"/>
      <c r="AC49"/>
      <c r="AD49"/>
      <c r="AE49"/>
      <c r="AF49"/>
      <c r="AG49"/>
      <c r="AH49"/>
      <c r="AI49"/>
    </row>
    <row r="50" spans="1:35" s="115" customFormat="1" ht="13.8">
      <c r="A50" s="20">
        <v>42</v>
      </c>
      <c r="B50" s="104"/>
      <c r="C50" s="116"/>
      <c r="D50" s="117"/>
      <c r="E50" s="118"/>
      <c r="F50" s="107"/>
      <c r="G50" s="113" t="s">
        <v>138</v>
      </c>
      <c r="H50" s="119" t="s">
        <v>79</v>
      </c>
      <c r="I50" s="106">
        <v>8</v>
      </c>
      <c r="J50" s="107">
        <v>6.09</v>
      </c>
      <c r="K50" s="114">
        <f t="shared" si="10"/>
        <v>48.72</v>
      </c>
      <c r="L50"/>
      <c r="M50"/>
      <c r="N50"/>
      <c r="O50"/>
      <c r="P50"/>
      <c r="Q50"/>
      <c r="R50"/>
      <c r="S50"/>
      <c r="T50"/>
      <c r="U50"/>
      <c r="V50"/>
      <c r="W50"/>
      <c r="X50"/>
      <c r="Y50"/>
      <c r="Z50"/>
      <c r="AA50"/>
      <c r="AB50"/>
      <c r="AC50"/>
      <c r="AD50"/>
      <c r="AE50"/>
      <c r="AF50"/>
      <c r="AG50"/>
      <c r="AH50"/>
      <c r="AI50"/>
    </row>
    <row r="51" spans="1:35" s="110" customFormat="1" ht="13.8">
      <c r="A51" s="20">
        <v>43</v>
      </c>
      <c r="B51" s="111" t="s">
        <v>143</v>
      </c>
      <c r="C51" s="120" t="s">
        <v>140</v>
      </c>
      <c r="D51" s="121">
        <v>6</v>
      </c>
      <c r="E51" s="106">
        <v>90</v>
      </c>
      <c r="F51" s="106">
        <f t="shared" ref="F51" si="12">D51*E51</f>
        <v>540</v>
      </c>
      <c r="G51" s="122" t="s">
        <v>142</v>
      </c>
      <c r="H51" s="121" t="s">
        <v>141</v>
      </c>
      <c r="I51" s="121">
        <f>D51*0.28</f>
        <v>1.6800000000000002</v>
      </c>
      <c r="J51" s="121">
        <v>715</v>
      </c>
      <c r="K51" s="123">
        <f t="shared" si="10"/>
        <v>1201.2</v>
      </c>
      <c r="L51"/>
      <c r="M51"/>
      <c r="N51"/>
      <c r="O51"/>
      <c r="P51"/>
      <c r="Q51"/>
      <c r="R51"/>
      <c r="S51"/>
      <c r="T51"/>
      <c r="U51"/>
      <c r="V51"/>
      <c r="W51"/>
      <c r="X51"/>
      <c r="Y51"/>
      <c r="Z51"/>
      <c r="AA51"/>
      <c r="AB51"/>
      <c r="AC51"/>
      <c r="AD51"/>
      <c r="AE51"/>
      <c r="AF51"/>
      <c r="AG51"/>
      <c r="AH51"/>
      <c r="AI51"/>
    </row>
    <row r="52" spans="1:35" s="110" customFormat="1" ht="13.8">
      <c r="A52" s="20">
        <v>44</v>
      </c>
      <c r="B52" s="111"/>
      <c r="C52" s="120"/>
      <c r="D52" s="121"/>
      <c r="E52" s="106"/>
      <c r="F52" s="106"/>
      <c r="G52" s="124" t="s">
        <v>144</v>
      </c>
      <c r="H52" s="121" t="s">
        <v>141</v>
      </c>
      <c r="I52" s="121">
        <f>(D51)*0.1</f>
        <v>0.60000000000000009</v>
      </c>
      <c r="J52" s="121">
        <v>46.53</v>
      </c>
      <c r="K52" s="123">
        <f t="shared" si="10"/>
        <v>27.918000000000006</v>
      </c>
      <c r="L52"/>
      <c r="M52"/>
      <c r="N52"/>
      <c r="O52"/>
      <c r="P52"/>
      <c r="Q52"/>
      <c r="R52"/>
      <c r="S52"/>
      <c r="T52"/>
      <c r="U52"/>
      <c r="V52"/>
      <c r="W52"/>
      <c r="X52"/>
      <c r="Y52"/>
      <c r="Z52"/>
      <c r="AA52"/>
      <c r="AB52"/>
      <c r="AC52"/>
      <c r="AD52"/>
      <c r="AE52"/>
      <c r="AF52"/>
      <c r="AG52"/>
      <c r="AH52"/>
      <c r="AI52"/>
    </row>
    <row r="53" spans="1:35" s="110" customFormat="1" ht="27.6">
      <c r="A53" s="20">
        <v>45</v>
      </c>
      <c r="B53" s="126" t="s">
        <v>159</v>
      </c>
      <c r="C53" s="127" t="s">
        <v>154</v>
      </c>
      <c r="D53" s="107">
        <v>3</v>
      </c>
      <c r="E53" s="107">
        <v>300</v>
      </c>
      <c r="F53" s="128">
        <f t="shared" ref="F53" si="13">D53*E53</f>
        <v>900</v>
      </c>
      <c r="G53" s="129" t="s">
        <v>160</v>
      </c>
      <c r="H53" s="130" t="s">
        <v>79</v>
      </c>
      <c r="I53" s="131">
        <v>32</v>
      </c>
      <c r="J53" s="132">
        <v>79.17</v>
      </c>
      <c r="K53" s="133">
        <f t="shared" si="10"/>
        <v>2533.44</v>
      </c>
      <c r="L53"/>
      <c r="M53"/>
      <c r="N53"/>
      <c r="O53"/>
      <c r="P53"/>
      <c r="Q53"/>
      <c r="R53"/>
      <c r="S53"/>
      <c r="T53"/>
      <c r="U53"/>
      <c r="V53"/>
      <c r="W53"/>
      <c r="X53"/>
      <c r="Y53"/>
      <c r="Z53"/>
      <c r="AA53"/>
      <c r="AB53"/>
      <c r="AC53"/>
      <c r="AD53"/>
      <c r="AE53"/>
      <c r="AF53"/>
      <c r="AG53"/>
      <c r="AH53"/>
      <c r="AI53"/>
    </row>
    <row r="54" spans="1:35" s="110" customFormat="1" ht="27.6">
      <c r="A54" s="20">
        <v>46</v>
      </c>
      <c r="B54" s="126"/>
      <c r="C54" s="127"/>
      <c r="D54" s="134"/>
      <c r="E54" s="134"/>
      <c r="F54" s="128"/>
      <c r="G54" s="129" t="s">
        <v>161</v>
      </c>
      <c r="H54" s="130" t="s">
        <v>79</v>
      </c>
      <c r="I54" s="131">
        <v>6</v>
      </c>
      <c r="J54" s="132">
        <v>130</v>
      </c>
      <c r="K54" s="133">
        <f t="shared" si="10"/>
        <v>780</v>
      </c>
      <c r="L54"/>
      <c r="M54"/>
      <c r="N54"/>
      <c r="O54"/>
      <c r="P54"/>
      <c r="Q54"/>
      <c r="R54"/>
      <c r="S54"/>
      <c r="T54"/>
      <c r="U54"/>
      <c r="V54"/>
      <c r="W54"/>
      <c r="X54"/>
      <c r="Y54"/>
      <c r="Z54"/>
      <c r="AA54"/>
      <c r="AB54"/>
      <c r="AC54"/>
      <c r="AD54"/>
      <c r="AE54"/>
      <c r="AF54"/>
      <c r="AG54"/>
      <c r="AH54"/>
      <c r="AI54"/>
    </row>
    <row r="55" spans="1:35" s="110" customFormat="1" ht="27.6">
      <c r="A55" s="20">
        <v>47</v>
      </c>
      <c r="B55" s="126"/>
      <c r="C55" s="127"/>
      <c r="D55" s="134"/>
      <c r="E55" s="134"/>
      <c r="F55" s="128"/>
      <c r="G55" s="129" t="s">
        <v>162</v>
      </c>
      <c r="H55" s="130" t="s">
        <v>79</v>
      </c>
      <c r="I55" s="131">
        <v>4</v>
      </c>
      <c r="J55" s="132">
        <v>194.17</v>
      </c>
      <c r="K55" s="133">
        <f t="shared" si="10"/>
        <v>776.68</v>
      </c>
      <c r="L55"/>
      <c r="M55"/>
      <c r="N55"/>
      <c r="O55"/>
      <c r="P55"/>
      <c r="Q55"/>
      <c r="R55"/>
      <c r="S55"/>
      <c r="T55"/>
      <c r="U55"/>
      <c r="V55"/>
      <c r="W55"/>
      <c r="X55"/>
      <c r="Y55"/>
      <c r="Z55"/>
      <c r="AA55"/>
      <c r="AB55"/>
      <c r="AC55"/>
      <c r="AD55"/>
      <c r="AE55"/>
      <c r="AF55"/>
      <c r="AG55"/>
      <c r="AH55"/>
      <c r="AI55"/>
    </row>
    <row r="56" spans="1:35" s="110" customFormat="1" ht="27.6">
      <c r="A56" s="20">
        <v>48</v>
      </c>
      <c r="B56" s="126"/>
      <c r="C56" s="127"/>
      <c r="D56" s="134"/>
      <c r="E56" s="134"/>
      <c r="F56" s="128"/>
      <c r="G56" s="129" t="s">
        <v>165</v>
      </c>
      <c r="H56" s="130" t="s">
        <v>163</v>
      </c>
      <c r="I56" s="131">
        <v>5.7960000000000003</v>
      </c>
      <c r="J56" s="132">
        <v>158.31</v>
      </c>
      <c r="K56" s="133">
        <f t="shared" si="10"/>
        <v>917.56476000000009</v>
      </c>
      <c r="L56"/>
      <c r="M56"/>
      <c r="N56"/>
      <c r="O56"/>
      <c r="P56"/>
      <c r="Q56"/>
      <c r="R56"/>
      <c r="S56"/>
      <c r="T56"/>
      <c r="U56"/>
      <c r="V56"/>
      <c r="W56"/>
      <c r="X56"/>
      <c r="Y56"/>
      <c r="Z56"/>
      <c r="AA56"/>
      <c r="AB56"/>
      <c r="AC56"/>
      <c r="AD56"/>
      <c r="AE56"/>
      <c r="AF56"/>
      <c r="AG56"/>
      <c r="AH56"/>
      <c r="AI56"/>
    </row>
    <row r="57" spans="1:35" s="110" customFormat="1" ht="13.8">
      <c r="A57" s="20">
        <v>49</v>
      </c>
      <c r="B57" s="126"/>
      <c r="C57" s="127"/>
      <c r="D57" s="134"/>
      <c r="E57" s="134"/>
      <c r="F57" s="128"/>
      <c r="G57" s="129" t="s">
        <v>164</v>
      </c>
      <c r="H57" s="130" t="s">
        <v>79</v>
      </c>
      <c r="I57" s="131">
        <v>2</v>
      </c>
      <c r="J57" s="132">
        <v>91.43</v>
      </c>
      <c r="K57" s="133">
        <f t="shared" si="10"/>
        <v>182.86</v>
      </c>
      <c r="L57"/>
      <c r="M57"/>
      <c r="N57"/>
      <c r="O57"/>
      <c r="P57"/>
      <c r="Q57"/>
      <c r="R57"/>
      <c r="S57"/>
      <c r="T57"/>
      <c r="U57"/>
      <c r="V57"/>
      <c r="W57"/>
      <c r="X57"/>
      <c r="Y57"/>
      <c r="Z57"/>
      <c r="AA57"/>
      <c r="AB57"/>
      <c r="AC57"/>
      <c r="AD57"/>
      <c r="AE57"/>
      <c r="AF57"/>
      <c r="AG57"/>
      <c r="AH57"/>
      <c r="AI57"/>
    </row>
    <row r="58" spans="1:35" s="110" customFormat="1" ht="13.8">
      <c r="A58" s="20">
        <v>50</v>
      </c>
      <c r="B58" s="111" t="s">
        <v>170</v>
      </c>
      <c r="C58" s="120" t="s">
        <v>81</v>
      </c>
      <c r="D58" s="121">
        <v>21</v>
      </c>
      <c r="E58" s="106">
        <v>15</v>
      </c>
      <c r="F58" s="107">
        <f>D58*E58</f>
        <v>315</v>
      </c>
      <c r="G58" s="124"/>
      <c r="H58" s="121"/>
      <c r="I58" s="121"/>
      <c r="J58" s="121"/>
      <c r="K58" s="123"/>
      <c r="L58"/>
      <c r="M58"/>
      <c r="N58"/>
      <c r="O58"/>
      <c r="P58"/>
      <c r="Q58"/>
      <c r="R58"/>
      <c r="S58"/>
      <c r="T58"/>
      <c r="U58"/>
      <c r="V58"/>
      <c r="W58"/>
      <c r="X58"/>
      <c r="Y58"/>
      <c r="Z58"/>
      <c r="AA58"/>
      <c r="AB58"/>
      <c r="AC58"/>
      <c r="AD58"/>
      <c r="AE58"/>
      <c r="AF58"/>
      <c r="AG58"/>
      <c r="AH58"/>
      <c r="AI58"/>
    </row>
    <row r="59" spans="1:35" s="50" customFormat="1" ht="27.6">
      <c r="A59" s="20">
        <v>51</v>
      </c>
      <c r="B59" s="104" t="s">
        <v>145</v>
      </c>
      <c r="C59" s="105" t="s">
        <v>104</v>
      </c>
      <c r="D59" s="106">
        <v>1</v>
      </c>
      <c r="E59" s="106">
        <v>500</v>
      </c>
      <c r="F59" s="107">
        <f>D59*E59</f>
        <v>500</v>
      </c>
      <c r="G59" s="109"/>
      <c r="H59" s="105"/>
      <c r="I59" s="106"/>
      <c r="J59" s="106"/>
      <c r="K59" s="106"/>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s="50" customFormat="1" ht="26.4">
      <c r="A60" s="20">
        <v>52</v>
      </c>
      <c r="B60" s="21" t="s">
        <v>128</v>
      </c>
      <c r="C60" s="109" t="s">
        <v>104</v>
      </c>
      <c r="D60" s="106">
        <v>1</v>
      </c>
      <c r="E60" s="106">
        <v>500</v>
      </c>
      <c r="F60" s="107">
        <f t="shared" ref="F60" si="14">D60*E60</f>
        <v>500</v>
      </c>
      <c r="G60" s="109"/>
      <c r="H60" s="105"/>
      <c r="I60" s="106"/>
      <c r="J60" s="106"/>
      <c r="K60" s="106"/>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26.4">
      <c r="A61" s="20">
        <v>53</v>
      </c>
      <c r="B61" s="46" t="s">
        <v>82</v>
      </c>
      <c r="C61" s="67"/>
      <c r="D61" s="68"/>
      <c r="E61" s="74"/>
      <c r="F61" s="68">
        <f>SUM(F25:F60)</f>
        <v>8941</v>
      </c>
      <c r="G61" s="46" t="s">
        <v>83</v>
      </c>
      <c r="H61" s="88"/>
      <c r="I61" s="68"/>
      <c r="J61" s="89"/>
      <c r="K61" s="89">
        <f>SUM(K25:K60)</f>
        <v>20347.302760000002</v>
      </c>
      <c r="L61" s="47"/>
      <c r="M61" s="47"/>
      <c r="N61" s="47"/>
      <c r="O61" s="47"/>
      <c r="P61" s="47"/>
      <c r="Q61" s="47"/>
      <c r="R61" s="47"/>
      <c r="S61" s="47"/>
      <c r="T61" s="47"/>
      <c r="U61" s="47"/>
      <c r="V61" s="47"/>
      <c r="W61" s="47"/>
      <c r="X61" s="47"/>
      <c r="Y61" s="47"/>
      <c r="Z61" s="47"/>
      <c r="AA61" s="47"/>
      <c r="AB61" s="47"/>
      <c r="AC61" s="47"/>
      <c r="AD61" s="47"/>
      <c r="AE61" s="47"/>
      <c r="AF61" s="47"/>
      <c r="AG61" s="47"/>
      <c r="AH61" s="47"/>
      <c r="AI61" s="47"/>
    </row>
    <row r="62" spans="1:35" s="47" customFormat="1">
      <c r="A62" s="20">
        <v>54</v>
      </c>
      <c r="B62" s="96" t="s">
        <v>80</v>
      </c>
      <c r="C62" s="61"/>
      <c r="D62" s="62"/>
      <c r="E62" s="62"/>
      <c r="F62" s="75"/>
      <c r="G62" s="48"/>
      <c r="H62" s="90"/>
      <c r="I62" s="62"/>
      <c r="J62" s="62"/>
      <c r="K62" s="62"/>
    </row>
    <row r="63" spans="1:35" s="49" customFormat="1">
      <c r="A63" s="20">
        <v>55</v>
      </c>
      <c r="B63" s="33"/>
      <c r="C63" s="61"/>
      <c r="D63" s="76"/>
      <c r="E63" s="66"/>
      <c r="F63" s="66"/>
      <c r="G63" s="48"/>
      <c r="H63" s="90"/>
      <c r="I63" s="66"/>
      <c r="J63" s="66"/>
      <c r="K63" s="66"/>
      <c r="L63" s="47"/>
      <c r="M63" s="47"/>
      <c r="N63" s="47"/>
      <c r="O63" s="47"/>
      <c r="P63" s="47"/>
      <c r="Q63" s="47"/>
      <c r="R63" s="47"/>
      <c r="S63" s="47"/>
      <c r="T63" s="47"/>
      <c r="U63" s="47"/>
      <c r="V63" s="47"/>
      <c r="W63" s="47"/>
      <c r="X63" s="47"/>
      <c r="Y63" s="47"/>
      <c r="Z63" s="47"/>
      <c r="AA63" s="47"/>
      <c r="AB63" s="47"/>
      <c r="AC63" s="47"/>
      <c r="AD63" s="47"/>
      <c r="AE63" s="47"/>
      <c r="AF63" s="47"/>
      <c r="AG63" s="47"/>
      <c r="AH63" s="47"/>
      <c r="AI63" s="47"/>
    </row>
    <row r="64" spans="1:35" s="49" customFormat="1" ht="26.4">
      <c r="A64" s="20">
        <v>56</v>
      </c>
      <c r="B64" s="33" t="s">
        <v>149</v>
      </c>
      <c r="C64" s="77" t="s">
        <v>104</v>
      </c>
      <c r="D64" s="76">
        <v>1</v>
      </c>
      <c r="E64" s="66">
        <v>1000</v>
      </c>
      <c r="F64" s="66">
        <f>D64*E64</f>
        <v>1000</v>
      </c>
      <c r="G64" s="48" t="s">
        <v>120</v>
      </c>
      <c r="H64" s="90" t="s">
        <v>79</v>
      </c>
      <c r="I64" s="66">
        <v>7</v>
      </c>
      <c r="J64" s="66">
        <v>75</v>
      </c>
      <c r="K64" s="91">
        <f>J64*I64</f>
        <v>525</v>
      </c>
      <c r="L64" s="47"/>
      <c r="M64" s="47"/>
      <c r="N64" s="47"/>
      <c r="O64" s="47"/>
      <c r="P64" s="47"/>
      <c r="Q64" s="47"/>
      <c r="R64" s="47"/>
      <c r="S64" s="47"/>
      <c r="T64" s="47"/>
      <c r="U64" s="47"/>
      <c r="V64" s="47"/>
      <c r="W64" s="47"/>
      <c r="X64" s="47"/>
      <c r="Y64" s="47"/>
      <c r="Z64" s="47"/>
      <c r="AA64" s="47"/>
      <c r="AB64" s="47"/>
      <c r="AC64" s="47"/>
      <c r="AD64" s="47"/>
      <c r="AE64" s="47"/>
      <c r="AF64" s="47"/>
      <c r="AG64" s="47"/>
      <c r="AH64" s="47"/>
      <c r="AI64" s="47"/>
    </row>
    <row r="65" spans="1:35" s="49" customFormat="1">
      <c r="A65" s="20">
        <v>57</v>
      </c>
      <c r="B65" s="33"/>
      <c r="C65" s="77"/>
      <c r="D65" s="76"/>
      <c r="E65" s="66"/>
      <c r="F65" s="66"/>
      <c r="G65" s="48"/>
      <c r="H65" s="90"/>
      <c r="I65" s="66"/>
      <c r="J65" s="34"/>
      <c r="K65" s="91"/>
      <c r="L65" s="47"/>
      <c r="M65" s="47"/>
      <c r="N65" s="47"/>
      <c r="O65" s="47"/>
      <c r="P65" s="47"/>
      <c r="Q65" s="47"/>
      <c r="R65" s="47"/>
      <c r="S65" s="47"/>
      <c r="T65" s="47"/>
      <c r="U65" s="47"/>
      <c r="V65" s="47"/>
      <c r="W65" s="47"/>
      <c r="X65" s="47"/>
      <c r="Y65" s="47"/>
      <c r="Z65" s="47"/>
      <c r="AA65" s="47"/>
      <c r="AB65" s="47"/>
      <c r="AC65" s="47"/>
      <c r="AD65" s="47"/>
      <c r="AE65" s="47"/>
      <c r="AF65" s="47"/>
      <c r="AG65" s="47"/>
      <c r="AH65" s="47"/>
      <c r="AI65" s="47"/>
    </row>
    <row r="66" spans="1:35" s="50" customFormat="1" ht="26.4">
      <c r="A66" s="20">
        <v>58</v>
      </c>
      <c r="B66" s="33" t="s">
        <v>122</v>
      </c>
      <c r="C66" s="61" t="s">
        <v>171</v>
      </c>
      <c r="D66" s="61">
        <v>169</v>
      </c>
      <c r="E66" s="66">
        <v>36</v>
      </c>
      <c r="F66" s="66">
        <f>D66*E66</f>
        <v>6084</v>
      </c>
      <c r="G66" s="48" t="s">
        <v>97</v>
      </c>
      <c r="H66" s="90" t="s">
        <v>79</v>
      </c>
      <c r="I66" s="66">
        <v>3</v>
      </c>
      <c r="J66" s="66">
        <v>9</v>
      </c>
      <c r="K66" s="66">
        <f>I66*J66</f>
        <v>27</v>
      </c>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s="49" customFormat="1">
      <c r="A67" s="20">
        <v>59</v>
      </c>
      <c r="B67" s="33"/>
      <c r="C67" s="61"/>
      <c r="D67" s="61"/>
      <c r="E67" s="66"/>
      <c r="F67" s="66"/>
      <c r="G67" s="37"/>
      <c r="H67" s="92"/>
      <c r="I67" s="93"/>
      <c r="J67" s="93"/>
      <c r="K67" s="86"/>
    </row>
    <row r="68" spans="1:35" s="47" customFormat="1">
      <c r="A68" s="20">
        <v>60</v>
      </c>
      <c r="B68" s="46" t="s">
        <v>87</v>
      </c>
      <c r="C68" s="67"/>
      <c r="D68" s="68"/>
      <c r="E68" s="68"/>
      <c r="F68" s="68">
        <f>SUM(F63:F67)</f>
        <v>7084</v>
      </c>
      <c r="G68" s="51" t="s">
        <v>95</v>
      </c>
      <c r="H68" s="88"/>
      <c r="I68" s="68"/>
      <c r="J68" s="74"/>
      <c r="K68" s="74">
        <f>SUM(K63:K67)</f>
        <v>552</v>
      </c>
    </row>
    <row r="69" spans="1:35" s="47" customFormat="1">
      <c r="A69" s="20">
        <v>61</v>
      </c>
      <c r="B69" s="52"/>
      <c r="C69" s="78"/>
      <c r="D69" s="78"/>
      <c r="E69" s="78"/>
      <c r="F69" s="79"/>
      <c r="G69" s="53" t="s">
        <v>92</v>
      </c>
      <c r="H69" s="80"/>
      <c r="I69" s="94"/>
      <c r="J69" s="94"/>
      <c r="K69" s="94">
        <f>K68+K61+K24</f>
        <v>22484.452760000004</v>
      </c>
    </row>
    <row r="70" spans="1:35" s="47" customFormat="1">
      <c r="A70" s="20">
        <v>62</v>
      </c>
      <c r="B70" s="53" t="s">
        <v>93</v>
      </c>
      <c r="C70" s="80"/>
      <c r="D70" s="79"/>
      <c r="E70" s="79"/>
      <c r="F70" s="79">
        <f>F24+F68+F61</f>
        <v>21795</v>
      </c>
      <c r="G70" s="55" t="s">
        <v>94</v>
      </c>
      <c r="H70" s="95">
        <v>0.03</v>
      </c>
      <c r="I70" s="94"/>
      <c r="J70" s="94"/>
      <c r="K70" s="94">
        <f>K69*H70</f>
        <v>674.53358280000009</v>
      </c>
    </row>
    <row r="71" spans="1:35" s="47" customFormat="1">
      <c r="A71" s="20">
        <v>63</v>
      </c>
      <c r="B71" s="55"/>
      <c r="C71" s="81"/>
      <c r="D71" s="79"/>
      <c r="E71" s="79"/>
      <c r="F71" s="79"/>
      <c r="G71" s="54" t="s">
        <v>86</v>
      </c>
      <c r="H71" s="80"/>
      <c r="I71" s="94"/>
      <c r="J71" s="94"/>
      <c r="K71" s="94">
        <f>K69+K70</f>
        <v>23158.986342800003</v>
      </c>
    </row>
    <row r="72" spans="1:35" s="47" customFormat="1">
      <c r="A72" s="20">
        <v>64</v>
      </c>
      <c r="B72" s="54" t="s">
        <v>85</v>
      </c>
      <c r="C72" s="80"/>
      <c r="D72" s="79"/>
      <c r="E72" s="79"/>
      <c r="F72" s="79">
        <f>F70</f>
        <v>21795</v>
      </c>
      <c r="G72" s="54" t="s">
        <v>96</v>
      </c>
      <c r="H72" s="80"/>
      <c r="I72" s="94"/>
      <c r="J72" s="94"/>
      <c r="K72" s="94">
        <f>F72+K71</f>
        <v>44953.986342800003</v>
      </c>
    </row>
    <row r="73" spans="1:35" s="47" customFormat="1" ht="13.8">
      <c r="A73" s="20">
        <v>65</v>
      </c>
      <c r="B73" s="52"/>
      <c r="C73" s="78"/>
      <c r="D73" s="78"/>
      <c r="E73" s="78"/>
      <c r="F73" s="78"/>
      <c r="G73" s="99" t="s">
        <v>108</v>
      </c>
      <c r="H73" s="100"/>
      <c r="I73" s="101"/>
      <c r="J73" s="101"/>
      <c r="K73" s="102">
        <f>K74/6</f>
        <v>8990.7972685599998</v>
      </c>
    </row>
    <row r="74" spans="1:35" s="47" customFormat="1" ht="13.8">
      <c r="A74" s="20">
        <v>66</v>
      </c>
      <c r="B74" s="52"/>
      <c r="C74" s="78"/>
      <c r="D74" s="78"/>
      <c r="E74" s="78"/>
      <c r="F74" s="78"/>
      <c r="G74" s="99" t="s">
        <v>109</v>
      </c>
      <c r="H74" s="100"/>
      <c r="I74" s="101"/>
      <c r="J74" s="101"/>
      <c r="K74" s="102">
        <f>K72*1.2</f>
        <v>53944.783611359999</v>
      </c>
    </row>
    <row r="75" spans="1:35">
      <c r="A75" s="20">
        <v>67</v>
      </c>
      <c r="B75" s="52"/>
      <c r="C75" s="78"/>
      <c r="D75" s="78"/>
      <c r="E75" s="78"/>
      <c r="F75" s="78"/>
      <c r="G75" s="52"/>
      <c r="H75" s="78"/>
      <c r="I75" s="78"/>
      <c r="J75" s="78"/>
      <c r="K75" s="78"/>
      <c r="L75" s="47"/>
      <c r="M75" s="47"/>
      <c r="N75" s="47"/>
      <c r="O75" s="47"/>
      <c r="P75" s="47"/>
      <c r="Q75" s="47"/>
      <c r="R75" s="47"/>
      <c r="S75" s="47"/>
      <c r="T75" s="47"/>
      <c r="U75" s="47"/>
      <c r="V75" s="47"/>
      <c r="W75" s="47"/>
      <c r="X75" s="47"/>
      <c r="Y75" s="47"/>
      <c r="Z75" s="47"/>
      <c r="AA75" s="47"/>
      <c r="AB75" s="47"/>
      <c r="AC75" s="47"/>
      <c r="AD75" s="47"/>
      <c r="AE75" s="47"/>
      <c r="AF75" s="47"/>
      <c r="AG75" s="47"/>
      <c r="AH75" s="47"/>
      <c r="AI75" s="47"/>
    </row>
    <row r="76" spans="1:35">
      <c r="A76" s="56"/>
      <c r="L76" s="47"/>
      <c r="M76" s="47"/>
      <c r="N76" s="47"/>
      <c r="O76" s="47"/>
      <c r="P76" s="47"/>
      <c r="Q76" s="47"/>
      <c r="R76" s="47"/>
      <c r="S76" s="47"/>
      <c r="T76" s="47"/>
      <c r="U76" s="47"/>
      <c r="V76" s="47"/>
      <c r="W76" s="47"/>
      <c r="X76" s="47"/>
      <c r="Y76" s="47"/>
      <c r="Z76" s="47"/>
      <c r="AA76" s="47"/>
      <c r="AB76" s="47"/>
      <c r="AC76" s="47"/>
      <c r="AD76" s="47"/>
      <c r="AE76" s="47"/>
      <c r="AF76" s="47"/>
      <c r="AG76" s="47"/>
      <c r="AH76" s="47"/>
      <c r="AI76" s="47"/>
    </row>
    <row r="77" spans="1:35">
      <c r="A77" s="56"/>
      <c r="L77" s="47"/>
      <c r="M77" s="47"/>
      <c r="N77" s="47"/>
      <c r="O77" s="47"/>
      <c r="P77" s="47"/>
      <c r="Q77" s="47"/>
      <c r="R77" s="47"/>
      <c r="S77" s="47"/>
      <c r="T77" s="47"/>
      <c r="U77" s="47"/>
      <c r="V77" s="47"/>
      <c r="W77" s="47"/>
      <c r="X77" s="47"/>
      <c r="Y77" s="47"/>
      <c r="Z77" s="47"/>
      <c r="AA77" s="47"/>
      <c r="AB77" s="47"/>
      <c r="AC77" s="47"/>
      <c r="AD77" s="47"/>
      <c r="AE77" s="47"/>
      <c r="AF77" s="47"/>
      <c r="AG77" s="47"/>
      <c r="AH77" s="47"/>
      <c r="AI77" s="47"/>
    </row>
    <row r="78" spans="1:35">
      <c r="A78" s="56"/>
      <c r="L78" s="47"/>
      <c r="M78" s="47"/>
      <c r="N78" s="47"/>
      <c r="O78" s="47"/>
      <c r="P78" s="47"/>
      <c r="Q78" s="47"/>
      <c r="R78" s="47"/>
      <c r="S78" s="47"/>
      <c r="T78" s="47"/>
      <c r="U78" s="47"/>
      <c r="V78" s="47"/>
      <c r="W78" s="47"/>
      <c r="X78" s="47"/>
      <c r="Y78" s="47"/>
      <c r="Z78" s="47"/>
      <c r="AA78" s="47"/>
      <c r="AB78" s="47"/>
      <c r="AC78" s="47"/>
      <c r="AD78" s="47"/>
      <c r="AE78" s="47"/>
      <c r="AF78" s="47"/>
      <c r="AG78" s="47"/>
      <c r="AH78" s="47"/>
      <c r="AI78" s="47"/>
    </row>
    <row r="79" spans="1:35">
      <c r="A79" s="56"/>
      <c r="L79" s="47"/>
      <c r="M79" s="47"/>
      <c r="N79" s="47"/>
      <c r="O79" s="47"/>
      <c r="P79" s="47"/>
      <c r="Q79" s="47"/>
      <c r="R79" s="47"/>
      <c r="S79" s="47"/>
      <c r="T79" s="47"/>
      <c r="U79" s="47"/>
      <c r="V79" s="47"/>
      <c r="W79" s="47"/>
      <c r="X79" s="47"/>
      <c r="Y79" s="47"/>
      <c r="Z79" s="47"/>
      <c r="AA79" s="47"/>
      <c r="AB79" s="47"/>
      <c r="AC79" s="47"/>
      <c r="AD79" s="47"/>
      <c r="AE79" s="47"/>
      <c r="AF79" s="47"/>
      <c r="AG79" s="47"/>
      <c r="AH79" s="47"/>
      <c r="AI79" s="47"/>
    </row>
    <row r="80" spans="1:35">
      <c r="A80" s="56"/>
      <c r="L80" s="47"/>
      <c r="M80" s="47"/>
      <c r="N80" s="47"/>
      <c r="O80" s="47"/>
      <c r="P80" s="47"/>
      <c r="Q80" s="47"/>
      <c r="R80" s="47"/>
      <c r="S80" s="47"/>
      <c r="T80" s="47"/>
      <c r="U80" s="47"/>
      <c r="V80" s="47"/>
      <c r="W80" s="47"/>
      <c r="X80" s="47"/>
      <c r="Y80" s="47"/>
      <c r="Z80" s="47"/>
      <c r="AA80" s="47"/>
      <c r="AB80" s="47"/>
      <c r="AC80" s="47"/>
      <c r="AD80" s="47"/>
      <c r="AE80" s="47"/>
      <c r="AF80" s="47"/>
      <c r="AG80" s="47"/>
      <c r="AH80" s="47"/>
      <c r="AI80" s="47"/>
    </row>
    <row r="81" spans="1:15">
      <c r="A81" s="56"/>
      <c r="O81" s="47"/>
    </row>
    <row r="82" spans="1:15">
      <c r="A82" s="56"/>
    </row>
    <row r="83" spans="1:15">
      <c r="A83" s="56"/>
    </row>
    <row r="84" spans="1:15">
      <c r="A84" s="56"/>
    </row>
    <row r="85" spans="1:15">
      <c r="A85" s="56"/>
    </row>
    <row r="86" spans="1:15">
      <c r="A86" s="56"/>
    </row>
    <row r="87" spans="1:15">
      <c r="A87" s="56"/>
    </row>
    <row r="88" spans="1:15">
      <c r="A88" s="56"/>
    </row>
    <row r="89" spans="1:15">
      <c r="A89" s="56"/>
    </row>
    <row r="90" spans="1:15">
      <c r="A90" s="56"/>
    </row>
    <row r="91" spans="1:15">
      <c r="A91" s="56"/>
    </row>
    <row r="92" spans="1:15">
      <c r="A92" s="56"/>
    </row>
    <row r="93" spans="1:15">
      <c r="A93" s="56"/>
    </row>
    <row r="94" spans="1:15">
      <c r="A94" s="56"/>
    </row>
    <row r="95" spans="1:15">
      <c r="A95" s="56"/>
    </row>
    <row r="101" spans="1:15">
      <c r="A101" s="38"/>
    </row>
    <row r="102" spans="1:15">
      <c r="A102" s="38"/>
    </row>
    <row r="112" spans="1:15" s="49" customFormat="1">
      <c r="A112" s="39"/>
      <c r="B112" s="39"/>
      <c r="C112" s="82"/>
      <c r="D112" s="82"/>
      <c r="E112" s="82"/>
      <c r="F112" s="82"/>
      <c r="G112" s="39"/>
      <c r="H112" s="82"/>
      <c r="I112" s="82"/>
      <c r="J112" s="82"/>
      <c r="K112" s="82"/>
      <c r="O112" s="39"/>
    </row>
    <row r="113" spans="1:15" s="49" customFormat="1">
      <c r="A113" s="39"/>
      <c r="B113" s="39"/>
      <c r="C113" s="82"/>
      <c r="D113" s="82"/>
      <c r="E113" s="82"/>
      <c r="F113" s="82"/>
      <c r="G113" s="39"/>
      <c r="H113" s="82"/>
      <c r="I113" s="82"/>
      <c r="J113" s="82"/>
      <c r="K113" s="82"/>
    </row>
    <row r="114" spans="1:15" s="49" customFormat="1">
      <c r="A114" s="39"/>
      <c r="B114" s="39"/>
      <c r="C114" s="82"/>
      <c r="D114" s="82"/>
      <c r="E114" s="82"/>
      <c r="F114" s="82"/>
      <c r="G114" s="39"/>
      <c r="H114" s="82"/>
      <c r="I114" s="82"/>
      <c r="J114" s="82"/>
      <c r="K114" s="82"/>
    </row>
    <row r="115" spans="1:15" s="49" customFormat="1">
      <c r="A115" s="39"/>
      <c r="B115" s="39"/>
      <c r="C115" s="82"/>
      <c r="D115" s="82"/>
      <c r="E115" s="82"/>
      <c r="F115" s="82"/>
      <c r="G115" s="39"/>
      <c r="H115" s="82"/>
      <c r="I115" s="82"/>
      <c r="J115" s="82"/>
      <c r="K115" s="82"/>
    </row>
    <row r="116" spans="1:15" s="49" customFormat="1">
      <c r="A116" s="39"/>
      <c r="B116" s="39"/>
      <c r="C116" s="82"/>
      <c r="D116" s="82"/>
      <c r="E116" s="82"/>
      <c r="F116" s="82"/>
      <c r="G116" s="39"/>
      <c r="H116" s="82"/>
      <c r="I116" s="82"/>
      <c r="J116" s="82"/>
      <c r="K116" s="82"/>
    </row>
    <row r="117" spans="1:15" s="47" customFormat="1">
      <c r="A117" s="39"/>
      <c r="B117" s="39"/>
      <c r="C117" s="82"/>
      <c r="D117" s="82"/>
      <c r="E117" s="82"/>
      <c r="F117" s="82"/>
      <c r="G117" s="39"/>
      <c r="H117" s="82"/>
      <c r="I117" s="82"/>
      <c r="J117" s="82"/>
      <c r="K117" s="82"/>
      <c r="O117" s="49"/>
    </row>
    <row r="118" spans="1:15" s="47" customFormat="1">
      <c r="A118" s="39"/>
      <c r="B118" s="39"/>
      <c r="C118" s="82"/>
      <c r="D118" s="82"/>
      <c r="E118" s="82"/>
      <c r="F118" s="82"/>
      <c r="G118" s="39"/>
      <c r="H118" s="82"/>
      <c r="I118" s="82"/>
      <c r="J118" s="82"/>
      <c r="K118" s="82"/>
    </row>
    <row r="119" spans="1:15" s="57" customFormat="1" ht="29.4" customHeight="1">
      <c r="A119" s="39"/>
      <c r="B119" s="39"/>
      <c r="C119" s="82"/>
      <c r="D119" s="82"/>
      <c r="E119" s="82"/>
      <c r="F119" s="82"/>
      <c r="G119" s="39"/>
      <c r="H119" s="82"/>
      <c r="I119" s="82"/>
      <c r="J119" s="82"/>
      <c r="K119" s="82"/>
      <c r="O119" s="47"/>
    </row>
    <row r="120" spans="1:15" s="57" customFormat="1" ht="29.4" customHeight="1">
      <c r="A120" s="39"/>
      <c r="B120" s="39"/>
      <c r="C120" s="82"/>
      <c r="D120" s="82"/>
      <c r="E120" s="82"/>
      <c r="F120" s="82"/>
      <c r="G120" s="39"/>
      <c r="H120" s="82"/>
      <c r="I120" s="82"/>
      <c r="J120" s="82"/>
      <c r="K120" s="82"/>
    </row>
    <row r="121" spans="1:15" s="57" customFormat="1" ht="29.4" customHeight="1">
      <c r="A121" s="39"/>
      <c r="B121" s="39"/>
      <c r="C121" s="82"/>
      <c r="D121" s="82"/>
      <c r="E121" s="82"/>
      <c r="F121" s="82"/>
      <c r="G121" s="39"/>
      <c r="H121" s="82"/>
      <c r="I121" s="82"/>
      <c r="J121" s="82"/>
      <c r="K121" s="82"/>
    </row>
    <row r="122" spans="1:15">
      <c r="O122" s="57"/>
    </row>
  </sheetData>
  <protectedRanges>
    <protectedRange sqref="J16" name="Range1_4_1_1_1"/>
  </protectedRanges>
  <mergeCells count="5">
    <mergeCell ref="A1:B1"/>
    <mergeCell ref="A2:B2"/>
    <mergeCell ref="A3:J3"/>
    <mergeCell ref="A4:I4"/>
    <mergeCell ref="A5:K6"/>
  </mergeCells>
  <hyperlinks>
    <hyperlink ref="G31" r:id="rId1" tooltip="Коробка розподільча E.NEXT e.db.pro.85.85.50u ПВХ p016102" display="https://epicentrk.ua/ua/shop/korobka-raspredelitelnaya-e-next-e-db-pro-85-85-50u-pvkh-p016102.html" xr:uid="{1F57DFC2-3F69-46BB-8A2A-E7414917CB38}"/>
  </hyperlinks>
  <pageMargins left="0.7" right="0.7" top="0.75" bottom="0.75" header="0.3" footer="0.3"/>
  <pageSetup paperSize="9" scale="3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2025-07-14T13:43:45Z</cp:lastPrinted>
  <dcterms:created xsi:type="dcterms:W3CDTF">1996-10-08T23:32:00Z</dcterms:created>
  <dcterms:modified xsi:type="dcterms:W3CDTF">2025-09-11T12:17:00Z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