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W:\Desktop\РАБОТА\РАБОТА\ПЕРЕФОРМАТ\Луцьк Українки 52\На тендер\"/>
    </mc:Choice>
  </mc:AlternateContent>
  <xr:revisionPtr revIDLastSave="0" documentId="13_ncr:1_{170E891C-6587-4E4D-84FF-3E792A0F2673}"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108" i="53" l="1"/>
  <c r="I82" i="53"/>
  <c r="K27" i="53"/>
  <c r="K28" i="53"/>
  <c r="K29" i="53"/>
  <c r="K30" i="53"/>
  <c r="K31" i="53"/>
  <c r="K32" i="53"/>
  <c r="K33" i="53"/>
  <c r="K34" i="53"/>
  <c r="K35" i="53"/>
  <c r="K36" i="53"/>
  <c r="K37" i="53"/>
  <c r="K38" i="53"/>
  <c r="K39" i="53"/>
  <c r="K40" i="53"/>
  <c r="K41" i="53"/>
  <c r="K46" i="53"/>
  <c r="K47" i="53"/>
  <c r="K26" i="53"/>
  <c r="K24" i="53"/>
  <c r="F76" i="53"/>
  <c r="F106" i="53"/>
  <c r="K61" i="53"/>
  <c r="F61" i="53"/>
  <c r="K72" i="53"/>
  <c r="K88" i="53" l="1"/>
  <c r="K91" i="53"/>
  <c r="F103" i="53"/>
  <c r="F29" i="53"/>
  <c r="F10" i="53"/>
  <c r="F26" i="53"/>
  <c r="K100" i="53"/>
  <c r="F82" i="53"/>
  <c r="K92" i="53"/>
  <c r="D84" i="53"/>
  <c r="F9" i="53" l="1"/>
  <c r="K98" i="53"/>
  <c r="F41" i="53" l="1"/>
  <c r="I35" i="53"/>
  <c r="I37" i="53"/>
  <c r="I38" i="53"/>
  <c r="I36" i="53"/>
  <c r="F37" i="53"/>
  <c r="K23" i="53"/>
  <c r="K22" i="53"/>
  <c r="F22" i="53"/>
  <c r="F19" i="53"/>
  <c r="K67" i="53"/>
  <c r="K68" i="53"/>
  <c r="K64" i="53"/>
  <c r="K66" i="53"/>
  <c r="K65" i="53"/>
  <c r="K63" i="53"/>
  <c r="K62" i="53"/>
  <c r="F62" i="53"/>
  <c r="F46" i="53"/>
  <c r="I40" i="53"/>
  <c r="I39" i="53"/>
  <c r="F18" i="53"/>
  <c r="F20" i="53"/>
  <c r="F30" i="53" l="1"/>
  <c r="K74" i="53"/>
  <c r="F104" i="53"/>
  <c r="F16" i="53"/>
  <c r="F21" i="53"/>
  <c r="I80" i="53"/>
  <c r="I75" i="53"/>
  <c r="K75" i="53" s="1"/>
  <c r="K97" i="53"/>
  <c r="I83" i="53"/>
  <c r="F84" i="53"/>
  <c r="K90" i="53"/>
  <c r="K89" i="53"/>
  <c r="K87" i="53"/>
  <c r="K86" i="53"/>
  <c r="K85" i="53"/>
  <c r="K84" i="53"/>
  <c r="K73" i="53"/>
  <c r="K71" i="53"/>
  <c r="K69" i="53"/>
  <c r="K70" i="53"/>
  <c r="K78" i="53"/>
  <c r="F75" i="53"/>
  <c r="F69" i="53"/>
  <c r="K60" i="53"/>
  <c r="K59" i="53"/>
  <c r="F51" i="53"/>
  <c r="F83" i="53" l="1"/>
  <c r="F40" i="53"/>
  <c r="F39" i="53"/>
  <c r="F50" i="53" l="1"/>
  <c r="F17" i="53"/>
  <c r="F14" i="53"/>
  <c r="F15" i="53"/>
  <c r="F44" i="53"/>
  <c r="F49" i="53"/>
  <c r="F45" i="53"/>
  <c r="F43" i="53"/>
  <c r="K80" i="53" l="1"/>
  <c r="F8" i="53" l="1"/>
  <c r="I99" i="53" l="1"/>
  <c r="K79" i="53"/>
  <c r="I105" i="53" l="1"/>
  <c r="I33" i="53"/>
  <c r="K106" i="53" l="1"/>
  <c r="K107" i="53"/>
  <c r="K99" i="53"/>
  <c r="K55" i="53"/>
  <c r="K56" i="53"/>
  <c r="K58" i="53"/>
  <c r="K81" i="53"/>
  <c r="F105" i="53"/>
  <c r="F108" i="53" s="1"/>
  <c r="F96" i="53"/>
  <c r="F97" i="53"/>
  <c r="F99" i="53"/>
  <c r="F57" i="53"/>
  <c r="F59" i="53"/>
  <c r="F77" i="53"/>
  <c r="F80" i="53"/>
  <c r="F31" i="53"/>
  <c r="F33" i="53"/>
  <c r="F11" i="53"/>
  <c r="F13" i="53"/>
  <c r="F48" i="53"/>
  <c r="F101" i="53" l="1"/>
  <c r="K52" i="53" l="1"/>
  <c r="F35" i="53"/>
  <c r="F52" i="53" s="1"/>
  <c r="K57" i="53" l="1"/>
  <c r="I77" i="53" l="1"/>
  <c r="K77" i="53" s="1"/>
  <c r="F7" i="53" l="1"/>
  <c r="F24" i="53" s="1"/>
  <c r="K96" i="53" l="1"/>
  <c r="K101" i="53" s="1"/>
  <c r="K54" i="53"/>
  <c r="K94" i="53" s="1"/>
  <c r="F54" i="53"/>
  <c r="F94" i="53" s="1"/>
  <c r="F110" i="53" s="1"/>
  <c r="F112" i="53" s="1"/>
  <c r="K109" i="53" l="1"/>
  <c r="K110" i="53" s="1"/>
  <c r="K111" i="53" s="1"/>
  <c r="K112" i="53" s="1"/>
  <c r="K114" i="53" s="1"/>
  <c r="K113" i="53" s="1"/>
</calcChain>
</file>

<file path=xl/sharedStrings.xml><?xml version="1.0" encoding="utf-8"?>
<sst xmlns="http://schemas.openxmlformats.org/spreadsheetml/2006/main" count="361" uniqueCount="244">
  <si>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</si>
  <si>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</si>
  <si>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</si>
  <si>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</si>
  <si>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</si>
  <si>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</si>
  <si>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</si>
  <si>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</si>
  <si>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</si>
  <si>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</si>
  <si>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</si>
  <si>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</si>
  <si>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</si>
  <si>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</si>
  <si>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</si>
  <si>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</si>
  <si>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</si>
  <si>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</si>
  <si>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</si>
  <si>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</si>
  <si>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</si>
  <si>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</si>
  <si>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</si>
  <si>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</si>
  <si>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</si>
  <si>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</si>
  <si>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</si>
  <si>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</si>
  <si>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</si>
  <si>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</si>
  <si>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</si>
  <si>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</si>
  <si>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</si>
  <si>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</si>
  <si>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</si>
  <si>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</si>
  <si>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</si>
  <si>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</si>
  <si>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</si>
  <si>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</si>
  <si>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</si>
  <si>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</si>
  <si>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</si>
  <si>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</si>
  <si>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</si>
  <si>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</si>
  <si>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</si>
  <si>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</si>
  <si>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</si>
  <si>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</si>
  <si>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</si>
  <si>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</si>
  <si>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</si>
  <si>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</si>
  <si>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</si>
  <si>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</si>
  <si>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</si>
  <si>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</si>
  <si>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</si>
  <si>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</si>
  <si>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</si>
  <si>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</si>
  <si>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</si>
  <si>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</si>
  <si>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</si>
  <si>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</si>
  <si>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</si>
  <si>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</si>
  <si>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</si>
  <si>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</si>
  <si>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</si>
  <si>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</si>
  <si>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</si>
  <si>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</si>
  <si>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</si>
  <si>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</si>
  <si>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</si>
  <si>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</si>
  <si>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</si>
  <si>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</si>
  <si>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</si>
  <si>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</si>
  <si>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</si>
  <si>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</si>
  <si>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</si>
  <si>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</si>
  <si>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</si>
  <si>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</si>
  <si>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</si>
  <si>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</si>
  <si>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</si>
  <si>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</si>
  <si>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</si>
  <si>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</si>
  <si>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</si>
  <si>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</si>
  <si>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поставка замовника</t>
  </si>
  <si>
    <t>Прокладання кабелю вітой пари UTP</t>
  </si>
  <si>
    <t>Монтаж інформаційної розетки</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</si>
  <si>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</si>
  <si>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</si>
  <si>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</si>
  <si>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</si>
  <si>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</si>
  <si>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</si>
  <si>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</si>
  <si>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</si>
  <si>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</si>
  <si>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</si>
  <si>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</si>
  <si>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</si>
  <si>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</si>
  <si>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</si>
  <si>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</si>
  <si>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</si>
  <si>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</si>
  <si>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ВСЬОГО  ВАРТІСТЬ Демонтажні роботи, грн.( без ПДВ):</t>
  </si>
  <si>
    <t>Стрічка самоклейка 48*300м*40мік</t>
  </si>
  <si>
    <t>Монтаж шинопроводу</t>
  </si>
  <si>
    <t>Саморіз по металу 3.5x25 мм 100 шт Expert Fix</t>
  </si>
  <si>
    <t>уп</t>
  </si>
  <si>
    <t>м/п</t>
  </si>
  <si>
    <t>м</t>
  </si>
  <si>
    <t>Обжим UTP кабелю в патч панель</t>
  </si>
  <si>
    <t>Стяжка для кабелю нейлоновий 3.6x250 (100 шт./уп.)</t>
  </si>
  <si>
    <t>посл.</t>
  </si>
  <si>
    <t>Прокладання кабелю до 4кв.мм включно</t>
  </si>
  <si>
    <t>Кабель силовий моноліт ЗЗЦМ ВВГнгП 3х1,5 мідь</t>
  </si>
  <si>
    <t>Конектор RJ45 8P8C ATCOM UTP Кат 5e</t>
  </si>
  <si>
    <t>Кабель силовий моноліт ЗЗЦМ ВВГнгП 3х2,5 мідь</t>
  </si>
  <si>
    <t>Загальнобудівельні роботи</t>
  </si>
  <si>
    <t>Один. вим.</t>
  </si>
  <si>
    <t>Коробка розподільча  пластик</t>
  </si>
  <si>
    <t>м.п</t>
  </si>
  <si>
    <t>Стретс 17мік*50см вага нетто 2,346 (+/-2%)кг макс. Довж палетування 600м.п</t>
  </si>
  <si>
    <t>Гофрокартон 2-х шаровий v2 1,05х10 м 10,5 кв.м</t>
  </si>
  <si>
    <t>рул</t>
  </si>
  <si>
    <t>Клейка стрічка 45 мм 200 м 40 мкм</t>
  </si>
  <si>
    <t>Дефектний акт</t>
  </si>
  <si>
    <t>№ з/п</t>
  </si>
  <si>
    <t>ВСЬОГО ПО Кошторису  без ПДВ, ГРН.:</t>
  </si>
  <si>
    <t>ВСЬОГО ПО Кошторису  з ПДВ, ГРН.:</t>
  </si>
  <si>
    <t>Затискач для троса подвійний 2 мм</t>
  </si>
  <si>
    <t>Клема 5-х провідна х 4мм² з натискним важелем "WAGO"</t>
  </si>
  <si>
    <t>Клема 3-х провідна х 4мм² з натискним важелем "WAGO"</t>
  </si>
  <si>
    <t>СТ 17/10 Глибокопроникаюча грунтовка</t>
  </si>
  <si>
    <t>Рекламні банери</t>
  </si>
  <si>
    <t xml:space="preserve">Монтаж ПВХ плінтуса (б/в) на саморізи </t>
  </si>
  <si>
    <t>Демонтаж плінтуса із збереженням</t>
  </si>
  <si>
    <t>Закриття вітрин рекламними банерами</t>
  </si>
  <si>
    <t>ПДВ, ГРН.:</t>
  </si>
  <si>
    <t>Шинопровід QS-3F3-BK</t>
  </si>
  <si>
    <t>Шинопровід QS-3F2-BK</t>
  </si>
  <si>
    <t>З'єднувач QS-3F-Line-BK</t>
  </si>
  <si>
    <t>Живлення QS-3F-PC-L-BK</t>
  </si>
  <si>
    <t>Заглушка QS-3F-EC-BK</t>
  </si>
  <si>
    <t>Демонтаж меблів (демонтаж, пакування, навантаження)</t>
  </si>
  <si>
    <t xml:space="preserve">Шафа під ТВ  (Видео вол. 1621х2220(Н)) (демонтаж, пакування, навантаження) </t>
  </si>
  <si>
    <t xml:space="preserve"> Модуль настіннний аксесуари  600 мм (демонтаж, пакування, навантаження) </t>
  </si>
  <si>
    <t xml:space="preserve">ТВ 65" Samsung LJ165DMEPLGC/CI (демонтаж, пакування, навантаження) </t>
  </si>
  <si>
    <t xml:space="preserve"> Панель настіннна (постер) 1200 мм (демонтаж, переміщення, монтаж)</t>
  </si>
  <si>
    <t>Плівка повітряно-бульбашкова 110 см х 10 м</t>
  </si>
  <si>
    <t>Стіл для телефонів 1650*800   (демонтаж, переміщення, монтаж) в т.ч відключення/підключення мережевих фільтрів 220В</t>
  </si>
  <si>
    <t xml:space="preserve"> Стол дворівневий 1200мм (подвійний) комплект (демонтаж, переміщення, монтаж) в т.ч відключення/підключення мережевих фільтрів 220В</t>
  </si>
  <si>
    <t xml:space="preserve"> Стіл для консультацій високий (демонтаж, пакування, навантаження) </t>
  </si>
  <si>
    <t xml:space="preserve"> стільці/пуфи (демонтаж, пакування, навантаження) </t>
  </si>
  <si>
    <t xml:space="preserve"> Панель настіннна (постер) 1200 мм (демонтаж, пакування, навантаження) </t>
  </si>
  <si>
    <t>Переміщення меблів (демонтаж, переміщення, монтаж)</t>
  </si>
  <si>
    <t>Прорізання отворів діам. 60мм в панелі аксесуарів 1200мм</t>
  </si>
  <si>
    <t>Заглушка для дротів DC з пружиною К-06 бук</t>
  </si>
  <si>
    <t>Монтаж підлогового кабель каналу</t>
  </si>
  <si>
    <t>Шпаклевка Sniezka ACRYL-PUTZ FS20 1,5 кг</t>
  </si>
  <si>
    <t xml:space="preserve">Шпаклювання стін і перегородок  (2-шарова шпаклівка, грунтовка і шліфування) </t>
  </si>
  <si>
    <t>Фарбування стін (за 2 рази + грунт) ral 9010</t>
  </si>
  <si>
    <t>Сверління наскрізнього  отвору діам. 20мм в металевій профільній трубі</t>
  </si>
  <si>
    <t>Вставка гумова чорна з перегородкою FIX-DGB19A, Товщина = 2 мм, Діаметр отвору = 16 мм, Діаметр вирізу панелі = 19 мм,</t>
  </si>
  <si>
    <t>Збирання стелажів оцинкованих 900*400*1800</t>
  </si>
  <si>
    <t>Підключення кабелю електроживлення з підлоги до стелажів</t>
  </si>
  <si>
    <t>Стяжка для кабелю нейлоновий 3.6x250 (100 шт./уп.) чорна</t>
  </si>
  <si>
    <t>Монтаж та збірка подовжувача</t>
  </si>
  <si>
    <t>Монтаж кабель каналу</t>
  </si>
  <si>
    <t>Наконечник втулочный E.NEXT e.terminal.stand.en.1.5.10 неизолированный 1,5 кв.мм 100 шт</t>
  </si>
  <si>
    <t xml:space="preserve">Вилка електрична кутова UP! (Underprice) YK-206W-WH із заземленням </t>
  </si>
  <si>
    <t>Канал кабельний Аско-Укрем 15х10</t>
  </si>
  <si>
    <t>Труба гофрована Expert 750H 16 мм 25 м чорна</t>
  </si>
  <si>
    <t>Шинопровід QS-3F1-BK</t>
  </si>
  <si>
    <t>Світильник MARS-S чорний</t>
  </si>
  <si>
    <t>Демонтаж системи кріплення панелей до стіни ( Wall Rail) з відключеннм від живлення</t>
  </si>
  <si>
    <t>Монтаж прожекторів з регулюванням напрямку освітлення</t>
  </si>
  <si>
    <t xml:space="preserve"> Круглий стіл ТОП 10 1000мм (демонтаж, переміщення, монтаж) в т.ч відключення/підключення мережевих фільтрів 220В</t>
  </si>
  <si>
    <t xml:space="preserve"> Стіл для консультацій високий (демонтаж, переміщення, монтаж) в т.ч відключення/підключення мережевих фільтрів 220В</t>
  </si>
  <si>
    <t>Монтаж панелі настіннний аксесуари  1200 мм</t>
  </si>
  <si>
    <t>ТВ 48"+кронштейн комплект (демонтаж, пакування, навантаження) в т.ч відключення  від 220В</t>
  </si>
  <si>
    <t>Табло електронно\ черги 400*150*50 (демонтаж, пакування, навантаження) в т.ч відключення  від 220В</t>
  </si>
  <si>
    <t>Фарбування стін (за 2 рази + грунт) ral 3020</t>
  </si>
  <si>
    <t>Канал кабельний ОМіС 68х17х1100 мм коричневий</t>
  </si>
  <si>
    <t>Клей монтажний Tytan Декор Експрес супер-білий 310 мл</t>
  </si>
  <si>
    <t>Панель настіннна (постер) 600 мм (демонтаж, переміщення, монтаж)</t>
  </si>
  <si>
    <t>Кутник універсальний посилений Profstal рівносторонній 120x120x90 мм 2 мм (1шт.)</t>
  </si>
  <si>
    <t>Дюбель для гіпсокартону Molly Expert Fix 6x65 мм 4 шт. (BMOL;BMOL6X65be)</t>
  </si>
  <si>
    <t>Підключення кабелю електроживлення зі стелі до стелажів</t>
  </si>
  <si>
    <t>Колодка Makel із заземленням 6 гн. з вимикачем білий MGP231</t>
  </si>
  <si>
    <t>Колодка Makel із заземленням 3 гн. з вимикачем білий MGP211</t>
  </si>
  <si>
    <t xml:space="preserve">Коуш для сталевих канатів 2 мм нержавіюча сталь </t>
  </si>
  <si>
    <t>Гніздо UP! (Underprice) YK-406P-BK із заземленням 220В 16А IP44 каучук чорний</t>
  </si>
  <si>
    <t>Трос металополімерний сталевий D=2 мм на метраж пог.</t>
  </si>
  <si>
    <t>Дюбель распорный Expert Fix 8x40 мм 7 шт. (BS-8be)</t>
  </si>
  <si>
    <t>Стяжка кабельна fischer нейлонова прозора 5x100 100 шт. прозора</t>
  </si>
  <si>
    <t>Провід силовий ЗЗЦМ ПВС 3x1,5 медь</t>
  </si>
  <si>
    <t>Термінал елекроної черги (демонтаж, пакування, навантаження) в т.ч відключення  від 220В</t>
  </si>
  <si>
    <t>Виготовлення обрешітки для ТВ</t>
  </si>
  <si>
    <t>Рейка Лісбудінвест 20х40</t>
  </si>
  <si>
    <t>Саморіз по дереву для гіпсокартону 3,5x35 мм 50 шт 4013535-4Cme Expert Fix</t>
  </si>
  <si>
    <t>Фарба акрилатна  мат RAL 9010</t>
  </si>
  <si>
    <t>Фарба акрилатна мат RAL3020</t>
  </si>
  <si>
    <t>Фарба гумова Protex Kauchuk Proof RAL 9005 чорна мат 1 л 1,1 кг</t>
  </si>
  <si>
    <t>Підфарбування стелі  місцями (пошкодження після монтажу трекового освітлення, монтажних коробок та інше)</t>
  </si>
  <si>
    <t xml:space="preserve">Розетка Schneider Electric Asfora  пластик/з заземленням 220 В </t>
  </si>
  <si>
    <t>Перехідник адаптер з'єднувач LAN Ethernet RJ45-RJ45</t>
  </si>
  <si>
    <t>Демонтаж вбудованих світильників</t>
  </si>
  <si>
    <t>Монтаж вбудованого світильника</t>
  </si>
  <si>
    <t>Світильник С=Cezar- AT</t>
  </si>
  <si>
    <t>Коробка установча SMARTBOX поліпропілен OHC 60 Fs</t>
  </si>
  <si>
    <t xml:space="preserve">Монтаж та підключеня бойлера </t>
  </si>
  <si>
    <t>Демонтаж бойлера</t>
  </si>
  <si>
    <t>Бойлер Nova tec NT-S 50</t>
  </si>
  <si>
    <t>Шланг для води Water House Ду1/2 ВВ 1,2 м</t>
  </si>
  <si>
    <t>Запобіжний клапан Gross підривний для бойлеру 1/2"</t>
  </si>
  <si>
    <t>Дверний замок вхідний Kale 152-3MR без циліндра латунь</t>
  </si>
  <si>
    <t>Перенесення меблів для завантаження до 50м</t>
  </si>
  <si>
    <t>люд.год</t>
  </si>
  <si>
    <t>Кабель комп'ютерный монолит Одескабель UTP  cat.5E 4x2х0,51 мідь</t>
  </si>
  <si>
    <t>Комплект підвісу тип 5</t>
  </si>
  <si>
    <t>З'єднувач R-INT (563R)</t>
  </si>
  <si>
    <t xml:space="preserve">Монтаж замка врізного </t>
  </si>
  <si>
    <t>Вилка кабельная UP! (Underprice) YK-201M-WH с заземлением 220В 16А IP20</t>
  </si>
  <si>
    <t>Монтаж автоматичного вимикача</t>
  </si>
  <si>
    <t>Автоматический выключатель Schneider Electric 10 A 1P</t>
  </si>
  <si>
    <t>км</t>
  </si>
  <si>
    <t>Вивезення сміття(Утилізація) (за списком у ТЗ)</t>
  </si>
  <si>
    <t xml:space="preserve">Монтаж розеток з підрозетником </t>
  </si>
  <si>
    <t>Доставка (м. Луцьк Л Українки - Київ вул Зрошувальна 5)</t>
  </si>
  <si>
    <t>Перекомутація розподілчих коробок з продзвонкою ліній</t>
  </si>
  <si>
    <t>Найменування будови та її адреса: Реформат магазину за адресою м.Луцьк Лесі Українки 52, 1 поверх, 102,96.м2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</si>
</sst>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
      <sz val="8"/>
      <name val="Arial"/>
      <family val="2"/>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25">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left"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7" fillId="4" borderId="1" xfId="0" applyNumberFormat="1" applyFont="1" applyFill="1" applyBorder="1" applyAlignment="1" applyProtection="1">
      <alignment horizontal="center" vertical="center" wrapText="1"/>
      <protection locked="0"/>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2" fontId="46" fillId="0" borderId="1" xfId="48" applyNumberFormat="1"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6" fillId="0" borderId="1" xfId="48"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center" vertical="center"/>
    </xf>
    <xf numFmtId="166" fontId="46" fillId="0" borderId="18"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49" fontId="47"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166" fontId="42" fillId="0" borderId="1" xfId="48" applyNumberFormat="1" applyFont="1" applyFill="1" applyBorder="1" applyAlignment="1">
      <alignment horizontal="left" vertical="center"/>
    </xf>
    <xf numFmtId="0" fontId="42" fillId="0" borderId="1" xfId="0" applyFont="1" applyFill="1" applyBorder="1" applyAlignment="1">
      <alignment vertical="center"/>
    </xf>
    <xf numFmtId="0" fontId="46" fillId="0" borderId="1" xfId="48" applyFont="1" applyFill="1" applyBorder="1" applyAlignment="1">
      <alignment horizontal="left" vertical="center" wrapText="1"/>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7"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2" fontId="42" fillId="0" borderId="17"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2" fillId="0" borderId="1" xfId="8" applyFont="1" applyFill="1" applyBorder="1" applyAlignment="1">
      <alignment horizontal="center" vertical="center"/>
    </xf>
    <xf numFmtId="166" fontId="42" fillId="0" borderId="1" xfId="48" applyNumberFormat="1" applyFont="1" applyBorder="1" applyAlignment="1">
      <alignment horizontal="center" vertical="center"/>
    </xf>
    <xf numFmtId="2" fontId="42" fillId="0" borderId="1" xfId="48"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66" fontId="42" fillId="0" borderId="1" xfId="3" applyNumberFormat="1" applyFont="1" applyFill="1" applyBorder="1" applyAlignment="1">
      <alignment horizontal="center" vertical="center"/>
    </xf>
    <xf numFmtId="166" fontId="42" fillId="4" borderId="1" xfId="0" applyNumberFormat="1" applyFont="1" applyFill="1" applyBorder="1" applyAlignment="1">
      <alignment horizontal="center" vertical="center"/>
    </xf>
    <xf numFmtId="2" fontId="42" fillId="4" borderId="1" xfId="8" applyNumberFormat="1" applyFont="1" applyFill="1" applyBorder="1" applyAlignment="1">
      <alignment horizontal="center" vertical="center"/>
    </xf>
    <xf numFmtId="0" fontId="44" fillId="4" borderId="1" xfId="8" applyFont="1" applyFill="1" applyBorder="1" applyAlignment="1">
      <alignment horizontal="center" vertical="center" wrapText="1"/>
    </xf>
    <xf numFmtId="0" fontId="42" fillId="0" borderId="1" xfId="0" applyFont="1" applyBorder="1" applyAlignment="1">
      <alignment vertical="center"/>
    </xf>
    <xf numFmtId="2" fontId="42" fillId="0" borderId="1" xfId="8" applyNumberFormat="1" applyFont="1" applyFill="1" applyBorder="1" applyAlignment="1">
      <alignment horizontal="center" vertical="center" wrapText="1"/>
    </xf>
    <xf numFmtId="0" fontId="46" fillId="0" borderId="1" xfId="0" applyFont="1" applyBorder="1" applyAlignment="1">
      <alignment horizontal="left" vertical="center"/>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4" fontId="42" fillId="0" borderId="1" xfId="48" applyNumberFormat="1" applyFont="1" applyBorder="1" applyAlignment="1">
      <alignment horizontal="center" vertical="center"/>
    </xf>
    <xf numFmtId="49" fontId="42" fillId="0" borderId="1" xfId="48" applyNumberFormat="1" applyFont="1" applyBorder="1" applyAlignment="1" applyProtection="1">
      <alignment horizontal="left" vertical="center" wrapText="1"/>
      <protection locked="0"/>
    </xf>
    <xf numFmtId="49" fontId="42" fillId="0" borderId="1" xfId="48" applyNumberFormat="1" applyFont="1" applyBorder="1" applyAlignment="1" applyProtection="1">
      <alignment horizontal="center" vertical="center"/>
      <protection locked="0"/>
    </xf>
    <xf numFmtId="166" fontId="46" fillId="0" borderId="1" xfId="48" applyNumberFormat="1" applyFont="1" applyBorder="1" applyAlignment="1">
      <alignment horizontal="center" vertical="center"/>
    </xf>
    <xf numFmtId="0" fontId="42" fillId="0" borderId="1" xfId="0" applyFont="1" applyBorder="1" applyAlignment="1">
      <alignment horizontal="left" vertical="center" wrapText="1"/>
    </xf>
    <xf numFmtId="166" fontId="42" fillId="0" borderId="1" xfId="48" applyNumberFormat="1" applyFont="1" applyBorder="1" applyAlignment="1">
      <alignment horizontal="left" vertical="center"/>
    </xf>
    <xf numFmtId="166" fontId="46" fillId="0" borderId="1" xfId="48" applyNumberFormat="1" applyFont="1" applyBorder="1" applyAlignment="1">
      <alignment horizontal="left" vertical="center"/>
    </xf>
    <xf numFmtId="0" fontId="42" fillId="4" borderId="17" xfId="0" applyFont="1" applyFill="1" applyBorder="1" applyAlignment="1">
      <alignment vertical="center"/>
    </xf>
    <xf numFmtId="0" fontId="42" fillId="0" borderId="17" xfId="0" applyFont="1" applyFill="1" applyBorder="1" applyAlignment="1">
      <alignment vertical="center"/>
    </xf>
    <xf numFmtId="166" fontId="46" fillId="0" borderId="17" xfId="48" applyNumberFormat="1" applyFont="1" applyFill="1" applyBorder="1" applyAlignment="1">
      <alignment horizontal="center" vertical="center"/>
    </xf>
    <xf numFmtId="0" fontId="42" fillId="0" borderId="17" xfId="48" applyFont="1" applyFill="1" applyBorder="1" applyAlignment="1">
      <alignment horizontal="center" vertical="center"/>
    </xf>
    <xf numFmtId="166" fontId="42" fillId="0" borderId="17" xfId="48" applyNumberFormat="1" applyFont="1" applyFill="1" applyBorder="1" applyAlignment="1">
      <alignment horizontal="center" vertical="center"/>
    </xf>
    <xf numFmtId="0" fontId="0" fillId="0" borderId="0" xfId="0" applyFill="1"/>
    <xf numFmtId="49" fontId="42" fillId="0" borderId="1" xfId="48" quotePrefix="1" applyNumberFormat="1" applyFont="1" applyBorder="1" applyAlignment="1" applyProtection="1">
      <alignment horizontal="left" vertical="center" wrapText="1"/>
      <protection locked="0"/>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90" t="s">
        <v>0</v>
      </c>
      <c r="B1" s="191"/>
      <c r="C1" s="191"/>
      <c r="D1" s="191"/>
      <c r="E1" s="191"/>
      <c r="F1" s="191"/>
      <c r="G1" s="191"/>
      <c r="H1" s="191"/>
      <c r="I1" s="191"/>
      <c r="J1" s="191"/>
      <c r="K1" s="191"/>
      <c r="L1" s="191"/>
      <c r="M1" s="191"/>
      <c r="N1" s="191"/>
      <c r="O1" s="191"/>
      <c r="P1" s="191"/>
      <c r="Q1" s="191"/>
    </row>
    <row r="2" spans="1:17" ht="30" customHeight="1">
      <c r="A2" s="192" t="s">
        <v>1</v>
      </c>
      <c r="B2" s="193"/>
      <c r="C2" s="193"/>
      <c r="D2" s="193"/>
      <c r="E2" s="193"/>
      <c r="F2" s="193"/>
      <c r="G2" s="193"/>
      <c r="H2" s="193"/>
      <c r="I2" s="193"/>
      <c r="J2" s="193"/>
      <c r="K2" s="193"/>
      <c r="L2" s="193"/>
      <c r="M2" s="193"/>
      <c r="N2" s="193"/>
      <c r="O2" s="193"/>
      <c r="P2" s="193"/>
      <c r="Q2" s="193"/>
    </row>
    <row r="3" spans="1:17" ht="20.25" customHeight="1">
      <c r="B3" s="11"/>
      <c r="C3" s="11"/>
      <c r="D3" s="11"/>
      <c r="E3" s="194" t="s">
        <v>2</v>
      </c>
      <c r="F3" s="195"/>
      <c r="G3" s="196"/>
      <c r="H3" s="196"/>
      <c r="I3" s="196"/>
      <c r="J3" s="196"/>
      <c r="K3" s="196"/>
      <c r="L3" s="196"/>
      <c r="M3" s="196"/>
      <c r="N3" s="196"/>
      <c r="O3" s="11"/>
      <c r="P3" s="11"/>
      <c r="Q3" s="11"/>
    </row>
    <row r="4" spans="1:17">
      <c r="B4" s="11"/>
      <c r="C4" s="11"/>
      <c r="D4" s="11"/>
      <c r="E4" s="12"/>
      <c r="F4" s="13"/>
      <c r="G4" s="14"/>
      <c r="H4" s="14"/>
      <c r="I4" s="14"/>
      <c r="J4" s="14"/>
      <c r="K4" s="14"/>
      <c r="L4" s="14"/>
      <c r="M4" s="14"/>
      <c r="N4" s="14"/>
      <c r="O4" s="11"/>
      <c r="P4" s="11"/>
      <c r="Q4" s="11"/>
    </row>
    <row r="5" spans="1:17" ht="59.25" customHeight="1">
      <c r="A5" s="15"/>
      <c r="B5" s="197" t="s">
        <v>3</v>
      </c>
      <c r="C5" s="198"/>
      <c r="D5" s="198"/>
      <c r="E5" s="198"/>
      <c r="F5" s="198"/>
      <c r="G5" s="198"/>
      <c r="H5" s="198"/>
      <c r="I5" s="198"/>
      <c r="J5" s="198"/>
      <c r="K5" s="198"/>
      <c r="L5" s="198"/>
      <c r="M5" s="198"/>
      <c r="N5" s="198"/>
      <c r="O5" s="198"/>
      <c r="P5" s="198"/>
      <c r="Q5" s="199"/>
    </row>
    <row r="6" spans="1:17" ht="64.5" customHeight="1">
      <c r="A6" s="16">
        <v>1</v>
      </c>
      <c r="B6" s="185" t="s">
        <v>4</v>
      </c>
      <c r="C6" s="186"/>
      <c r="D6" s="186"/>
      <c r="E6" s="186"/>
      <c r="F6" s="186"/>
      <c r="G6" s="186"/>
      <c r="H6" s="186"/>
      <c r="I6" s="186"/>
      <c r="J6" s="186"/>
      <c r="K6" s="186"/>
      <c r="L6" s="186"/>
      <c r="M6" s="186"/>
      <c r="N6" s="186"/>
      <c r="O6" s="186"/>
      <c r="P6" s="186"/>
      <c r="Q6" s="187"/>
    </row>
    <row r="7" spans="1:17" ht="18" customHeight="1">
      <c r="A7" s="16">
        <v>2</v>
      </c>
      <c r="B7" s="185" t="s">
        <v>5</v>
      </c>
      <c r="C7" s="186"/>
      <c r="D7" s="186"/>
      <c r="E7" s="186"/>
      <c r="F7" s="186"/>
      <c r="G7" s="186"/>
      <c r="H7" s="186"/>
      <c r="I7" s="186"/>
      <c r="J7" s="186"/>
      <c r="K7" s="186"/>
      <c r="L7" s="186"/>
      <c r="M7" s="186"/>
      <c r="N7" s="186"/>
      <c r="O7" s="186"/>
      <c r="P7" s="186"/>
      <c r="Q7" s="187"/>
    </row>
    <row r="8" spans="1:17" ht="45" customHeight="1">
      <c r="A8" s="16">
        <v>3</v>
      </c>
      <c r="B8" s="185" t="s">
        <v>6</v>
      </c>
      <c r="C8" s="186"/>
      <c r="D8" s="186"/>
      <c r="E8" s="186"/>
      <c r="F8" s="186"/>
      <c r="G8" s="186"/>
      <c r="H8" s="186"/>
      <c r="I8" s="186"/>
      <c r="J8" s="186"/>
      <c r="K8" s="186"/>
      <c r="L8" s="186"/>
      <c r="M8" s="186"/>
      <c r="N8" s="186"/>
      <c r="O8" s="186"/>
      <c r="P8" s="186"/>
      <c r="Q8" s="187"/>
    </row>
    <row r="9" spans="1:17" ht="24" customHeight="1">
      <c r="A9" s="16">
        <v>4</v>
      </c>
      <c r="B9" s="185" t="s">
        <v>7</v>
      </c>
      <c r="C9" s="186"/>
      <c r="D9" s="186"/>
      <c r="E9" s="186"/>
      <c r="F9" s="186"/>
      <c r="G9" s="186"/>
      <c r="H9" s="186"/>
      <c r="I9" s="186"/>
      <c r="J9" s="186"/>
      <c r="K9" s="186"/>
      <c r="L9" s="186"/>
      <c r="M9" s="186"/>
      <c r="N9" s="186"/>
      <c r="O9" s="186"/>
      <c r="P9" s="186"/>
      <c r="Q9" s="187"/>
    </row>
    <row r="10" spans="1:17" ht="19.5" customHeight="1">
      <c r="A10" s="16">
        <v>5</v>
      </c>
      <c r="B10" s="185" t="s">
        <v>8</v>
      </c>
      <c r="C10" s="186"/>
      <c r="D10" s="186"/>
      <c r="E10" s="186"/>
      <c r="F10" s="186"/>
      <c r="G10" s="186"/>
      <c r="H10" s="186"/>
      <c r="I10" s="186"/>
      <c r="J10" s="186"/>
      <c r="K10" s="186"/>
      <c r="L10" s="186"/>
      <c r="M10" s="186"/>
      <c r="N10" s="186"/>
      <c r="O10" s="186"/>
      <c r="P10" s="186"/>
      <c r="Q10" s="187"/>
    </row>
    <row r="11" spans="1:17" ht="21" customHeight="1">
      <c r="A11" s="17"/>
      <c r="B11" s="188" t="s">
        <v>9</v>
      </c>
      <c r="C11" s="189"/>
      <c r="D11" s="189"/>
      <c r="E11" s="189"/>
      <c r="F11" s="189"/>
      <c r="G11" s="189"/>
      <c r="H11" s="189"/>
      <c r="I11" s="189"/>
      <c r="J11" s="189"/>
      <c r="K11" s="189"/>
      <c r="L11" s="189"/>
      <c r="M11" s="189"/>
      <c r="N11" s="189"/>
      <c r="O11" s="189"/>
      <c r="P11" s="189"/>
      <c r="Q11" s="189"/>
    </row>
    <row r="12" spans="1:17" ht="21" customHeight="1">
      <c r="A12" s="11"/>
      <c r="B12" s="18"/>
      <c r="C12" s="19"/>
      <c r="D12" s="19"/>
      <c r="E12" s="19"/>
      <c r="F12" s="19"/>
      <c r="G12" s="19"/>
      <c r="H12" s="19"/>
      <c r="I12" s="19"/>
      <c r="J12" s="19"/>
      <c r="K12" s="19"/>
      <c r="L12" s="19"/>
      <c r="M12" s="19"/>
      <c r="N12" s="19"/>
      <c r="O12" s="19"/>
      <c r="P12" s="19"/>
      <c r="Q12" s="19"/>
    </row>
    <row r="13" spans="1:17">
      <c r="A13" s="183" t="s">
        <v>10</v>
      </c>
      <c r="B13" s="183"/>
      <c r="C13" s="183"/>
      <c r="D13" s="183"/>
      <c r="E13" s="183"/>
      <c r="F13" s="183"/>
      <c r="G13" s="183"/>
      <c r="H13" s="183"/>
      <c r="I13" s="183"/>
      <c r="J13" s="183"/>
      <c r="K13" s="183"/>
      <c r="L13" s="183"/>
      <c r="M13" s="183"/>
      <c r="N13" s="183"/>
      <c r="O13" s="183"/>
      <c r="P13" s="183"/>
      <c r="Q13" s="183"/>
    </row>
    <row r="14" spans="1:17" ht="15.75" customHeight="1">
      <c r="A14" s="183" t="s">
        <v>11</v>
      </c>
      <c r="B14" s="183"/>
      <c r="C14" s="183"/>
      <c r="D14" s="183"/>
      <c r="E14" s="183" t="s">
        <v>12</v>
      </c>
      <c r="F14" s="183"/>
      <c r="G14" s="183"/>
      <c r="H14" s="183"/>
      <c r="I14" s="183"/>
      <c r="J14" s="183"/>
      <c r="K14" s="183"/>
      <c r="L14" s="183"/>
      <c r="M14" s="183"/>
      <c r="N14" s="183"/>
      <c r="O14" s="183"/>
      <c r="P14" s="183"/>
      <c r="Q14" s="183"/>
    </row>
    <row r="15" spans="1:17" ht="15.75" customHeight="1">
      <c r="A15" s="183" t="s">
        <v>13</v>
      </c>
      <c r="B15" s="183"/>
      <c r="C15" s="183"/>
      <c r="D15" s="183"/>
      <c r="E15" s="183"/>
      <c r="F15" s="183"/>
      <c r="G15" s="183"/>
      <c r="H15" s="183"/>
      <c r="I15" s="183"/>
      <c r="J15" s="183"/>
      <c r="K15" s="183"/>
      <c r="L15" s="183"/>
      <c r="M15" s="183"/>
      <c r="N15" s="183"/>
      <c r="O15" s="183"/>
      <c r="P15" s="183"/>
      <c r="Q15" s="183"/>
    </row>
    <row r="16" spans="1:17" ht="24" customHeight="1">
      <c r="A16" s="177" t="s">
        <v>14</v>
      </c>
      <c r="B16" s="177"/>
      <c r="C16" s="177"/>
      <c r="D16" s="177"/>
      <c r="E16" s="184" t="s">
        <v>15</v>
      </c>
      <c r="F16" s="184"/>
      <c r="G16" s="184"/>
      <c r="H16" s="184"/>
      <c r="I16" s="184"/>
      <c r="J16" s="184"/>
      <c r="K16" s="184"/>
      <c r="L16" s="184"/>
      <c r="M16" s="184"/>
      <c r="N16" s="184"/>
      <c r="O16" s="184"/>
      <c r="P16" s="184"/>
      <c r="Q16" s="184"/>
    </row>
    <row r="17" spans="1:17" ht="47.25" customHeight="1">
      <c r="A17" s="177"/>
      <c r="B17" s="177"/>
      <c r="C17" s="177"/>
      <c r="D17" s="177"/>
      <c r="E17" s="179" t="s">
        <v>16</v>
      </c>
      <c r="F17" s="179"/>
      <c r="G17" s="179"/>
      <c r="H17" s="179"/>
      <c r="I17" s="179"/>
      <c r="J17" s="179"/>
      <c r="K17" s="179"/>
      <c r="L17" s="179"/>
      <c r="M17" s="179"/>
      <c r="N17" s="179"/>
      <c r="O17" s="179"/>
      <c r="P17" s="179"/>
      <c r="Q17" s="179"/>
    </row>
    <row r="18" spans="1:17" ht="39.75" customHeight="1">
      <c r="A18" s="177"/>
      <c r="B18" s="177"/>
      <c r="C18" s="177"/>
      <c r="D18" s="177"/>
      <c r="E18" s="179" t="s">
        <v>17</v>
      </c>
      <c r="F18" s="179"/>
      <c r="G18" s="179"/>
      <c r="H18" s="179"/>
      <c r="I18" s="179"/>
      <c r="J18" s="179"/>
      <c r="K18" s="179"/>
      <c r="L18" s="179"/>
      <c r="M18" s="179"/>
      <c r="N18" s="179"/>
      <c r="O18" s="179"/>
      <c r="P18" s="179"/>
      <c r="Q18" s="179"/>
    </row>
    <row r="19" spans="1:17" ht="38.25" customHeight="1">
      <c r="A19" s="177"/>
      <c r="B19" s="177"/>
      <c r="C19" s="177"/>
      <c r="D19" s="177"/>
      <c r="E19" s="179" t="s">
        <v>18</v>
      </c>
      <c r="F19" s="179"/>
      <c r="G19" s="179"/>
      <c r="H19" s="179"/>
      <c r="I19" s="179"/>
      <c r="J19" s="179"/>
      <c r="K19" s="179"/>
      <c r="L19" s="179"/>
      <c r="M19" s="179"/>
      <c r="N19" s="179"/>
      <c r="O19" s="179"/>
      <c r="P19" s="179"/>
      <c r="Q19" s="179"/>
    </row>
    <row r="20" spans="1:17" ht="30" customHeight="1">
      <c r="A20" s="177"/>
      <c r="B20" s="177"/>
      <c r="C20" s="177"/>
      <c r="D20" s="177"/>
      <c r="E20" s="179" t="s">
        <v>19</v>
      </c>
      <c r="F20" s="179"/>
      <c r="G20" s="179"/>
      <c r="H20" s="179"/>
      <c r="I20" s="179"/>
      <c r="J20" s="179"/>
      <c r="K20" s="179"/>
      <c r="L20" s="179"/>
      <c r="M20" s="179"/>
      <c r="N20" s="179"/>
      <c r="O20" s="179"/>
      <c r="P20" s="179"/>
      <c r="Q20" s="179"/>
    </row>
    <row r="21" spans="1:17" ht="53.25" customHeight="1">
      <c r="A21" s="177"/>
      <c r="B21" s="177"/>
      <c r="C21" s="177"/>
      <c r="D21" s="177"/>
      <c r="E21" s="179" t="s">
        <v>20</v>
      </c>
      <c r="F21" s="179"/>
      <c r="G21" s="179"/>
      <c r="H21" s="179"/>
      <c r="I21" s="179"/>
      <c r="J21" s="179"/>
      <c r="K21" s="179"/>
      <c r="L21" s="179"/>
      <c r="M21" s="179"/>
      <c r="N21" s="179"/>
      <c r="O21" s="179"/>
      <c r="P21" s="179"/>
      <c r="Q21" s="179"/>
    </row>
    <row r="22" spans="1:17">
      <c r="A22" s="180" t="s">
        <v>21</v>
      </c>
      <c r="B22" s="182"/>
      <c r="C22" s="182"/>
      <c r="D22" s="182"/>
      <c r="E22" s="182"/>
      <c r="F22" s="182"/>
      <c r="G22" s="182"/>
      <c r="H22" s="182"/>
      <c r="I22" s="182"/>
      <c r="J22" s="182"/>
      <c r="K22" s="182"/>
      <c r="L22" s="182"/>
      <c r="M22" s="182"/>
      <c r="N22" s="182"/>
      <c r="O22" s="182"/>
      <c r="P22" s="182"/>
      <c r="Q22" s="182"/>
    </row>
    <row r="23" spans="1:17" ht="48" customHeight="1">
      <c r="A23" s="177" t="s">
        <v>22</v>
      </c>
      <c r="B23" s="178"/>
      <c r="C23" s="178"/>
      <c r="D23" s="178"/>
      <c r="E23" s="179" t="s">
        <v>23</v>
      </c>
      <c r="F23" s="179"/>
      <c r="G23" s="179"/>
      <c r="H23" s="179"/>
      <c r="I23" s="179"/>
      <c r="J23" s="179"/>
      <c r="K23" s="179"/>
      <c r="L23" s="179"/>
      <c r="M23" s="179"/>
      <c r="N23" s="179"/>
      <c r="O23" s="179"/>
      <c r="P23" s="179"/>
      <c r="Q23" s="179"/>
    </row>
    <row r="24" spans="1:17" ht="46.5" customHeight="1">
      <c r="A24" s="178"/>
      <c r="B24" s="178"/>
      <c r="C24" s="178"/>
      <c r="D24" s="178"/>
      <c r="E24" s="179" t="s">
        <v>24</v>
      </c>
      <c r="F24" s="179"/>
      <c r="G24" s="179"/>
      <c r="H24" s="179"/>
      <c r="I24" s="179"/>
      <c r="J24" s="179"/>
      <c r="K24" s="179"/>
      <c r="L24" s="179"/>
      <c r="M24" s="179"/>
      <c r="N24" s="179"/>
      <c r="O24" s="179"/>
      <c r="P24" s="179"/>
      <c r="Q24" s="179"/>
    </row>
    <row r="25" spans="1:17" ht="46.5" customHeight="1">
      <c r="A25" s="178"/>
      <c r="B25" s="178"/>
      <c r="C25" s="178"/>
      <c r="D25" s="178"/>
      <c r="E25" s="179" t="s">
        <v>25</v>
      </c>
      <c r="F25" s="179"/>
      <c r="G25" s="179"/>
      <c r="H25" s="179"/>
      <c r="I25" s="179"/>
      <c r="J25" s="179"/>
      <c r="K25" s="179"/>
      <c r="L25" s="179"/>
      <c r="M25" s="179"/>
      <c r="N25" s="179"/>
      <c r="O25" s="179"/>
      <c r="P25" s="179"/>
      <c r="Q25" s="179"/>
    </row>
    <row r="26" spans="1:17">
      <c r="A26" s="178"/>
      <c r="B26" s="178"/>
      <c r="C26" s="178"/>
      <c r="D26" s="178"/>
      <c r="E26" s="179" t="s">
        <v>26</v>
      </c>
      <c r="F26" s="179"/>
      <c r="G26" s="179"/>
      <c r="H26" s="179"/>
      <c r="I26" s="179"/>
      <c r="J26" s="179"/>
      <c r="K26" s="179"/>
      <c r="L26" s="179"/>
      <c r="M26" s="179"/>
      <c r="N26" s="179"/>
      <c r="O26" s="179"/>
      <c r="P26" s="179"/>
      <c r="Q26" s="179"/>
    </row>
    <row r="27" spans="1:17">
      <c r="A27" s="180" t="s">
        <v>27</v>
      </c>
      <c r="B27" s="180"/>
      <c r="C27" s="180"/>
      <c r="D27" s="180"/>
      <c r="E27" s="180"/>
      <c r="F27" s="180"/>
      <c r="G27" s="180"/>
      <c r="H27" s="180"/>
      <c r="I27" s="180"/>
      <c r="J27" s="180"/>
      <c r="K27" s="180"/>
      <c r="L27" s="180"/>
      <c r="M27" s="180"/>
      <c r="N27" s="180"/>
      <c r="O27" s="180"/>
      <c r="P27" s="180"/>
      <c r="Q27" s="180"/>
    </row>
    <row r="28" spans="1:17" ht="58.5" customHeight="1">
      <c r="A28" s="177" t="s">
        <v>28</v>
      </c>
      <c r="B28" s="177"/>
      <c r="C28" s="177"/>
      <c r="D28" s="177"/>
      <c r="E28" s="179" t="s">
        <v>29</v>
      </c>
      <c r="F28" s="179"/>
      <c r="G28" s="179"/>
      <c r="H28" s="179"/>
      <c r="I28" s="179"/>
      <c r="J28" s="179"/>
      <c r="K28" s="179"/>
      <c r="L28" s="179"/>
      <c r="M28" s="179"/>
      <c r="N28" s="179"/>
      <c r="O28" s="179"/>
      <c r="P28" s="179"/>
      <c r="Q28" s="179"/>
    </row>
    <row r="29" spans="1:17" ht="24" customHeight="1">
      <c r="A29" s="180" t="s">
        <v>30</v>
      </c>
      <c r="B29" s="180"/>
      <c r="C29" s="180"/>
      <c r="D29" s="180"/>
      <c r="E29" s="180"/>
      <c r="F29" s="180"/>
      <c r="G29" s="180"/>
      <c r="H29" s="180"/>
      <c r="I29" s="180"/>
      <c r="J29" s="180"/>
      <c r="K29" s="180"/>
      <c r="L29" s="180"/>
      <c r="M29" s="180"/>
      <c r="N29" s="180"/>
      <c r="O29" s="180"/>
      <c r="P29" s="180"/>
      <c r="Q29" s="180"/>
    </row>
    <row r="30" spans="1:17" ht="50.25" customHeight="1">
      <c r="A30" s="178">
        <v>4</v>
      </c>
      <c r="B30" s="178"/>
      <c r="C30" s="178"/>
      <c r="D30" s="178"/>
      <c r="E30" s="179" t="s">
        <v>31</v>
      </c>
      <c r="F30" s="179"/>
      <c r="G30" s="179"/>
      <c r="H30" s="179"/>
      <c r="I30" s="179"/>
      <c r="J30" s="179"/>
      <c r="K30" s="179"/>
      <c r="L30" s="179"/>
      <c r="M30" s="179"/>
      <c r="N30" s="179"/>
      <c r="O30" s="179"/>
      <c r="P30" s="179"/>
      <c r="Q30" s="179"/>
    </row>
    <row r="31" spans="1:17" ht="45.75" customHeight="1">
      <c r="A31" s="178"/>
      <c r="B31" s="178"/>
      <c r="C31" s="178"/>
      <c r="D31" s="178"/>
      <c r="E31" s="179" t="s">
        <v>32</v>
      </c>
      <c r="F31" s="179"/>
      <c r="G31" s="179"/>
      <c r="H31" s="179"/>
      <c r="I31" s="179"/>
      <c r="J31" s="179"/>
      <c r="K31" s="179"/>
      <c r="L31" s="179"/>
      <c r="M31" s="179"/>
      <c r="N31" s="179"/>
      <c r="O31" s="179"/>
      <c r="P31" s="179"/>
      <c r="Q31" s="179"/>
    </row>
    <row r="32" spans="1:17" ht="30" customHeight="1">
      <c r="A32" s="180" t="s">
        <v>33</v>
      </c>
      <c r="B32" s="180"/>
      <c r="C32" s="180"/>
      <c r="D32" s="180"/>
      <c r="E32" s="180"/>
      <c r="F32" s="180"/>
      <c r="G32" s="180"/>
      <c r="H32" s="180"/>
      <c r="I32" s="180"/>
      <c r="J32" s="180"/>
      <c r="K32" s="180"/>
      <c r="L32" s="180"/>
      <c r="M32" s="180"/>
      <c r="N32" s="180"/>
      <c r="O32" s="180"/>
      <c r="P32" s="180"/>
      <c r="Q32" s="180"/>
    </row>
    <row r="33" spans="1:17" ht="19.5" customHeight="1">
      <c r="A33" s="178">
        <v>5</v>
      </c>
      <c r="B33" s="178"/>
      <c r="C33" s="178"/>
      <c r="D33" s="178"/>
      <c r="E33" s="181" t="s">
        <v>34</v>
      </c>
      <c r="F33" s="181"/>
      <c r="G33" s="181"/>
      <c r="H33" s="181"/>
      <c r="I33" s="181"/>
      <c r="J33" s="181"/>
      <c r="K33" s="181"/>
      <c r="L33" s="181"/>
      <c r="M33" s="181"/>
      <c r="N33" s="181"/>
      <c r="O33" s="181"/>
      <c r="P33" s="181"/>
      <c r="Q33" s="181"/>
    </row>
    <row r="34" spans="1:17" ht="201.75" customHeight="1">
      <c r="A34" s="178"/>
      <c r="B34" s="178"/>
      <c r="C34" s="178"/>
      <c r="D34" s="178"/>
      <c r="E34" s="174" t="s">
        <v>35</v>
      </c>
      <c r="F34" s="174"/>
      <c r="G34" s="174"/>
      <c r="H34" s="174"/>
      <c r="I34" s="174"/>
      <c r="J34" s="174"/>
      <c r="K34" s="174"/>
      <c r="L34" s="174"/>
      <c r="M34" s="174"/>
      <c r="N34" s="174"/>
      <c r="O34" s="174"/>
      <c r="P34" s="174"/>
      <c r="Q34" s="174"/>
    </row>
    <row r="35" spans="1:17" ht="18.75" customHeight="1">
      <c r="A35" s="178"/>
      <c r="B35" s="178"/>
      <c r="C35" s="178"/>
      <c r="D35" s="178"/>
      <c r="E35" s="181" t="s">
        <v>36</v>
      </c>
      <c r="F35" s="181"/>
      <c r="G35" s="181"/>
      <c r="H35" s="181"/>
      <c r="I35" s="181"/>
      <c r="J35" s="181"/>
      <c r="K35" s="181"/>
      <c r="L35" s="181"/>
      <c r="M35" s="181"/>
      <c r="N35" s="181"/>
      <c r="O35" s="181"/>
      <c r="P35" s="181"/>
      <c r="Q35" s="181"/>
    </row>
    <row r="36" spans="1:17" ht="186.75" customHeight="1">
      <c r="A36" s="178"/>
      <c r="B36" s="178"/>
      <c r="C36" s="178"/>
      <c r="D36" s="178"/>
      <c r="E36" s="174" t="s">
        <v>37</v>
      </c>
      <c r="F36" s="175"/>
      <c r="G36" s="175"/>
      <c r="H36" s="175"/>
      <c r="I36" s="175"/>
      <c r="J36" s="175"/>
      <c r="K36" s="175"/>
      <c r="L36" s="175"/>
      <c r="M36" s="175"/>
      <c r="N36" s="175"/>
      <c r="O36" s="175"/>
      <c r="P36" s="175"/>
      <c r="Q36" s="175"/>
    </row>
    <row r="37" spans="1:17" ht="115.5" customHeight="1">
      <c r="A37" s="178"/>
      <c r="B37" s="178"/>
      <c r="C37" s="178"/>
      <c r="D37" s="178"/>
      <c r="E37" s="176" t="s">
        <v>38</v>
      </c>
      <c r="F37" s="176"/>
      <c r="G37" s="176"/>
      <c r="H37" s="176"/>
      <c r="I37" s="176"/>
      <c r="J37" s="176"/>
      <c r="K37" s="176"/>
      <c r="L37" s="176"/>
      <c r="M37" s="176"/>
      <c r="N37" s="176"/>
      <c r="O37" s="176"/>
      <c r="P37" s="176"/>
      <c r="Q37" s="176"/>
    </row>
    <row r="38" spans="1:17" ht="66.75" customHeight="1">
      <c r="A38" s="178"/>
      <c r="B38" s="178"/>
      <c r="C38" s="178"/>
      <c r="D38" s="178"/>
      <c r="E38" s="174" t="s">
        <v>39</v>
      </c>
      <c r="F38" s="175"/>
      <c r="G38" s="175"/>
      <c r="H38" s="175"/>
      <c r="I38" s="175"/>
      <c r="J38" s="175"/>
      <c r="K38" s="175"/>
      <c r="L38" s="175"/>
      <c r="M38" s="175"/>
      <c r="N38" s="175"/>
      <c r="O38" s="175"/>
      <c r="P38" s="175"/>
      <c r="Q38" s="17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8" t="s">
        <v>41</v>
      </c>
      <c r="B2" s="219"/>
      <c r="C2" s="219"/>
      <c r="D2" s="219"/>
      <c r="E2" s="219"/>
      <c r="F2" s="219"/>
      <c r="G2" s="219"/>
      <c r="H2" s="219"/>
      <c r="I2" s="219"/>
      <c r="J2" s="219"/>
      <c r="K2" s="219"/>
      <c r="L2" s="219"/>
      <c r="M2" s="219"/>
      <c r="N2" s="220"/>
    </row>
    <row r="3" spans="1:14">
      <c r="A3" s="203" t="s">
        <v>42</v>
      </c>
      <c r="B3" s="204"/>
      <c r="C3" s="204"/>
      <c r="D3" s="204"/>
      <c r="E3" s="204"/>
      <c r="F3" s="204"/>
      <c r="G3" s="204"/>
      <c r="H3" s="204"/>
      <c r="I3" s="204"/>
      <c r="J3" s="204"/>
      <c r="K3" s="204"/>
      <c r="L3" s="204"/>
      <c r="M3" s="204"/>
      <c r="N3" s="205"/>
    </row>
    <row r="4" spans="1:14" ht="46.5" customHeight="1">
      <c r="A4" s="4" t="s">
        <v>43</v>
      </c>
      <c r="B4" s="221" t="s">
        <v>44</v>
      </c>
      <c r="C4" s="221"/>
      <c r="D4" s="221"/>
      <c r="E4" s="221"/>
      <c r="F4" s="221"/>
      <c r="G4" s="221"/>
      <c r="H4" s="221"/>
      <c r="I4" s="221"/>
      <c r="J4" s="221"/>
      <c r="K4" s="221"/>
      <c r="L4" s="221"/>
      <c r="M4" s="221"/>
      <c r="N4" s="222"/>
    </row>
    <row r="5" spans="1:14" ht="45.75" customHeight="1">
      <c r="A5" s="206" t="s">
        <v>45</v>
      </c>
      <c r="B5" s="207"/>
      <c r="C5" s="207"/>
      <c r="D5" s="207"/>
      <c r="E5" s="207"/>
      <c r="F5" s="207"/>
      <c r="G5" s="207"/>
      <c r="H5" s="207"/>
      <c r="I5" s="207"/>
      <c r="J5" s="207"/>
      <c r="K5" s="207"/>
      <c r="L5" s="207"/>
      <c r="M5" s="207"/>
      <c r="N5" s="208"/>
    </row>
    <row r="6" spans="1:14" ht="29.25" customHeight="1">
      <c r="A6" s="206" t="s">
        <v>46</v>
      </c>
      <c r="B6" s="207"/>
      <c r="C6" s="207"/>
      <c r="D6" s="207"/>
      <c r="E6" s="207"/>
      <c r="F6" s="207"/>
      <c r="G6" s="207"/>
      <c r="H6" s="207"/>
      <c r="I6" s="207"/>
      <c r="J6" s="207"/>
      <c r="K6" s="207"/>
      <c r="L6" s="207"/>
      <c r="M6" s="207"/>
      <c r="N6" s="208"/>
    </row>
    <row r="7" spans="1:14" ht="17.25" customHeight="1">
      <c r="A7" s="5" t="s">
        <v>47</v>
      </c>
      <c r="B7" s="6"/>
      <c r="C7" s="6"/>
      <c r="D7" s="6"/>
      <c r="E7" s="6"/>
      <c r="F7" s="6"/>
      <c r="G7" s="6"/>
      <c r="H7" s="6"/>
      <c r="I7" s="6"/>
      <c r="J7" s="6"/>
      <c r="K7" s="6"/>
      <c r="L7" s="6"/>
      <c r="M7" s="6"/>
      <c r="N7" s="8"/>
    </row>
    <row r="8" spans="1:14" ht="51" customHeight="1">
      <c r="A8" s="206" t="s">
        <v>48</v>
      </c>
      <c r="B8" s="207"/>
      <c r="C8" s="207"/>
      <c r="D8" s="207"/>
      <c r="E8" s="207"/>
      <c r="F8" s="207"/>
      <c r="G8" s="207"/>
      <c r="H8" s="207"/>
      <c r="I8" s="207"/>
      <c r="J8" s="207"/>
      <c r="K8" s="207"/>
      <c r="L8" s="207"/>
      <c r="M8" s="207"/>
      <c r="N8" s="208"/>
    </row>
    <row r="9" spans="1:14" ht="36" customHeight="1">
      <c r="A9" s="206" t="s">
        <v>49</v>
      </c>
      <c r="B9" s="207"/>
      <c r="C9" s="207"/>
      <c r="D9" s="207"/>
      <c r="E9" s="207"/>
      <c r="F9" s="207"/>
      <c r="G9" s="207"/>
      <c r="H9" s="207"/>
      <c r="I9" s="207"/>
      <c r="J9" s="207"/>
      <c r="K9" s="207"/>
      <c r="L9" s="207"/>
      <c r="M9" s="207"/>
      <c r="N9" s="208"/>
    </row>
    <row r="10" spans="1:14" ht="30" customHeight="1">
      <c r="A10" s="206" t="s">
        <v>50</v>
      </c>
      <c r="B10" s="207"/>
      <c r="C10" s="207"/>
      <c r="D10" s="207"/>
      <c r="E10" s="207"/>
      <c r="F10" s="207"/>
      <c r="G10" s="207"/>
      <c r="H10" s="207"/>
      <c r="I10" s="207"/>
      <c r="J10" s="207"/>
      <c r="K10" s="207"/>
      <c r="L10" s="207"/>
      <c r="M10" s="207"/>
      <c r="N10" s="208"/>
    </row>
    <row r="11" spans="1:14" ht="18.75" customHeight="1">
      <c r="A11" s="206" t="s">
        <v>51</v>
      </c>
      <c r="B11" s="207"/>
      <c r="C11" s="207"/>
      <c r="D11" s="207"/>
      <c r="E11" s="207"/>
      <c r="F11" s="207"/>
      <c r="G11" s="207"/>
      <c r="H11" s="207"/>
      <c r="I11" s="207"/>
      <c r="J11" s="207"/>
      <c r="K11" s="207"/>
      <c r="L11" s="207"/>
      <c r="M11" s="207"/>
      <c r="N11" s="208"/>
    </row>
    <row r="12" spans="1:14">
      <c r="A12" s="203" t="s">
        <v>52</v>
      </c>
      <c r="B12" s="204"/>
      <c r="C12" s="204"/>
      <c r="D12" s="204"/>
      <c r="E12" s="204"/>
      <c r="F12" s="204"/>
      <c r="G12" s="204"/>
      <c r="H12" s="204"/>
      <c r="I12" s="204"/>
      <c r="J12" s="204"/>
      <c r="K12" s="204"/>
      <c r="L12" s="204"/>
      <c r="M12" s="204"/>
      <c r="N12" s="205"/>
    </row>
    <row r="13" spans="1:14">
      <c r="A13" s="7" t="s">
        <v>53</v>
      </c>
      <c r="N13" s="9"/>
    </row>
    <row r="14" spans="1:14" ht="117" customHeight="1">
      <c r="A14" s="209" t="s">
        <v>54</v>
      </c>
      <c r="B14" s="210"/>
      <c r="C14" s="210"/>
      <c r="D14" s="210"/>
      <c r="E14" s="210"/>
      <c r="F14" s="210"/>
      <c r="G14" s="210"/>
      <c r="H14" s="210"/>
      <c r="I14" s="210"/>
      <c r="J14" s="210"/>
      <c r="K14" s="210"/>
      <c r="L14" s="210"/>
      <c r="M14" s="210"/>
      <c r="N14" s="211"/>
    </row>
    <row r="15" spans="1:14" ht="28.5" customHeight="1">
      <c r="A15" s="212" t="s">
        <v>55</v>
      </c>
      <c r="B15" s="213"/>
      <c r="C15" s="213"/>
      <c r="D15" s="213"/>
      <c r="E15" s="213"/>
      <c r="F15" s="213"/>
      <c r="G15" s="213"/>
      <c r="H15" s="213"/>
      <c r="I15" s="213"/>
      <c r="J15" s="213"/>
      <c r="K15" s="213"/>
      <c r="L15" s="213"/>
      <c r="M15" s="213"/>
      <c r="N15" s="214"/>
    </row>
    <row r="16" spans="1:14" ht="120" customHeight="1">
      <c r="A16" s="215" t="s">
        <v>56</v>
      </c>
      <c r="B16" s="216"/>
      <c r="C16" s="216"/>
      <c r="D16" s="216"/>
      <c r="E16" s="216"/>
      <c r="F16" s="216"/>
      <c r="G16" s="216"/>
      <c r="H16" s="216"/>
      <c r="I16" s="216"/>
      <c r="J16" s="216"/>
      <c r="K16" s="216"/>
      <c r="L16" s="216"/>
      <c r="M16" s="216"/>
      <c r="N16" s="217"/>
    </row>
    <row r="17" spans="1:14" ht="13.5" customHeight="1">
      <c r="A17" s="206" t="s">
        <v>57</v>
      </c>
      <c r="B17" s="207"/>
      <c r="C17" s="207"/>
      <c r="D17" s="207"/>
      <c r="E17" s="207"/>
      <c r="F17" s="207"/>
      <c r="G17" s="207"/>
      <c r="H17" s="207"/>
      <c r="I17" s="207"/>
      <c r="J17" s="207"/>
      <c r="K17" s="207"/>
      <c r="L17" s="207"/>
      <c r="M17" s="207"/>
      <c r="N17" s="208"/>
    </row>
    <row r="18" spans="1:14" ht="15" customHeight="1">
      <c r="A18" s="206" t="s">
        <v>58</v>
      </c>
      <c r="B18" s="207"/>
      <c r="C18" s="207"/>
      <c r="D18" s="207"/>
      <c r="E18" s="207"/>
      <c r="F18" s="207"/>
      <c r="G18" s="207"/>
      <c r="H18" s="207"/>
      <c r="I18" s="207"/>
      <c r="J18" s="207"/>
      <c r="K18" s="207"/>
      <c r="L18" s="207"/>
      <c r="M18" s="207"/>
      <c r="N18" s="208"/>
    </row>
    <row r="19" spans="1:14" ht="49.5" customHeight="1">
      <c r="A19" s="206" t="s">
        <v>59</v>
      </c>
      <c r="B19" s="207"/>
      <c r="C19" s="207"/>
      <c r="D19" s="207"/>
      <c r="E19" s="207"/>
      <c r="F19" s="207"/>
      <c r="G19" s="207"/>
      <c r="H19" s="207"/>
      <c r="I19" s="207"/>
      <c r="J19" s="207"/>
      <c r="K19" s="207"/>
      <c r="L19" s="207"/>
      <c r="M19" s="207"/>
      <c r="N19" s="208"/>
    </row>
    <row r="20" spans="1:14">
      <c r="A20" s="203" t="s">
        <v>60</v>
      </c>
      <c r="B20" s="204"/>
      <c r="C20" s="204"/>
      <c r="D20" s="204"/>
      <c r="E20" s="204"/>
      <c r="F20" s="204"/>
      <c r="G20" s="204"/>
      <c r="H20" s="204"/>
      <c r="I20" s="204"/>
      <c r="J20" s="204"/>
      <c r="K20" s="204"/>
      <c r="L20" s="204"/>
      <c r="M20" s="204"/>
      <c r="N20" s="205"/>
    </row>
    <row r="21" spans="1:14" ht="77.25" customHeight="1">
      <c r="A21" s="200" t="s">
        <v>61</v>
      </c>
      <c r="B21" s="201"/>
      <c r="C21" s="201"/>
      <c r="D21" s="201"/>
      <c r="E21" s="201"/>
      <c r="F21" s="201"/>
      <c r="G21" s="201"/>
      <c r="H21" s="201"/>
      <c r="I21" s="201"/>
      <c r="J21" s="201"/>
      <c r="K21" s="201"/>
      <c r="L21" s="201"/>
      <c r="M21" s="201"/>
      <c r="N21" s="202"/>
    </row>
    <row r="22" spans="1:14">
      <c r="A22" s="203" t="s">
        <v>62</v>
      </c>
      <c r="B22" s="204"/>
      <c r="C22" s="204"/>
      <c r="D22" s="204"/>
      <c r="E22" s="204"/>
      <c r="F22" s="204"/>
      <c r="G22" s="204"/>
      <c r="H22" s="204"/>
      <c r="I22" s="204"/>
      <c r="J22" s="204"/>
      <c r="K22" s="204"/>
      <c r="L22" s="204"/>
      <c r="M22" s="204"/>
      <c r="N22" s="205"/>
    </row>
    <row r="23" spans="1:14" ht="51.75" customHeight="1">
      <c r="A23" s="200" t="s">
        <v>63</v>
      </c>
      <c r="B23" s="201"/>
      <c r="C23" s="201"/>
      <c r="D23" s="201"/>
      <c r="E23" s="201"/>
      <c r="F23" s="201"/>
      <c r="G23" s="201"/>
      <c r="H23" s="201"/>
      <c r="I23" s="201"/>
      <c r="J23" s="201"/>
      <c r="K23" s="201"/>
      <c r="L23" s="201"/>
      <c r="M23" s="201"/>
      <c r="N23" s="202"/>
    </row>
    <row r="24" spans="1:14">
      <c r="A24" s="203" t="s">
        <v>64</v>
      </c>
      <c r="B24" s="204"/>
      <c r="C24" s="204"/>
      <c r="D24" s="204"/>
      <c r="E24" s="204"/>
      <c r="F24" s="204"/>
      <c r="G24" s="204"/>
      <c r="H24" s="204"/>
      <c r="I24" s="204"/>
      <c r="J24" s="204"/>
      <c r="K24" s="204"/>
      <c r="L24" s="204"/>
      <c r="M24" s="204"/>
      <c r="N24" s="205"/>
    </row>
    <row r="25" spans="1:14" ht="14.25" customHeight="1">
      <c r="A25" s="200" t="s">
        <v>65</v>
      </c>
      <c r="B25" s="201"/>
      <c r="C25" s="201"/>
      <c r="D25" s="201"/>
      <c r="E25" s="201"/>
      <c r="F25" s="201"/>
      <c r="G25" s="201"/>
      <c r="H25" s="201"/>
      <c r="I25" s="201"/>
      <c r="J25" s="201"/>
      <c r="K25" s="201"/>
      <c r="L25" s="201"/>
      <c r="M25" s="201"/>
      <c r="N25" s="202"/>
    </row>
    <row r="26" spans="1:14">
      <c r="A26" s="203" t="s">
        <v>66</v>
      </c>
      <c r="B26" s="204"/>
      <c r="C26" s="204"/>
      <c r="D26" s="204"/>
      <c r="E26" s="204"/>
      <c r="F26" s="204"/>
      <c r="G26" s="204"/>
      <c r="H26" s="204"/>
      <c r="I26" s="204"/>
      <c r="J26" s="204"/>
      <c r="K26" s="204"/>
      <c r="L26" s="204"/>
      <c r="M26" s="204"/>
      <c r="N26" s="205"/>
    </row>
    <row r="27" spans="1:14" ht="63" customHeight="1">
      <c r="A27" s="200" t="s">
        <v>67</v>
      </c>
      <c r="B27" s="201"/>
      <c r="C27" s="201"/>
      <c r="D27" s="201"/>
      <c r="E27" s="201"/>
      <c r="F27" s="201"/>
      <c r="G27" s="201"/>
      <c r="H27" s="201"/>
      <c r="I27" s="201"/>
      <c r="J27" s="201"/>
      <c r="K27" s="201"/>
      <c r="L27" s="201"/>
      <c r="M27" s="201"/>
      <c r="N27" s="202"/>
    </row>
    <row r="28" spans="1:14">
      <c r="A28" s="203" t="s">
        <v>68</v>
      </c>
      <c r="B28" s="204"/>
      <c r="C28" s="204"/>
      <c r="D28" s="204"/>
      <c r="E28" s="204"/>
      <c r="F28" s="204"/>
      <c r="G28" s="204"/>
      <c r="H28" s="204"/>
      <c r="I28" s="204"/>
      <c r="J28" s="204"/>
      <c r="K28" s="204"/>
      <c r="L28" s="204"/>
      <c r="M28" s="204"/>
      <c r="N28" s="205"/>
    </row>
    <row r="29" spans="1:14" ht="17.25" customHeight="1">
      <c r="A29" s="200" t="s">
        <v>69</v>
      </c>
      <c r="B29" s="201"/>
      <c r="C29" s="201"/>
      <c r="D29" s="201"/>
      <c r="E29" s="201"/>
      <c r="F29" s="201"/>
      <c r="G29" s="201"/>
      <c r="H29" s="201"/>
      <c r="I29" s="201"/>
      <c r="J29" s="201"/>
      <c r="K29" s="201"/>
      <c r="L29" s="201"/>
      <c r="M29" s="201"/>
      <c r="N29" s="202"/>
    </row>
    <row r="30" spans="1:14" ht="36" customHeight="1">
      <c r="A30" s="200" t="s">
        <v>70</v>
      </c>
      <c r="B30" s="201"/>
      <c r="C30" s="201"/>
      <c r="D30" s="201"/>
      <c r="E30" s="201"/>
      <c r="F30" s="201"/>
      <c r="G30" s="201"/>
      <c r="H30" s="201"/>
      <c r="I30" s="201"/>
      <c r="J30" s="201"/>
      <c r="K30" s="201"/>
      <c r="L30" s="201"/>
      <c r="M30" s="201"/>
      <c r="N30" s="202"/>
    </row>
    <row r="31" spans="1:14">
      <c r="A31" s="203" t="s">
        <v>71</v>
      </c>
      <c r="B31" s="204"/>
      <c r="C31" s="204"/>
      <c r="D31" s="204"/>
      <c r="E31" s="204"/>
      <c r="F31" s="204"/>
      <c r="G31" s="204"/>
      <c r="H31" s="204"/>
      <c r="I31" s="204"/>
      <c r="J31" s="204"/>
      <c r="K31" s="204"/>
      <c r="L31" s="204"/>
      <c r="M31" s="204"/>
      <c r="N31" s="205"/>
    </row>
    <row r="32" spans="1:14">
      <c r="A32" s="203" t="s">
        <v>72</v>
      </c>
      <c r="B32" s="204"/>
      <c r="C32" s="204"/>
      <c r="D32" s="204"/>
      <c r="E32" s="204"/>
      <c r="F32" s="204"/>
      <c r="G32" s="204"/>
      <c r="H32" s="204"/>
      <c r="I32" s="204"/>
      <c r="J32" s="204"/>
      <c r="K32" s="204"/>
      <c r="L32" s="204"/>
      <c r="M32" s="204"/>
      <c r="N32" s="205"/>
    </row>
    <row r="33" spans="1:14" ht="34.5" customHeight="1">
      <c r="A33" s="200" t="s">
        <v>73</v>
      </c>
      <c r="B33" s="201"/>
      <c r="C33" s="201"/>
      <c r="D33" s="201"/>
      <c r="E33" s="201"/>
      <c r="F33" s="201"/>
      <c r="G33" s="201"/>
      <c r="H33" s="201"/>
      <c r="I33" s="201"/>
      <c r="J33" s="201"/>
      <c r="K33" s="201"/>
      <c r="L33" s="201"/>
      <c r="M33" s="201"/>
      <c r="N33" s="202"/>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78"/>
  <sheetViews>
    <sheetView showGridLines="0" tabSelected="1" topLeftCell="A32" zoomScaleNormal="100" zoomScaleSheetLayoutView="100" workbookViewId="0">
      <selection activeCell="A40" sqref="A40:XFD40"/>
    </sheetView>
  </sheetViews>
  <sheetFormatPr defaultColWidth="9.109375" defaultRowHeight="13.8"/>
  <cols>
    <col min="1" max="1" width="6.33203125" style="23" customWidth="1"/>
    <col min="2" max="2" width="45.5546875" style="51" customWidth="1"/>
    <col min="3" max="3" width="9.33203125" style="51" customWidth="1"/>
    <col min="4" max="4" width="11.109375" style="51" customWidth="1"/>
    <col min="5" max="5" width="13" style="23" customWidth="1"/>
    <col min="6" max="6" width="15.109375" style="51" customWidth="1"/>
    <col min="7" max="7" width="57.33203125" style="51" customWidth="1"/>
    <col min="8" max="8" width="9.109375" style="51"/>
    <col min="9" max="9" width="11" style="51" customWidth="1"/>
    <col min="10" max="10" width="10.6640625" style="51" customWidth="1"/>
    <col min="11" max="11" width="13.109375" style="51" customWidth="1"/>
    <col min="12" max="16384" width="9.109375" style="51"/>
  </cols>
  <sheetData>
    <row r="1" spans="1:11">
      <c r="A1" s="223"/>
      <c r="B1" s="223"/>
      <c r="C1" s="223"/>
      <c r="D1" s="223"/>
      <c r="E1" s="223"/>
      <c r="F1" s="223"/>
      <c r="G1" s="223"/>
      <c r="H1" s="223"/>
      <c r="I1" s="223"/>
      <c r="J1" s="223"/>
      <c r="K1" s="95"/>
    </row>
    <row r="2" spans="1:11" ht="15" customHeight="1">
      <c r="A2" s="224" t="s">
        <v>243</v>
      </c>
      <c r="B2" s="224"/>
      <c r="C2" s="224"/>
      <c r="D2" s="224"/>
      <c r="E2" s="224"/>
      <c r="F2" s="224"/>
      <c r="G2" s="224"/>
      <c r="H2" s="224"/>
      <c r="I2" s="224"/>
      <c r="J2" s="224"/>
      <c r="K2" s="224"/>
    </row>
    <row r="3" spans="1:11">
      <c r="A3" s="224" t="s">
        <v>138</v>
      </c>
      <c r="B3" s="224"/>
      <c r="C3" s="224"/>
      <c r="D3" s="224"/>
      <c r="E3" s="224"/>
      <c r="F3" s="224"/>
      <c r="G3" s="224"/>
      <c r="H3" s="224"/>
      <c r="I3" s="224"/>
      <c r="J3" s="224"/>
      <c r="K3" s="224"/>
    </row>
    <row r="4" spans="1:11">
      <c r="A4" s="224"/>
      <c r="B4" s="224"/>
      <c r="C4" s="224"/>
      <c r="D4" s="224"/>
      <c r="E4" s="224"/>
      <c r="F4" s="224"/>
      <c r="G4" s="224"/>
      <c r="H4" s="224"/>
      <c r="I4" s="224"/>
      <c r="J4" s="224"/>
      <c r="K4" s="224"/>
    </row>
    <row r="5" spans="1:11" s="23" customFormat="1" ht="69">
      <c r="A5" s="49" t="s">
        <v>139</v>
      </c>
      <c r="B5" s="101" t="s">
        <v>74</v>
      </c>
      <c r="C5" s="49" t="s">
        <v>75</v>
      </c>
      <c r="D5" s="50" t="s">
        <v>100</v>
      </c>
      <c r="E5" s="50" t="s">
        <v>104</v>
      </c>
      <c r="F5" s="50" t="s">
        <v>105</v>
      </c>
      <c r="G5" s="49" t="s">
        <v>76</v>
      </c>
      <c r="H5" s="49" t="s">
        <v>131</v>
      </c>
      <c r="I5" s="50" t="s">
        <v>77</v>
      </c>
      <c r="J5" s="50" t="s">
        <v>106</v>
      </c>
      <c r="K5" s="50" t="s">
        <v>107</v>
      </c>
    </row>
    <row r="6" spans="1:11">
      <c r="A6" s="24"/>
      <c r="B6" s="53" t="s">
        <v>114</v>
      </c>
      <c r="C6" s="79"/>
      <c r="D6" s="54"/>
      <c r="E6" s="20"/>
      <c r="F6" s="54"/>
      <c r="G6" s="34"/>
      <c r="H6" s="79"/>
      <c r="I6" s="54"/>
      <c r="J6" s="54"/>
      <c r="K6" s="54"/>
    </row>
    <row r="7" spans="1:11" ht="27.6">
      <c r="A7" s="106">
        <v>1</v>
      </c>
      <c r="B7" s="102" t="s">
        <v>187</v>
      </c>
      <c r="C7" s="80" t="s">
        <v>121</v>
      </c>
      <c r="D7" s="141">
        <v>12</v>
      </c>
      <c r="E7" s="138">
        <v>63</v>
      </c>
      <c r="F7" s="139">
        <f>D7*E7</f>
        <v>756</v>
      </c>
      <c r="G7" s="155"/>
      <c r="H7" s="155"/>
      <c r="I7" s="155"/>
      <c r="J7" s="155"/>
      <c r="K7" s="155"/>
    </row>
    <row r="8" spans="1:11">
      <c r="A8" s="106">
        <v>2</v>
      </c>
      <c r="B8" s="72" t="s">
        <v>148</v>
      </c>
      <c r="C8" s="77" t="s">
        <v>121</v>
      </c>
      <c r="D8" s="147">
        <v>12</v>
      </c>
      <c r="E8" s="139">
        <v>24</v>
      </c>
      <c r="F8" s="139">
        <f t="shared" ref="F8:F20" si="0">D8*E8</f>
        <v>288</v>
      </c>
      <c r="G8" s="155"/>
      <c r="H8" s="155"/>
      <c r="I8" s="155"/>
      <c r="J8" s="155"/>
      <c r="K8" s="155"/>
    </row>
    <row r="9" spans="1:11">
      <c r="A9" s="106">
        <v>3</v>
      </c>
      <c r="B9" s="72" t="s">
        <v>219</v>
      </c>
      <c r="C9" s="77" t="s">
        <v>78</v>
      </c>
      <c r="D9" s="147">
        <v>3</v>
      </c>
      <c r="E9" s="139">
        <v>63</v>
      </c>
      <c r="F9" s="139">
        <f t="shared" si="0"/>
        <v>189</v>
      </c>
      <c r="G9" s="155"/>
      <c r="H9" s="155"/>
      <c r="I9" s="155"/>
      <c r="J9" s="155"/>
      <c r="K9" s="155"/>
    </row>
    <row r="10" spans="1:11">
      <c r="A10" s="106">
        <v>4</v>
      </c>
      <c r="B10" s="72" t="s">
        <v>224</v>
      </c>
      <c r="C10" s="77" t="s">
        <v>78</v>
      </c>
      <c r="D10" s="147">
        <v>1</v>
      </c>
      <c r="E10" s="139">
        <v>300</v>
      </c>
      <c r="F10" s="139">
        <f t="shared" si="0"/>
        <v>300</v>
      </c>
      <c r="G10" s="155"/>
      <c r="H10" s="155"/>
      <c r="I10" s="155"/>
      <c r="J10" s="155"/>
      <c r="K10" s="155"/>
    </row>
    <row r="11" spans="1:11" ht="27.6">
      <c r="A11" s="106">
        <v>5</v>
      </c>
      <c r="B11" s="102" t="s">
        <v>113</v>
      </c>
      <c r="C11" s="145" t="s">
        <v>78</v>
      </c>
      <c r="D11" s="142">
        <v>5</v>
      </c>
      <c r="E11" s="139">
        <v>39</v>
      </c>
      <c r="F11" s="139">
        <f t="shared" si="0"/>
        <v>195</v>
      </c>
      <c r="G11" s="155"/>
      <c r="H11" s="155"/>
      <c r="I11" s="155"/>
      <c r="J11" s="155"/>
      <c r="K11" s="155"/>
    </row>
    <row r="12" spans="1:11" ht="27.6">
      <c r="A12" s="106">
        <v>6</v>
      </c>
      <c r="B12" s="154" t="s">
        <v>156</v>
      </c>
      <c r="C12" s="81"/>
      <c r="D12" s="153"/>
      <c r="E12" s="139"/>
      <c r="F12" s="139"/>
      <c r="G12" s="35"/>
      <c r="H12" s="46"/>
      <c r="I12" s="55"/>
      <c r="J12" s="33"/>
      <c r="K12" s="55"/>
    </row>
    <row r="13" spans="1:11" ht="27.6">
      <c r="A13" s="106">
        <v>7</v>
      </c>
      <c r="B13" s="102" t="s">
        <v>165</v>
      </c>
      <c r="C13" s="82" t="s">
        <v>78</v>
      </c>
      <c r="D13" s="153">
        <v>21</v>
      </c>
      <c r="E13" s="140">
        <v>25</v>
      </c>
      <c r="F13" s="139">
        <f t="shared" si="0"/>
        <v>525</v>
      </c>
      <c r="G13" s="102" t="s">
        <v>134</v>
      </c>
      <c r="H13" s="80" t="s">
        <v>78</v>
      </c>
      <c r="I13" s="141">
        <v>4</v>
      </c>
      <c r="J13" s="141">
        <v>348.33</v>
      </c>
      <c r="K13" s="141">
        <v>1741.6499999999999</v>
      </c>
    </row>
    <row r="14" spans="1:11" ht="27.6">
      <c r="A14" s="106">
        <v>8</v>
      </c>
      <c r="B14" s="102" t="s">
        <v>157</v>
      </c>
      <c r="C14" s="82" t="s">
        <v>78</v>
      </c>
      <c r="D14" s="153">
        <v>1</v>
      </c>
      <c r="E14" s="140">
        <v>550</v>
      </c>
      <c r="F14" s="139">
        <f t="shared" si="0"/>
        <v>550</v>
      </c>
      <c r="G14" s="102" t="s">
        <v>135</v>
      </c>
      <c r="H14" s="80" t="s">
        <v>136</v>
      </c>
      <c r="I14" s="141">
        <v>4</v>
      </c>
      <c r="J14" s="141">
        <v>156.75</v>
      </c>
      <c r="K14" s="141">
        <v>627</v>
      </c>
    </row>
    <row r="15" spans="1:11" ht="27.6">
      <c r="A15" s="106">
        <v>9</v>
      </c>
      <c r="B15" s="102" t="s">
        <v>159</v>
      </c>
      <c r="C15" s="82" t="s">
        <v>78</v>
      </c>
      <c r="D15" s="153">
        <v>1</v>
      </c>
      <c r="E15" s="140">
        <v>200</v>
      </c>
      <c r="F15" s="139">
        <f t="shared" si="0"/>
        <v>200</v>
      </c>
      <c r="G15" s="102" t="s">
        <v>137</v>
      </c>
      <c r="H15" s="80" t="s">
        <v>78</v>
      </c>
      <c r="I15" s="141">
        <v>2</v>
      </c>
      <c r="J15" s="141">
        <v>80</v>
      </c>
      <c r="K15" s="141">
        <v>160</v>
      </c>
    </row>
    <row r="16" spans="1:11" ht="27.6">
      <c r="A16" s="106">
        <v>10</v>
      </c>
      <c r="B16" s="102" t="s">
        <v>158</v>
      </c>
      <c r="C16" s="136" t="s">
        <v>78</v>
      </c>
      <c r="D16" s="137">
        <v>1</v>
      </c>
      <c r="E16" s="137">
        <v>200</v>
      </c>
      <c r="F16" s="139">
        <f t="shared" ref="F16" si="1">D16*E16</f>
        <v>200</v>
      </c>
      <c r="G16" s="102" t="s">
        <v>161</v>
      </c>
      <c r="H16" s="80" t="s">
        <v>120</v>
      </c>
      <c r="I16" s="141">
        <v>2</v>
      </c>
      <c r="J16" s="141">
        <v>180.83</v>
      </c>
      <c r="K16" s="141">
        <v>276.12</v>
      </c>
    </row>
    <row r="17" spans="1:35" ht="41.4">
      <c r="A17" s="106">
        <v>11</v>
      </c>
      <c r="B17" s="102" t="s">
        <v>192</v>
      </c>
      <c r="C17" s="82" t="s">
        <v>78</v>
      </c>
      <c r="D17" s="55">
        <v>2</v>
      </c>
      <c r="E17" s="140">
        <v>200</v>
      </c>
      <c r="F17" s="139">
        <f t="shared" si="0"/>
        <v>400</v>
      </c>
      <c r="G17" s="42"/>
      <c r="H17" s="43"/>
      <c r="I17" s="41"/>
      <c r="J17" s="41"/>
      <c r="K17" s="41"/>
    </row>
    <row r="18" spans="1:35" ht="41.4">
      <c r="A18" s="106">
        <v>12</v>
      </c>
      <c r="B18" s="102" t="s">
        <v>193</v>
      </c>
      <c r="C18" s="82" t="s">
        <v>78</v>
      </c>
      <c r="D18" s="55">
        <v>6</v>
      </c>
      <c r="E18" s="140">
        <v>50</v>
      </c>
      <c r="F18" s="139">
        <f t="shared" si="0"/>
        <v>300</v>
      </c>
      <c r="G18" s="42"/>
      <c r="H18" s="43"/>
      <c r="I18" s="41"/>
      <c r="J18" s="41"/>
      <c r="K18" s="41"/>
    </row>
    <row r="19" spans="1:35" ht="27.6">
      <c r="A19" s="106">
        <v>13</v>
      </c>
      <c r="B19" s="102" t="s">
        <v>209</v>
      </c>
      <c r="C19" s="82" t="s">
        <v>78</v>
      </c>
      <c r="D19" s="55">
        <v>1</v>
      </c>
      <c r="E19" s="140">
        <v>200</v>
      </c>
      <c r="F19" s="139">
        <f t="shared" si="0"/>
        <v>200</v>
      </c>
      <c r="G19" s="42"/>
      <c r="H19" s="43"/>
      <c r="I19" s="41"/>
      <c r="J19" s="41"/>
      <c r="K19" s="41"/>
    </row>
    <row r="20" spans="1:35" ht="27.6">
      <c r="A20" s="106">
        <v>14</v>
      </c>
      <c r="B20" s="102" t="s">
        <v>166</v>
      </c>
      <c r="C20" s="136" t="s">
        <v>78</v>
      </c>
      <c r="D20" s="137">
        <v>7</v>
      </c>
      <c r="E20" s="137">
        <v>200</v>
      </c>
      <c r="F20" s="139">
        <f t="shared" si="0"/>
        <v>1400</v>
      </c>
      <c r="G20" s="42"/>
      <c r="H20" s="43"/>
      <c r="I20" s="41"/>
      <c r="J20" s="41"/>
      <c r="K20" s="41"/>
    </row>
    <row r="21" spans="1:35" ht="27.6">
      <c r="A21" s="106">
        <v>15</v>
      </c>
      <c r="B21" s="102" t="s">
        <v>164</v>
      </c>
      <c r="C21" s="136" t="s">
        <v>78</v>
      </c>
      <c r="D21" s="137">
        <v>3</v>
      </c>
      <c r="E21" s="137">
        <v>200</v>
      </c>
      <c r="F21" s="139">
        <f t="shared" ref="F21:F22" si="2">D21*E21</f>
        <v>600</v>
      </c>
      <c r="G21" s="42"/>
      <c r="H21" s="43"/>
      <c r="I21" s="41"/>
      <c r="J21" s="41"/>
      <c r="K21" s="41"/>
    </row>
    <row r="22" spans="1:35">
      <c r="A22" s="106">
        <v>16</v>
      </c>
      <c r="B22" s="102" t="s">
        <v>210</v>
      </c>
      <c r="C22" s="136" t="s">
        <v>78</v>
      </c>
      <c r="D22" s="137">
        <v>3</v>
      </c>
      <c r="E22" s="137">
        <v>200</v>
      </c>
      <c r="F22" s="139">
        <f t="shared" si="2"/>
        <v>600</v>
      </c>
      <c r="G22" s="42" t="s">
        <v>211</v>
      </c>
      <c r="H22" s="43" t="s">
        <v>86</v>
      </c>
      <c r="I22" s="41">
        <v>30</v>
      </c>
      <c r="J22" s="41">
        <v>35</v>
      </c>
      <c r="K22" s="41">
        <f>I22*J22</f>
        <v>1050</v>
      </c>
    </row>
    <row r="23" spans="1:35" ht="27.6">
      <c r="A23" s="106">
        <v>17</v>
      </c>
      <c r="B23" s="102"/>
      <c r="C23" s="136"/>
      <c r="D23" s="137"/>
      <c r="E23" s="137"/>
      <c r="F23" s="139"/>
      <c r="G23" s="42" t="s">
        <v>212</v>
      </c>
      <c r="H23" s="43" t="s">
        <v>120</v>
      </c>
      <c r="I23" s="41">
        <v>1</v>
      </c>
      <c r="J23" s="41">
        <v>22.5</v>
      </c>
      <c r="K23" s="41">
        <f>I23*J23</f>
        <v>22.5</v>
      </c>
    </row>
    <row r="24" spans="1:35" ht="27.6">
      <c r="A24" s="106">
        <v>18</v>
      </c>
      <c r="B24" s="21" t="s">
        <v>116</v>
      </c>
      <c r="C24" s="83"/>
      <c r="D24" s="22"/>
      <c r="E24" s="22"/>
      <c r="F24" s="22">
        <f>SUM(F7:F23)</f>
        <v>6703</v>
      </c>
      <c r="G24" s="21" t="s">
        <v>115</v>
      </c>
      <c r="H24" s="96"/>
      <c r="I24" s="22"/>
      <c r="J24" s="97"/>
      <c r="K24" s="98">
        <f>SUM(K7:K23)</f>
        <v>3877.2699999999995</v>
      </c>
    </row>
    <row r="25" spans="1:35">
      <c r="A25" s="106">
        <v>19</v>
      </c>
      <c r="B25" s="53" t="s">
        <v>130</v>
      </c>
      <c r="C25" s="84"/>
      <c r="D25" s="71"/>
      <c r="E25" s="71"/>
      <c r="F25" s="71"/>
      <c r="G25" s="106"/>
      <c r="H25" s="107"/>
      <c r="I25" s="107"/>
      <c r="J25" s="107"/>
      <c r="K25" s="108"/>
      <c r="L25"/>
      <c r="M25"/>
      <c r="N25"/>
      <c r="O25"/>
      <c r="P25"/>
      <c r="Q25"/>
      <c r="R25"/>
      <c r="S25"/>
      <c r="T25"/>
      <c r="U25"/>
      <c r="V25"/>
      <c r="W25"/>
      <c r="X25"/>
      <c r="Y25"/>
      <c r="Z25"/>
      <c r="AA25"/>
      <c r="AB25"/>
      <c r="AC25"/>
      <c r="AD25"/>
      <c r="AE25"/>
      <c r="AF25"/>
      <c r="AG25"/>
      <c r="AH25"/>
      <c r="AI25"/>
    </row>
    <row r="26" spans="1:35" s="40" customFormat="1">
      <c r="A26" s="106">
        <v>20</v>
      </c>
      <c r="B26" s="72" t="s">
        <v>223</v>
      </c>
      <c r="C26" s="84" t="s">
        <v>78</v>
      </c>
      <c r="D26" s="71">
        <v>1</v>
      </c>
      <c r="E26" s="71">
        <v>1250</v>
      </c>
      <c r="F26" s="118">
        <f t="shared" ref="F26:F30" si="3">D26*E26</f>
        <v>1250</v>
      </c>
      <c r="G26" s="109" t="s">
        <v>225</v>
      </c>
      <c r="H26" s="110" t="s">
        <v>78</v>
      </c>
      <c r="I26" s="110">
        <v>1</v>
      </c>
      <c r="J26" s="110">
        <v>3166.67</v>
      </c>
      <c r="K26" s="108">
        <f>J26*I26</f>
        <v>3166.67</v>
      </c>
      <c r="L26"/>
      <c r="M26"/>
      <c r="N26"/>
      <c r="O26"/>
      <c r="P26"/>
      <c r="Q26"/>
      <c r="R26"/>
      <c r="S26"/>
      <c r="T26"/>
      <c r="U26"/>
      <c r="V26"/>
      <c r="W26"/>
      <c r="X26"/>
      <c r="Y26"/>
      <c r="Z26"/>
      <c r="AA26"/>
      <c r="AB26"/>
      <c r="AC26"/>
      <c r="AD26"/>
      <c r="AE26"/>
      <c r="AF26"/>
      <c r="AG26"/>
      <c r="AH26"/>
      <c r="AI26"/>
    </row>
    <row r="27" spans="1:35" s="73" customFormat="1">
      <c r="A27" s="106">
        <v>21</v>
      </c>
      <c r="B27" s="72"/>
      <c r="C27" s="84"/>
      <c r="D27" s="71"/>
      <c r="E27" s="71"/>
      <c r="F27" s="118"/>
      <c r="G27" s="109" t="s">
        <v>226</v>
      </c>
      <c r="H27" s="110" t="s">
        <v>78</v>
      </c>
      <c r="I27" s="110">
        <v>2</v>
      </c>
      <c r="J27" s="110">
        <v>137.80000000000001</v>
      </c>
      <c r="K27" s="108">
        <f t="shared" ref="K27:K47" si="4">J27*I27</f>
        <v>275.60000000000002</v>
      </c>
      <c r="L27"/>
      <c r="M27"/>
      <c r="N27"/>
      <c r="O27"/>
      <c r="P27"/>
      <c r="Q27"/>
      <c r="R27"/>
      <c r="S27"/>
      <c r="T27"/>
      <c r="U27"/>
      <c r="V27"/>
      <c r="W27"/>
      <c r="X27"/>
      <c r="Y27"/>
      <c r="Z27"/>
      <c r="AA27"/>
      <c r="AB27"/>
      <c r="AC27"/>
      <c r="AD27"/>
      <c r="AE27"/>
      <c r="AF27"/>
      <c r="AG27"/>
      <c r="AH27"/>
      <c r="AI27"/>
    </row>
    <row r="28" spans="1:35" s="73" customFormat="1">
      <c r="A28" s="106">
        <v>22</v>
      </c>
      <c r="B28" s="72"/>
      <c r="C28" s="84"/>
      <c r="D28" s="71"/>
      <c r="E28" s="71"/>
      <c r="F28" s="118"/>
      <c r="G28" s="109" t="s">
        <v>227</v>
      </c>
      <c r="H28" s="110" t="s">
        <v>78</v>
      </c>
      <c r="I28" s="110">
        <v>1</v>
      </c>
      <c r="J28" s="110">
        <v>160</v>
      </c>
      <c r="K28" s="108">
        <f t="shared" si="4"/>
        <v>160</v>
      </c>
      <c r="L28"/>
      <c r="M28"/>
      <c r="N28"/>
      <c r="O28"/>
      <c r="P28"/>
      <c r="Q28"/>
      <c r="R28"/>
      <c r="S28"/>
      <c r="T28"/>
      <c r="U28"/>
      <c r="V28"/>
      <c r="W28"/>
      <c r="X28"/>
      <c r="Y28"/>
      <c r="Z28"/>
      <c r="AA28"/>
      <c r="AB28"/>
      <c r="AC28"/>
      <c r="AD28"/>
      <c r="AE28"/>
      <c r="AF28"/>
      <c r="AG28"/>
      <c r="AH28"/>
      <c r="AI28"/>
    </row>
    <row r="29" spans="1:35" s="73" customFormat="1">
      <c r="A29" s="106">
        <v>23</v>
      </c>
      <c r="B29" s="72" t="s">
        <v>234</v>
      </c>
      <c r="C29" s="84" t="s">
        <v>78</v>
      </c>
      <c r="D29" s="71">
        <v>1</v>
      </c>
      <c r="E29" s="71">
        <v>100</v>
      </c>
      <c r="F29" s="118">
        <f t="shared" si="3"/>
        <v>100</v>
      </c>
      <c r="G29" s="109" t="s">
        <v>228</v>
      </c>
      <c r="H29" s="110" t="s">
        <v>78</v>
      </c>
      <c r="I29" s="110">
        <v>1</v>
      </c>
      <c r="J29" s="110">
        <v>412.5</v>
      </c>
      <c r="K29" s="108">
        <f t="shared" si="4"/>
        <v>412.5</v>
      </c>
      <c r="L29"/>
      <c r="M29"/>
      <c r="N29"/>
      <c r="O29"/>
      <c r="P29"/>
      <c r="Q29"/>
      <c r="R29"/>
      <c r="S29"/>
      <c r="T29"/>
      <c r="U29"/>
      <c r="V29"/>
      <c r="W29"/>
      <c r="X29"/>
      <c r="Y29"/>
      <c r="Z29"/>
      <c r="AA29"/>
      <c r="AB29"/>
      <c r="AC29"/>
      <c r="AD29"/>
      <c r="AE29"/>
      <c r="AF29"/>
      <c r="AG29"/>
      <c r="AH29"/>
      <c r="AI29"/>
    </row>
    <row r="30" spans="1:35" s="73" customFormat="1">
      <c r="A30" s="106">
        <v>24</v>
      </c>
      <c r="B30" s="72" t="s">
        <v>170</v>
      </c>
      <c r="C30" s="84" t="s">
        <v>133</v>
      </c>
      <c r="D30" s="71">
        <v>2</v>
      </c>
      <c r="E30" s="71">
        <v>30</v>
      </c>
      <c r="F30" s="118">
        <f t="shared" si="3"/>
        <v>60</v>
      </c>
      <c r="G30" s="119" t="s">
        <v>195</v>
      </c>
      <c r="H30" s="110" t="s">
        <v>78</v>
      </c>
      <c r="I30" s="110">
        <v>2</v>
      </c>
      <c r="J30" s="110">
        <v>127</v>
      </c>
      <c r="K30" s="108">
        <f t="shared" si="4"/>
        <v>254</v>
      </c>
      <c r="L30"/>
      <c r="M30"/>
      <c r="N30"/>
      <c r="O30"/>
      <c r="P30"/>
      <c r="Q30"/>
      <c r="R30"/>
      <c r="S30"/>
      <c r="T30"/>
      <c r="U30"/>
      <c r="V30"/>
      <c r="W30"/>
      <c r="X30"/>
      <c r="Y30"/>
      <c r="Z30"/>
      <c r="AA30"/>
      <c r="AB30"/>
      <c r="AC30"/>
      <c r="AD30"/>
      <c r="AE30"/>
      <c r="AF30"/>
      <c r="AG30"/>
      <c r="AH30"/>
      <c r="AI30"/>
    </row>
    <row r="31" spans="1:35" s="73" customFormat="1">
      <c r="A31" s="106">
        <v>25</v>
      </c>
      <c r="B31" s="72" t="s">
        <v>147</v>
      </c>
      <c r="C31" s="77" t="s">
        <v>133</v>
      </c>
      <c r="D31" s="118">
        <v>4</v>
      </c>
      <c r="E31" s="112">
        <v>76</v>
      </c>
      <c r="F31" s="118">
        <f t="shared" ref="F31:F35" si="5">D31*E31</f>
        <v>304</v>
      </c>
      <c r="G31" s="115" t="s">
        <v>119</v>
      </c>
      <c r="H31" s="116" t="s">
        <v>120</v>
      </c>
      <c r="I31" s="117">
        <v>0.2</v>
      </c>
      <c r="J31" s="143">
        <v>31.25</v>
      </c>
      <c r="K31" s="108">
        <f t="shared" si="4"/>
        <v>6.25</v>
      </c>
      <c r="L31"/>
      <c r="M31"/>
      <c r="N31"/>
      <c r="O31"/>
      <c r="P31"/>
      <c r="Q31"/>
      <c r="R31"/>
      <c r="S31"/>
      <c r="T31"/>
      <c r="U31"/>
      <c r="V31"/>
      <c r="W31"/>
      <c r="X31"/>
      <c r="Y31"/>
      <c r="Z31"/>
      <c r="AA31"/>
      <c r="AB31"/>
      <c r="AC31"/>
      <c r="AD31"/>
      <c r="AE31"/>
      <c r="AF31"/>
      <c r="AG31"/>
      <c r="AH31"/>
      <c r="AI31"/>
    </row>
    <row r="32" spans="1:35" s="73" customFormat="1">
      <c r="A32" s="106">
        <v>26</v>
      </c>
      <c r="B32" s="72"/>
      <c r="C32" s="77"/>
      <c r="D32" s="118"/>
      <c r="E32" s="112"/>
      <c r="F32" s="118"/>
      <c r="G32" s="119" t="s">
        <v>196</v>
      </c>
      <c r="H32" s="110" t="s">
        <v>78</v>
      </c>
      <c r="I32" s="110">
        <v>1</v>
      </c>
      <c r="J32" s="110">
        <v>104.17</v>
      </c>
      <c r="K32" s="108">
        <f t="shared" si="4"/>
        <v>104.17</v>
      </c>
      <c r="L32"/>
      <c r="M32"/>
      <c r="N32"/>
      <c r="O32"/>
      <c r="P32"/>
      <c r="Q32"/>
      <c r="R32"/>
      <c r="S32"/>
      <c r="T32"/>
      <c r="U32"/>
      <c r="V32"/>
      <c r="W32"/>
      <c r="X32"/>
      <c r="Y32"/>
      <c r="Z32"/>
      <c r="AA32"/>
      <c r="AB32"/>
      <c r="AC32"/>
      <c r="AD32"/>
      <c r="AE32"/>
      <c r="AF32"/>
      <c r="AG32"/>
      <c r="AH32"/>
      <c r="AI32"/>
    </row>
    <row r="33" spans="1:35" s="36" customFormat="1" ht="27.6">
      <c r="A33" s="106">
        <v>27</v>
      </c>
      <c r="B33" s="32" t="s">
        <v>172</v>
      </c>
      <c r="C33" s="33" t="s">
        <v>85</v>
      </c>
      <c r="D33" s="110">
        <v>3</v>
      </c>
      <c r="E33" s="118">
        <v>214</v>
      </c>
      <c r="F33" s="118">
        <f t="shared" si="5"/>
        <v>642</v>
      </c>
      <c r="G33" s="109" t="s">
        <v>145</v>
      </c>
      <c r="H33" s="110" t="s">
        <v>80</v>
      </c>
      <c r="I33" s="110">
        <f>D33*0.15</f>
        <v>0.44999999999999996</v>
      </c>
      <c r="J33" s="110">
        <v>44.16</v>
      </c>
      <c r="K33" s="108">
        <f t="shared" si="4"/>
        <v>19.871999999999996</v>
      </c>
      <c r="L33"/>
      <c r="M33"/>
      <c r="N33"/>
      <c r="O33"/>
      <c r="P33"/>
      <c r="Q33"/>
      <c r="R33"/>
      <c r="S33"/>
      <c r="T33"/>
      <c r="U33"/>
      <c r="V33"/>
      <c r="W33"/>
      <c r="X33"/>
      <c r="Y33"/>
      <c r="Z33"/>
      <c r="AA33"/>
      <c r="AB33"/>
      <c r="AC33"/>
      <c r="AD33"/>
      <c r="AE33"/>
      <c r="AF33"/>
      <c r="AG33"/>
      <c r="AH33"/>
      <c r="AI33"/>
    </row>
    <row r="34" spans="1:35" s="36" customFormat="1">
      <c r="A34" s="106">
        <v>28</v>
      </c>
      <c r="B34" s="32"/>
      <c r="C34" s="33"/>
      <c r="D34" s="110"/>
      <c r="E34" s="118"/>
      <c r="F34" s="118"/>
      <c r="G34" s="161" t="s">
        <v>171</v>
      </c>
      <c r="H34" s="162" t="s">
        <v>79</v>
      </c>
      <c r="I34" s="146">
        <v>1.5</v>
      </c>
      <c r="J34" s="43">
        <v>65</v>
      </c>
      <c r="K34" s="108">
        <f t="shared" si="4"/>
        <v>97.5</v>
      </c>
      <c r="L34"/>
      <c r="M34"/>
      <c r="N34"/>
      <c r="O34"/>
      <c r="P34"/>
      <c r="Q34"/>
      <c r="R34"/>
      <c r="S34"/>
      <c r="T34"/>
      <c r="U34"/>
      <c r="V34"/>
      <c r="W34"/>
      <c r="X34"/>
      <c r="Y34"/>
      <c r="Z34"/>
      <c r="AA34"/>
      <c r="AB34"/>
      <c r="AC34"/>
      <c r="AD34"/>
      <c r="AE34"/>
      <c r="AF34"/>
      <c r="AG34"/>
      <c r="AH34"/>
      <c r="AI34"/>
    </row>
    <row r="35" spans="1:35" s="36" customFormat="1">
      <c r="A35" s="106">
        <v>29</v>
      </c>
      <c r="B35" s="35" t="s">
        <v>194</v>
      </c>
      <c r="C35" s="33" t="s">
        <v>85</v>
      </c>
      <c r="D35" s="110">
        <v>7</v>
      </c>
      <c r="E35" s="118">
        <v>99</v>
      </c>
      <c r="F35" s="118">
        <f t="shared" si="5"/>
        <v>693</v>
      </c>
      <c r="G35" s="42" t="s">
        <v>214</v>
      </c>
      <c r="H35" s="110" t="s">
        <v>80</v>
      </c>
      <c r="I35" s="110">
        <f>D35*0.14*2</f>
        <v>1.9600000000000002</v>
      </c>
      <c r="J35" s="110">
        <v>501</v>
      </c>
      <c r="K35" s="108">
        <f t="shared" si="4"/>
        <v>981.96000000000015</v>
      </c>
      <c r="L35"/>
      <c r="M35"/>
      <c r="N35"/>
      <c r="O35"/>
      <c r="P35"/>
      <c r="Q35"/>
      <c r="R35"/>
      <c r="S35"/>
      <c r="T35"/>
      <c r="U35"/>
      <c r="V35"/>
      <c r="W35"/>
      <c r="X35"/>
      <c r="Y35"/>
      <c r="Z35"/>
      <c r="AA35"/>
      <c r="AB35"/>
      <c r="AC35"/>
      <c r="AD35"/>
      <c r="AE35"/>
      <c r="AF35"/>
      <c r="AG35"/>
      <c r="AH35"/>
      <c r="AI35"/>
    </row>
    <row r="36" spans="1:35" s="36" customFormat="1">
      <c r="A36" s="106">
        <v>30</v>
      </c>
      <c r="B36" s="35"/>
      <c r="C36" s="33"/>
      <c r="D36" s="152"/>
      <c r="E36" s="71"/>
      <c r="F36" s="118"/>
      <c r="G36" s="109" t="s">
        <v>145</v>
      </c>
      <c r="H36" s="110" t="s">
        <v>80</v>
      </c>
      <c r="I36" s="110">
        <f>D35*0.1</f>
        <v>0.70000000000000007</v>
      </c>
      <c r="J36" s="110">
        <v>44.16</v>
      </c>
      <c r="K36" s="108">
        <f t="shared" si="4"/>
        <v>30.911999999999999</v>
      </c>
      <c r="L36"/>
      <c r="M36"/>
      <c r="N36"/>
      <c r="O36"/>
      <c r="P36"/>
      <c r="Q36"/>
      <c r="R36"/>
      <c r="S36"/>
      <c r="T36"/>
      <c r="U36"/>
      <c r="V36"/>
      <c r="W36"/>
      <c r="X36"/>
      <c r="Y36"/>
      <c r="Z36"/>
      <c r="AA36"/>
      <c r="AB36"/>
      <c r="AC36"/>
      <c r="AD36"/>
      <c r="AE36"/>
      <c r="AF36"/>
      <c r="AG36"/>
      <c r="AH36"/>
      <c r="AI36"/>
    </row>
    <row r="37" spans="1:35" s="36" customFormat="1">
      <c r="A37" s="106">
        <v>31</v>
      </c>
      <c r="B37" s="35" t="s">
        <v>173</v>
      </c>
      <c r="C37" s="33" t="s">
        <v>85</v>
      </c>
      <c r="D37" s="110">
        <v>18</v>
      </c>
      <c r="E37" s="118">
        <v>99</v>
      </c>
      <c r="F37" s="118">
        <f t="shared" ref="F37" si="6">D37*E37</f>
        <v>1782</v>
      </c>
      <c r="G37" s="42" t="s">
        <v>213</v>
      </c>
      <c r="H37" s="110" t="s">
        <v>80</v>
      </c>
      <c r="I37" s="110">
        <f>D37*0.14*2</f>
        <v>5.0400000000000009</v>
      </c>
      <c r="J37" s="110">
        <v>501</v>
      </c>
      <c r="K37" s="108">
        <f t="shared" si="4"/>
        <v>2525.0400000000004</v>
      </c>
      <c r="L37"/>
      <c r="M37"/>
      <c r="N37"/>
      <c r="O37"/>
      <c r="P37"/>
      <c r="Q37"/>
      <c r="R37"/>
      <c r="S37"/>
      <c r="T37"/>
      <c r="U37"/>
      <c r="V37"/>
      <c r="W37"/>
      <c r="X37"/>
      <c r="Y37"/>
      <c r="Z37"/>
      <c r="AA37"/>
      <c r="AB37"/>
      <c r="AC37"/>
      <c r="AD37"/>
      <c r="AE37"/>
      <c r="AF37"/>
      <c r="AG37"/>
      <c r="AH37"/>
      <c r="AI37"/>
    </row>
    <row r="38" spans="1:35" s="36" customFormat="1">
      <c r="A38" s="106">
        <v>32</v>
      </c>
      <c r="B38" s="35"/>
      <c r="C38" s="33"/>
      <c r="D38" s="152"/>
      <c r="E38" s="71"/>
      <c r="F38" s="118"/>
      <c r="G38" s="109" t="s">
        <v>145</v>
      </c>
      <c r="H38" s="110" t="s">
        <v>80</v>
      </c>
      <c r="I38" s="110">
        <f>D37*0.1</f>
        <v>1.8</v>
      </c>
      <c r="J38" s="110">
        <v>44.16</v>
      </c>
      <c r="K38" s="108">
        <f t="shared" si="4"/>
        <v>79.488</v>
      </c>
      <c r="L38"/>
      <c r="M38"/>
      <c r="N38"/>
      <c r="O38"/>
      <c r="P38"/>
      <c r="Q38"/>
      <c r="R38"/>
      <c r="S38"/>
      <c r="T38"/>
      <c r="U38"/>
      <c r="V38"/>
      <c r="W38"/>
      <c r="X38"/>
      <c r="Y38"/>
      <c r="Z38"/>
      <c r="AA38"/>
      <c r="AB38"/>
      <c r="AC38"/>
      <c r="AD38"/>
      <c r="AE38"/>
      <c r="AF38"/>
      <c r="AG38"/>
      <c r="AH38"/>
      <c r="AI38"/>
    </row>
    <row r="39" spans="1:35" s="73" customFormat="1" ht="27.6">
      <c r="A39" s="106">
        <v>33</v>
      </c>
      <c r="B39" s="45" t="s">
        <v>168</v>
      </c>
      <c r="C39" s="85" t="s">
        <v>78</v>
      </c>
      <c r="D39" s="156">
        <v>3</v>
      </c>
      <c r="E39" s="137">
        <v>50</v>
      </c>
      <c r="F39" s="139">
        <f t="shared" ref="F39:F41" si="7">D39*E39</f>
        <v>150</v>
      </c>
      <c r="G39" s="157" t="s">
        <v>169</v>
      </c>
      <c r="H39" s="158" t="s">
        <v>78</v>
      </c>
      <c r="I39" s="159">
        <f>D39</f>
        <v>3</v>
      </c>
      <c r="J39" s="110">
        <v>12</v>
      </c>
      <c r="K39" s="108">
        <f t="shared" si="4"/>
        <v>36</v>
      </c>
      <c r="L39"/>
      <c r="M39"/>
      <c r="N39"/>
      <c r="O39"/>
      <c r="P39"/>
      <c r="Q39"/>
      <c r="R39"/>
      <c r="S39"/>
      <c r="T39"/>
      <c r="U39"/>
      <c r="V39"/>
      <c r="W39"/>
      <c r="X39"/>
      <c r="Y39"/>
      <c r="Z39"/>
      <c r="AA39"/>
      <c r="AB39"/>
      <c r="AC39"/>
      <c r="AD39"/>
      <c r="AE39"/>
      <c r="AF39"/>
      <c r="AG39"/>
      <c r="AH39"/>
      <c r="AI39"/>
    </row>
    <row r="40" spans="1:35" s="73" customFormat="1" ht="41.4">
      <c r="A40" s="106">
        <v>34</v>
      </c>
      <c r="B40" s="45" t="s">
        <v>174</v>
      </c>
      <c r="C40" s="85" t="s">
        <v>78</v>
      </c>
      <c r="D40" s="156">
        <v>5</v>
      </c>
      <c r="E40" s="137">
        <v>50</v>
      </c>
      <c r="F40" s="139">
        <f t="shared" si="7"/>
        <v>250</v>
      </c>
      <c r="G40" s="113" t="s">
        <v>175</v>
      </c>
      <c r="H40" s="158" t="s">
        <v>78</v>
      </c>
      <c r="I40" s="159">
        <f>D40*2</f>
        <v>10</v>
      </c>
      <c r="J40" s="110">
        <v>13</v>
      </c>
      <c r="K40" s="108">
        <f t="shared" si="4"/>
        <v>130</v>
      </c>
      <c r="L40"/>
      <c r="M40"/>
      <c r="N40"/>
      <c r="O40"/>
      <c r="P40"/>
      <c r="Q40"/>
      <c r="R40"/>
      <c r="S40"/>
      <c r="T40"/>
      <c r="U40"/>
      <c r="V40"/>
      <c r="W40"/>
      <c r="X40"/>
      <c r="Y40"/>
      <c r="Z40"/>
      <c r="AA40"/>
      <c r="AB40"/>
      <c r="AC40"/>
      <c r="AD40"/>
      <c r="AE40"/>
      <c r="AF40"/>
      <c r="AG40"/>
      <c r="AH40"/>
      <c r="AI40"/>
    </row>
    <row r="41" spans="1:35" s="73" customFormat="1" ht="41.4">
      <c r="A41" s="106">
        <v>35</v>
      </c>
      <c r="B41" s="45" t="s">
        <v>216</v>
      </c>
      <c r="C41" s="85" t="s">
        <v>125</v>
      </c>
      <c r="D41" s="156">
        <v>1</v>
      </c>
      <c r="E41" s="137">
        <v>200</v>
      </c>
      <c r="F41" s="139">
        <f t="shared" si="7"/>
        <v>200</v>
      </c>
      <c r="G41" s="113" t="s">
        <v>215</v>
      </c>
      <c r="H41" s="158" t="s">
        <v>80</v>
      </c>
      <c r="I41" s="159">
        <v>1</v>
      </c>
      <c r="J41" s="110">
        <v>265</v>
      </c>
      <c r="K41" s="108">
        <f t="shared" si="4"/>
        <v>265</v>
      </c>
      <c r="L41"/>
      <c r="M41"/>
      <c r="N41"/>
      <c r="O41"/>
      <c r="P41"/>
      <c r="Q41"/>
      <c r="R41"/>
      <c r="S41"/>
      <c r="T41"/>
      <c r="U41"/>
      <c r="V41"/>
      <c r="W41"/>
      <c r="X41"/>
      <c r="Y41"/>
      <c r="Z41"/>
      <c r="AA41"/>
      <c r="AB41"/>
      <c r="AC41"/>
      <c r="AD41"/>
      <c r="AE41"/>
      <c r="AF41"/>
      <c r="AG41"/>
      <c r="AH41"/>
      <c r="AI41"/>
    </row>
    <row r="42" spans="1:35" ht="27.6">
      <c r="A42" s="106">
        <v>36</v>
      </c>
      <c r="B42" s="154" t="s">
        <v>167</v>
      </c>
      <c r="C42" s="136"/>
      <c r="D42" s="137"/>
      <c r="E42" s="137"/>
      <c r="F42" s="139"/>
      <c r="G42" s="42"/>
      <c r="H42" s="43"/>
      <c r="I42" s="41"/>
      <c r="J42" s="41"/>
      <c r="K42" s="108"/>
    </row>
    <row r="43" spans="1:35" ht="55.2">
      <c r="A43" s="106">
        <v>37</v>
      </c>
      <c r="B43" s="102" t="s">
        <v>163</v>
      </c>
      <c r="C43" s="82" t="s">
        <v>78</v>
      </c>
      <c r="D43" s="55">
        <v>3</v>
      </c>
      <c r="E43" s="140">
        <v>150</v>
      </c>
      <c r="F43" s="139">
        <f t="shared" ref="F43:F45" si="8">D43*E43</f>
        <v>450</v>
      </c>
      <c r="G43" s="42"/>
      <c r="H43" s="43"/>
      <c r="I43" s="41"/>
      <c r="J43" s="41"/>
      <c r="K43" s="108"/>
    </row>
    <row r="44" spans="1:35" ht="27.6">
      <c r="A44" s="106">
        <v>38</v>
      </c>
      <c r="B44" s="102" t="s">
        <v>160</v>
      </c>
      <c r="C44" s="136" t="s">
        <v>78</v>
      </c>
      <c r="D44" s="137">
        <v>1</v>
      </c>
      <c r="E44" s="137">
        <v>100</v>
      </c>
      <c r="F44" s="139">
        <f t="shared" si="8"/>
        <v>100</v>
      </c>
      <c r="G44" s="42"/>
      <c r="H44" s="43"/>
      <c r="I44" s="41"/>
      <c r="J44" s="41"/>
      <c r="K44" s="108"/>
    </row>
    <row r="45" spans="1:35">
      <c r="A45" s="106">
        <v>39</v>
      </c>
      <c r="B45" s="102" t="s">
        <v>191</v>
      </c>
      <c r="C45" s="136" t="s">
        <v>78</v>
      </c>
      <c r="D45" s="137">
        <v>5</v>
      </c>
      <c r="E45" s="137">
        <v>100</v>
      </c>
      <c r="F45" s="139">
        <f t="shared" si="8"/>
        <v>500</v>
      </c>
      <c r="G45" s="42"/>
      <c r="H45" s="43"/>
      <c r="I45" s="41"/>
      <c r="J45" s="41"/>
      <c r="K45" s="108"/>
    </row>
    <row r="46" spans="1:35" ht="27.6">
      <c r="A46" s="106">
        <v>40</v>
      </c>
      <c r="B46" s="102" t="s">
        <v>197</v>
      </c>
      <c r="C46" s="136" t="s">
        <v>78</v>
      </c>
      <c r="D46" s="137">
        <v>1</v>
      </c>
      <c r="E46" s="137">
        <v>100</v>
      </c>
      <c r="F46" s="139">
        <f t="shared" ref="F46" si="9">D46*E46</f>
        <v>100</v>
      </c>
      <c r="G46" s="42" t="s">
        <v>198</v>
      </c>
      <c r="H46" s="43" t="s">
        <v>78</v>
      </c>
      <c r="I46" s="41">
        <v>2</v>
      </c>
      <c r="J46" s="41">
        <v>35</v>
      </c>
      <c r="K46" s="108">
        <f t="shared" si="4"/>
        <v>70</v>
      </c>
    </row>
    <row r="47" spans="1:35" ht="27.6">
      <c r="A47" s="106">
        <v>41</v>
      </c>
      <c r="B47" s="102"/>
      <c r="C47" s="136"/>
      <c r="D47" s="137"/>
      <c r="E47" s="137"/>
      <c r="F47" s="139"/>
      <c r="G47" s="42" t="s">
        <v>199</v>
      </c>
      <c r="H47" s="43" t="s">
        <v>120</v>
      </c>
      <c r="I47" s="41">
        <v>1</v>
      </c>
      <c r="J47" s="41">
        <v>60</v>
      </c>
      <c r="K47" s="108">
        <f t="shared" si="4"/>
        <v>60</v>
      </c>
    </row>
    <row r="48" spans="1:35" ht="55.2">
      <c r="A48" s="106">
        <v>42</v>
      </c>
      <c r="B48" s="102" t="s">
        <v>189</v>
      </c>
      <c r="C48" s="136" t="s">
        <v>78</v>
      </c>
      <c r="D48" s="137">
        <v>1</v>
      </c>
      <c r="E48" s="137">
        <v>200</v>
      </c>
      <c r="F48" s="139">
        <f>D48*E48</f>
        <v>200</v>
      </c>
      <c r="G48" s="42"/>
      <c r="H48" s="43"/>
      <c r="I48" s="41"/>
      <c r="J48" s="41"/>
      <c r="K48" s="108"/>
    </row>
    <row r="49" spans="1:35" ht="55.2">
      <c r="A49" s="106">
        <v>43</v>
      </c>
      <c r="B49" s="102" t="s">
        <v>190</v>
      </c>
      <c r="C49" s="136" t="s">
        <v>78</v>
      </c>
      <c r="D49" s="137">
        <v>1</v>
      </c>
      <c r="E49" s="137">
        <v>200</v>
      </c>
      <c r="F49" s="139">
        <f t="shared" ref="F49:F51" si="10">D49*E49</f>
        <v>200</v>
      </c>
      <c r="G49" s="42"/>
      <c r="H49" s="43"/>
      <c r="I49" s="41"/>
      <c r="J49" s="41"/>
      <c r="K49" s="108"/>
    </row>
    <row r="50" spans="1:35" ht="55.2">
      <c r="A50" s="106">
        <v>44</v>
      </c>
      <c r="B50" s="102" t="s">
        <v>162</v>
      </c>
      <c r="C50" s="82" t="s">
        <v>78</v>
      </c>
      <c r="D50" s="148">
        <v>1</v>
      </c>
      <c r="E50" s="140">
        <v>200</v>
      </c>
      <c r="F50" s="139">
        <f t="shared" si="10"/>
        <v>200</v>
      </c>
      <c r="G50" s="42"/>
      <c r="H50" s="43"/>
      <c r="I50" s="41"/>
      <c r="J50" s="41"/>
      <c r="K50" s="108"/>
    </row>
    <row r="51" spans="1:35" s="56" customFormat="1">
      <c r="A51" s="106">
        <v>45</v>
      </c>
      <c r="B51" s="102" t="s">
        <v>176</v>
      </c>
      <c r="C51" s="136" t="s">
        <v>78</v>
      </c>
      <c r="D51" s="137">
        <v>2</v>
      </c>
      <c r="E51" s="137">
        <v>75</v>
      </c>
      <c r="F51" s="139">
        <f t="shared" si="10"/>
        <v>150</v>
      </c>
      <c r="G51" s="119"/>
      <c r="H51" s="110"/>
      <c r="I51" s="110"/>
      <c r="J51" s="120"/>
      <c r="K51" s="108"/>
      <c r="L51"/>
      <c r="M51"/>
      <c r="N51"/>
      <c r="O51"/>
      <c r="P51"/>
      <c r="Q51"/>
      <c r="R51"/>
      <c r="S51"/>
      <c r="T51"/>
      <c r="U51"/>
      <c r="V51"/>
      <c r="W51"/>
      <c r="X51"/>
      <c r="Y51"/>
      <c r="Z51"/>
      <c r="AA51"/>
      <c r="AB51"/>
      <c r="AC51"/>
      <c r="AD51"/>
      <c r="AE51"/>
      <c r="AF51"/>
      <c r="AG51"/>
      <c r="AH51"/>
      <c r="AI51"/>
    </row>
    <row r="52" spans="1:35" s="57" customFormat="1" ht="41.4">
      <c r="A52" s="106">
        <v>46</v>
      </c>
      <c r="B52" s="21" t="s">
        <v>88</v>
      </c>
      <c r="C52" s="83"/>
      <c r="D52" s="22"/>
      <c r="E52" s="39"/>
      <c r="F52" s="22">
        <f>SUM(F25:F51)</f>
        <v>7331</v>
      </c>
      <c r="G52" s="21" t="s">
        <v>89</v>
      </c>
      <c r="H52" s="96"/>
      <c r="I52" s="22"/>
      <c r="J52" s="97"/>
      <c r="K52" s="98">
        <f>SUM(K25:K51)</f>
        <v>8674.9620000000032</v>
      </c>
      <c r="L52"/>
      <c r="M52"/>
      <c r="N52"/>
      <c r="O52"/>
      <c r="P52"/>
      <c r="Q52"/>
      <c r="R52"/>
      <c r="S52"/>
      <c r="T52"/>
      <c r="U52"/>
      <c r="V52"/>
      <c r="W52"/>
      <c r="X52"/>
      <c r="Y52"/>
      <c r="Z52"/>
      <c r="AA52"/>
      <c r="AB52"/>
      <c r="AC52"/>
      <c r="AD52"/>
      <c r="AE52"/>
      <c r="AF52"/>
      <c r="AG52"/>
      <c r="AH52"/>
      <c r="AI52"/>
    </row>
    <row r="53" spans="1:35" s="57" customFormat="1">
      <c r="A53" s="106">
        <v>47</v>
      </c>
      <c r="B53" s="53" t="s">
        <v>81</v>
      </c>
      <c r="C53" s="77"/>
      <c r="D53" s="20"/>
      <c r="E53" s="20"/>
      <c r="F53" s="20"/>
      <c r="G53" s="106"/>
      <c r="H53" s="107"/>
      <c r="I53" s="108"/>
      <c r="J53" s="108"/>
      <c r="K53" s="108"/>
      <c r="L53"/>
      <c r="M53"/>
      <c r="N53"/>
      <c r="O53"/>
      <c r="P53"/>
      <c r="Q53"/>
      <c r="R53"/>
      <c r="S53"/>
      <c r="T53"/>
      <c r="U53"/>
      <c r="V53"/>
      <c r="W53"/>
      <c r="X53"/>
      <c r="Y53"/>
      <c r="Z53"/>
      <c r="AA53"/>
      <c r="AB53"/>
      <c r="AC53"/>
      <c r="AD53"/>
      <c r="AE53"/>
      <c r="AF53"/>
      <c r="AG53"/>
      <c r="AH53"/>
      <c r="AI53"/>
    </row>
    <row r="54" spans="1:35" s="57" customFormat="1">
      <c r="A54" s="106">
        <v>48</v>
      </c>
      <c r="B54" s="72" t="s">
        <v>126</v>
      </c>
      <c r="C54" s="77" t="s">
        <v>86</v>
      </c>
      <c r="D54" s="118">
        <v>75</v>
      </c>
      <c r="E54" s="117">
        <v>31</v>
      </c>
      <c r="F54" s="117">
        <f>D54*E54</f>
        <v>2325</v>
      </c>
      <c r="G54" s="106" t="s">
        <v>127</v>
      </c>
      <c r="H54" s="121" t="s">
        <v>122</v>
      </c>
      <c r="I54" s="149">
        <v>50</v>
      </c>
      <c r="J54" s="117">
        <v>35</v>
      </c>
      <c r="K54" s="118">
        <f t="shared" ref="K54:K91" si="11">J54*I54</f>
        <v>1750</v>
      </c>
      <c r="L54"/>
      <c r="M54"/>
      <c r="N54"/>
      <c r="O54"/>
      <c r="P54"/>
      <c r="Q54"/>
      <c r="R54"/>
      <c r="S54"/>
      <c r="T54"/>
      <c r="U54"/>
      <c r="V54"/>
      <c r="W54"/>
      <c r="X54"/>
      <c r="Y54"/>
      <c r="Z54"/>
      <c r="AA54"/>
      <c r="AB54"/>
      <c r="AC54"/>
      <c r="AD54"/>
      <c r="AE54"/>
      <c r="AF54"/>
      <c r="AG54"/>
      <c r="AH54"/>
      <c r="AI54"/>
    </row>
    <row r="55" spans="1:35" s="56" customFormat="1">
      <c r="A55" s="106">
        <v>49</v>
      </c>
      <c r="B55" s="44"/>
      <c r="C55" s="48"/>
      <c r="D55" s="117"/>
      <c r="E55" s="117"/>
      <c r="F55" s="117"/>
      <c r="G55" s="106" t="s">
        <v>129</v>
      </c>
      <c r="H55" s="121" t="s">
        <v>122</v>
      </c>
      <c r="I55" s="149">
        <v>25</v>
      </c>
      <c r="J55" s="117">
        <v>55</v>
      </c>
      <c r="K55" s="118">
        <f t="shared" si="11"/>
        <v>1375</v>
      </c>
      <c r="L55"/>
      <c r="M55"/>
      <c r="N55"/>
      <c r="O55"/>
      <c r="P55"/>
      <c r="Q55"/>
      <c r="R55"/>
      <c r="S55"/>
      <c r="T55"/>
      <c r="U55"/>
      <c r="V55"/>
      <c r="W55"/>
      <c r="X55"/>
      <c r="Y55"/>
      <c r="Z55"/>
      <c r="AA55"/>
      <c r="AB55"/>
      <c r="AC55"/>
      <c r="AD55"/>
      <c r="AE55"/>
      <c r="AF55"/>
      <c r="AG55"/>
      <c r="AH55"/>
      <c r="AI55"/>
    </row>
    <row r="56" spans="1:35" s="56" customFormat="1">
      <c r="A56" s="106">
        <v>50</v>
      </c>
      <c r="B56" s="44"/>
      <c r="C56" s="48"/>
      <c r="D56" s="117"/>
      <c r="E56" s="117"/>
      <c r="F56" s="117"/>
      <c r="G56" s="123" t="s">
        <v>124</v>
      </c>
      <c r="H56" s="124" t="s">
        <v>87</v>
      </c>
      <c r="I56" s="150">
        <v>1</v>
      </c>
      <c r="J56" s="122">
        <v>92.5</v>
      </c>
      <c r="K56" s="118">
        <f t="shared" si="11"/>
        <v>92.5</v>
      </c>
      <c r="L56"/>
      <c r="M56"/>
      <c r="N56"/>
      <c r="O56"/>
      <c r="P56"/>
      <c r="Q56"/>
      <c r="R56"/>
      <c r="S56"/>
      <c r="T56"/>
      <c r="U56"/>
      <c r="V56"/>
      <c r="W56"/>
      <c r="X56"/>
      <c r="Y56"/>
      <c r="Z56"/>
      <c r="AA56"/>
      <c r="AB56"/>
      <c r="AC56"/>
      <c r="AD56"/>
      <c r="AE56"/>
      <c r="AF56"/>
      <c r="AG56"/>
      <c r="AH56"/>
      <c r="AI56"/>
    </row>
    <row r="57" spans="1:35">
      <c r="A57" s="106">
        <v>51</v>
      </c>
      <c r="B57" s="72" t="s">
        <v>94</v>
      </c>
      <c r="C57" s="48" t="s">
        <v>86</v>
      </c>
      <c r="D57" s="118">
        <v>75</v>
      </c>
      <c r="E57" s="117">
        <v>25</v>
      </c>
      <c r="F57" s="117">
        <f t="shared" ref="F57:F80" si="12">D57*E57</f>
        <v>1875</v>
      </c>
      <c r="G57" s="111" t="s">
        <v>184</v>
      </c>
      <c r="H57" s="124" t="s">
        <v>78</v>
      </c>
      <c r="I57" s="117">
        <v>3</v>
      </c>
      <c r="J57" s="117">
        <v>182.5</v>
      </c>
      <c r="K57" s="118">
        <f t="shared" si="11"/>
        <v>547.5</v>
      </c>
      <c r="L57"/>
      <c r="M57"/>
      <c r="N57"/>
      <c r="O57"/>
      <c r="P57"/>
      <c r="Q57"/>
      <c r="R57"/>
      <c r="S57"/>
      <c r="T57"/>
      <c r="U57"/>
      <c r="V57"/>
      <c r="W57"/>
      <c r="X57"/>
      <c r="Y57"/>
      <c r="Z57"/>
      <c r="AA57"/>
      <c r="AB57"/>
      <c r="AC57"/>
      <c r="AD57"/>
      <c r="AE57"/>
      <c r="AF57"/>
      <c r="AG57"/>
      <c r="AH57"/>
      <c r="AI57"/>
    </row>
    <row r="58" spans="1:35">
      <c r="A58" s="106">
        <v>52</v>
      </c>
      <c r="B58" s="72"/>
      <c r="C58" s="47"/>
      <c r="D58" s="128"/>
      <c r="E58" s="117"/>
      <c r="F58" s="117"/>
      <c r="G58" s="111" t="s">
        <v>178</v>
      </c>
      <c r="H58" s="114" t="s">
        <v>87</v>
      </c>
      <c r="I58" s="149">
        <v>1</v>
      </c>
      <c r="J58" s="117">
        <v>92.5</v>
      </c>
      <c r="K58" s="118">
        <f t="shared" si="11"/>
        <v>92.5</v>
      </c>
      <c r="L58"/>
      <c r="M58"/>
      <c r="N58"/>
      <c r="O58"/>
      <c r="P58"/>
      <c r="Q58"/>
      <c r="R58"/>
      <c r="S58"/>
      <c r="T58"/>
      <c r="U58"/>
      <c r="V58"/>
      <c r="W58"/>
      <c r="X58"/>
      <c r="Y58"/>
      <c r="Z58"/>
      <c r="AA58"/>
      <c r="AB58"/>
      <c r="AC58"/>
      <c r="AD58"/>
      <c r="AE58"/>
      <c r="AF58"/>
      <c r="AG58"/>
      <c r="AH58"/>
      <c r="AI58"/>
    </row>
    <row r="59" spans="1:35" s="56" customFormat="1" ht="27.6">
      <c r="A59" s="106">
        <v>53</v>
      </c>
      <c r="B59" s="72" t="s">
        <v>177</v>
      </c>
      <c r="C59" s="77" t="s">
        <v>78</v>
      </c>
      <c r="D59" s="118">
        <v>2</v>
      </c>
      <c r="E59" s="118">
        <v>233</v>
      </c>
      <c r="F59" s="117">
        <f t="shared" si="12"/>
        <v>466</v>
      </c>
      <c r="G59" s="111" t="s">
        <v>204</v>
      </c>
      <c r="H59" s="114" t="s">
        <v>78</v>
      </c>
      <c r="I59" s="118">
        <v>2</v>
      </c>
      <c r="J59" s="118">
        <v>49.17</v>
      </c>
      <c r="K59" s="118">
        <f t="shared" ref="K59" si="13">J59*I59</f>
        <v>98.34</v>
      </c>
      <c r="L59"/>
      <c r="M59"/>
      <c r="N59"/>
      <c r="O59"/>
      <c r="P59"/>
      <c r="Q59"/>
      <c r="R59"/>
      <c r="S59"/>
      <c r="T59"/>
      <c r="U59"/>
      <c r="V59"/>
      <c r="W59"/>
      <c r="X59"/>
      <c r="Y59"/>
      <c r="Z59"/>
      <c r="AA59"/>
      <c r="AB59"/>
      <c r="AC59"/>
      <c r="AD59"/>
      <c r="AE59"/>
      <c r="AF59"/>
      <c r="AG59"/>
      <c r="AH59"/>
      <c r="AI59"/>
    </row>
    <row r="60" spans="1:35" s="56" customFormat="1" ht="41.4">
      <c r="A60" s="106">
        <v>54</v>
      </c>
      <c r="B60" s="72"/>
      <c r="C60" s="77"/>
      <c r="D60" s="118"/>
      <c r="E60" s="118"/>
      <c r="F60" s="117"/>
      <c r="G60" s="113" t="s">
        <v>175</v>
      </c>
      <c r="H60" s="158" t="s">
        <v>78</v>
      </c>
      <c r="I60" s="159">
        <v>6</v>
      </c>
      <c r="J60" s="110">
        <v>13</v>
      </c>
      <c r="K60" s="160">
        <f t="shared" ref="K60:K73" si="14">I60*J60</f>
        <v>78</v>
      </c>
      <c r="L60"/>
      <c r="M60"/>
      <c r="N60"/>
      <c r="O60"/>
      <c r="P60"/>
      <c r="Q60"/>
      <c r="R60"/>
      <c r="S60"/>
      <c r="T60"/>
      <c r="U60"/>
      <c r="V60"/>
      <c r="W60"/>
      <c r="X60"/>
      <c r="Y60"/>
      <c r="Z60"/>
      <c r="AA60"/>
      <c r="AB60"/>
      <c r="AC60"/>
      <c r="AD60"/>
      <c r="AE60"/>
      <c r="AF60"/>
      <c r="AG60"/>
      <c r="AH60"/>
      <c r="AI60"/>
    </row>
    <row r="61" spans="1:35" s="56" customFormat="1">
      <c r="A61" s="106">
        <v>55</v>
      </c>
      <c r="B61" s="72" t="s">
        <v>236</v>
      </c>
      <c r="C61" s="77" t="s">
        <v>78</v>
      </c>
      <c r="D61" s="118">
        <v>1</v>
      </c>
      <c r="E61" s="118">
        <v>80</v>
      </c>
      <c r="F61" s="117">
        <f t="shared" si="12"/>
        <v>80</v>
      </c>
      <c r="G61" s="113" t="s">
        <v>237</v>
      </c>
      <c r="H61" s="158" t="s">
        <v>78</v>
      </c>
      <c r="I61" s="159">
        <v>1</v>
      </c>
      <c r="J61" s="110">
        <v>160</v>
      </c>
      <c r="K61" s="160">
        <f t="shared" si="14"/>
        <v>160</v>
      </c>
      <c r="L61"/>
      <c r="M61"/>
      <c r="N61"/>
      <c r="O61"/>
      <c r="P61"/>
      <c r="Q61"/>
      <c r="R61"/>
      <c r="S61"/>
      <c r="T61"/>
      <c r="U61"/>
      <c r="V61"/>
      <c r="W61"/>
      <c r="X61"/>
      <c r="Y61"/>
      <c r="Z61"/>
      <c r="AA61"/>
      <c r="AB61"/>
      <c r="AC61"/>
      <c r="AD61"/>
      <c r="AE61"/>
      <c r="AF61"/>
      <c r="AG61"/>
      <c r="AH61"/>
      <c r="AI61"/>
    </row>
    <row r="62" spans="1:35" s="56" customFormat="1" ht="27.6">
      <c r="A62" s="106">
        <v>56</v>
      </c>
      <c r="B62" s="72" t="s">
        <v>200</v>
      </c>
      <c r="C62" s="77" t="s">
        <v>78</v>
      </c>
      <c r="D62" s="118">
        <v>2</v>
      </c>
      <c r="E62" s="118">
        <v>233</v>
      </c>
      <c r="F62" s="117">
        <f t="shared" si="12"/>
        <v>466</v>
      </c>
      <c r="G62" s="31" t="s">
        <v>205</v>
      </c>
      <c r="H62" s="158" t="s">
        <v>78</v>
      </c>
      <c r="I62" s="146">
        <v>6</v>
      </c>
      <c r="J62" s="143">
        <v>10</v>
      </c>
      <c r="K62" s="71">
        <f t="shared" ref="K62:K65" si="15">J62*I62</f>
        <v>60</v>
      </c>
      <c r="L62"/>
      <c r="M62"/>
      <c r="N62"/>
      <c r="O62"/>
      <c r="P62"/>
      <c r="Q62"/>
      <c r="R62"/>
      <c r="S62"/>
      <c r="T62"/>
      <c r="U62"/>
      <c r="V62"/>
      <c r="W62"/>
      <c r="X62"/>
      <c r="Y62"/>
      <c r="Z62"/>
      <c r="AA62"/>
      <c r="AB62"/>
      <c r="AC62"/>
      <c r="AD62"/>
      <c r="AE62"/>
      <c r="AF62"/>
      <c r="AG62"/>
      <c r="AH62"/>
      <c r="AI62"/>
    </row>
    <row r="63" spans="1:35" s="56" customFormat="1">
      <c r="A63" s="106">
        <v>57</v>
      </c>
      <c r="B63" s="72"/>
      <c r="C63" s="77"/>
      <c r="D63" s="118"/>
      <c r="E63" s="118"/>
      <c r="F63" s="117"/>
      <c r="G63" s="31" t="s">
        <v>142</v>
      </c>
      <c r="H63" s="74" t="s">
        <v>78</v>
      </c>
      <c r="I63" s="146">
        <v>4</v>
      </c>
      <c r="J63" s="143">
        <v>6.09</v>
      </c>
      <c r="K63" s="71">
        <f t="shared" si="15"/>
        <v>24.36</v>
      </c>
      <c r="L63"/>
      <c r="M63"/>
      <c r="N63"/>
      <c r="O63"/>
      <c r="P63"/>
      <c r="Q63"/>
      <c r="R63"/>
      <c r="S63"/>
      <c r="T63"/>
      <c r="U63"/>
      <c r="V63"/>
      <c r="W63"/>
      <c r="X63"/>
      <c r="Y63"/>
      <c r="Z63"/>
      <c r="AA63"/>
      <c r="AB63"/>
      <c r="AC63"/>
      <c r="AD63"/>
      <c r="AE63"/>
      <c r="AF63"/>
      <c r="AG63"/>
      <c r="AH63"/>
      <c r="AI63"/>
    </row>
    <row r="64" spans="1:35" s="56" customFormat="1">
      <c r="A64" s="106">
        <v>58</v>
      </c>
      <c r="B64" s="72"/>
      <c r="C64" s="77"/>
      <c r="D64" s="118"/>
      <c r="E64" s="118"/>
      <c r="F64" s="117"/>
      <c r="G64" s="31" t="s">
        <v>203</v>
      </c>
      <c r="H64" s="74" t="s">
        <v>78</v>
      </c>
      <c r="I64" s="146">
        <v>4</v>
      </c>
      <c r="J64" s="143">
        <v>10.199999999999999</v>
      </c>
      <c r="K64" s="71">
        <f t="shared" si="15"/>
        <v>40.799999999999997</v>
      </c>
      <c r="L64"/>
      <c r="M64"/>
      <c r="N64"/>
      <c r="O64"/>
      <c r="P64"/>
      <c r="Q64"/>
      <c r="R64"/>
      <c r="S64"/>
      <c r="T64"/>
      <c r="U64"/>
      <c r="V64"/>
      <c r="W64"/>
      <c r="X64"/>
      <c r="Y64"/>
      <c r="Z64"/>
      <c r="AA64"/>
      <c r="AB64"/>
      <c r="AC64"/>
      <c r="AD64"/>
      <c r="AE64"/>
      <c r="AF64"/>
      <c r="AG64"/>
      <c r="AH64"/>
      <c r="AI64"/>
    </row>
    <row r="65" spans="1:35" s="56" customFormat="1" ht="27.6">
      <c r="A65" s="106">
        <v>59</v>
      </c>
      <c r="B65" s="72"/>
      <c r="C65" s="77"/>
      <c r="D65" s="118"/>
      <c r="E65" s="118"/>
      <c r="F65" s="117"/>
      <c r="G65" s="111" t="s">
        <v>204</v>
      </c>
      <c r="H65" s="114" t="s">
        <v>78</v>
      </c>
      <c r="I65" s="118">
        <v>1</v>
      </c>
      <c r="J65" s="118">
        <v>49.17</v>
      </c>
      <c r="K65" s="118">
        <f t="shared" si="15"/>
        <v>49.17</v>
      </c>
      <c r="L65"/>
      <c r="M65"/>
      <c r="N65"/>
      <c r="O65"/>
      <c r="P65"/>
      <c r="Q65"/>
      <c r="R65"/>
      <c r="S65"/>
      <c r="T65"/>
      <c r="U65"/>
      <c r="V65"/>
      <c r="W65"/>
      <c r="X65"/>
      <c r="Y65"/>
      <c r="Z65"/>
      <c r="AA65"/>
      <c r="AB65"/>
      <c r="AC65"/>
      <c r="AD65"/>
      <c r="AE65"/>
      <c r="AF65"/>
      <c r="AG65"/>
      <c r="AH65"/>
      <c r="AI65"/>
    </row>
    <row r="66" spans="1:35" s="56" customFormat="1" ht="27.6">
      <c r="A66" s="106">
        <v>60</v>
      </c>
      <c r="B66" s="72"/>
      <c r="C66" s="77"/>
      <c r="D66" s="118"/>
      <c r="E66" s="118"/>
      <c r="F66" s="117"/>
      <c r="G66" s="113" t="s">
        <v>201</v>
      </c>
      <c r="H66" s="158" t="s">
        <v>78</v>
      </c>
      <c r="I66" s="159">
        <v>1</v>
      </c>
      <c r="J66" s="110">
        <v>234.17</v>
      </c>
      <c r="K66" s="160">
        <f t="shared" ref="K66:K68" si="16">I66*J66</f>
        <v>234.17</v>
      </c>
      <c r="L66"/>
      <c r="M66"/>
      <c r="N66"/>
      <c r="O66"/>
      <c r="P66"/>
      <c r="Q66"/>
      <c r="R66"/>
      <c r="S66"/>
      <c r="T66"/>
      <c r="U66"/>
      <c r="V66"/>
      <c r="W66"/>
      <c r="X66"/>
      <c r="Y66"/>
      <c r="Z66"/>
      <c r="AA66"/>
      <c r="AB66"/>
      <c r="AC66"/>
      <c r="AD66"/>
      <c r="AE66"/>
      <c r="AF66"/>
      <c r="AG66"/>
      <c r="AH66"/>
      <c r="AI66"/>
    </row>
    <row r="67" spans="1:35" s="56" customFormat="1" ht="27.6">
      <c r="A67" s="106">
        <v>61</v>
      </c>
      <c r="B67" s="72"/>
      <c r="C67" s="77"/>
      <c r="D67" s="118"/>
      <c r="E67" s="118"/>
      <c r="F67" s="117"/>
      <c r="G67" s="113" t="s">
        <v>207</v>
      </c>
      <c r="H67" s="158" t="s">
        <v>120</v>
      </c>
      <c r="I67" s="159">
        <v>1</v>
      </c>
      <c r="J67" s="110">
        <v>32.5</v>
      </c>
      <c r="K67" s="160">
        <f>I67*J67</f>
        <v>32.5</v>
      </c>
      <c r="L67"/>
      <c r="M67"/>
      <c r="N67"/>
      <c r="O67"/>
      <c r="P67"/>
      <c r="Q67"/>
      <c r="R67"/>
      <c r="S67"/>
      <c r="T67"/>
      <c r="U67"/>
      <c r="V67"/>
      <c r="W67"/>
      <c r="X67"/>
      <c r="Y67"/>
      <c r="Z67"/>
      <c r="AA67"/>
      <c r="AB67"/>
      <c r="AC67"/>
      <c r="AD67"/>
      <c r="AE67"/>
      <c r="AF67"/>
      <c r="AG67"/>
      <c r="AH67"/>
      <c r="AI67"/>
    </row>
    <row r="68" spans="1:35" s="56" customFormat="1">
      <c r="A68" s="106">
        <v>62</v>
      </c>
      <c r="B68" s="72"/>
      <c r="C68" s="77"/>
      <c r="D68" s="118"/>
      <c r="E68" s="118"/>
      <c r="F68" s="117"/>
      <c r="G68" s="113" t="s">
        <v>206</v>
      </c>
      <c r="H68" s="158" t="s">
        <v>120</v>
      </c>
      <c r="I68" s="159">
        <v>1</v>
      </c>
      <c r="J68" s="110">
        <v>53.48</v>
      </c>
      <c r="K68" s="160">
        <f t="shared" si="16"/>
        <v>53.48</v>
      </c>
      <c r="L68"/>
      <c r="M68"/>
      <c r="N68"/>
      <c r="O68"/>
      <c r="P68"/>
      <c r="Q68"/>
      <c r="R68"/>
      <c r="S68"/>
      <c r="T68"/>
      <c r="U68"/>
      <c r="V68"/>
      <c r="W68"/>
      <c r="X68"/>
      <c r="Y68"/>
      <c r="Z68"/>
      <c r="AA68"/>
      <c r="AB68"/>
      <c r="AC68"/>
      <c r="AD68"/>
      <c r="AE68"/>
      <c r="AF68"/>
      <c r="AG68"/>
      <c r="AH68"/>
      <c r="AI68"/>
    </row>
    <row r="69" spans="1:35" s="56" customFormat="1">
      <c r="A69" s="106">
        <v>63</v>
      </c>
      <c r="B69" s="72" t="s">
        <v>179</v>
      </c>
      <c r="C69" s="77" t="s">
        <v>78</v>
      </c>
      <c r="D69" s="118">
        <v>5</v>
      </c>
      <c r="E69" s="71">
        <v>140</v>
      </c>
      <c r="F69" s="117">
        <f t="shared" si="12"/>
        <v>700</v>
      </c>
      <c r="G69" s="111" t="s">
        <v>208</v>
      </c>
      <c r="H69" s="114" t="s">
        <v>86</v>
      </c>
      <c r="I69" s="118">
        <v>16</v>
      </c>
      <c r="J69" s="118">
        <v>34.17</v>
      </c>
      <c r="K69" s="160">
        <f t="shared" si="14"/>
        <v>546.72</v>
      </c>
      <c r="L69"/>
      <c r="M69"/>
      <c r="N69"/>
      <c r="O69"/>
      <c r="P69"/>
      <c r="Q69"/>
      <c r="R69"/>
      <c r="S69"/>
      <c r="T69"/>
      <c r="U69"/>
      <c r="V69"/>
      <c r="W69"/>
      <c r="X69"/>
      <c r="Y69"/>
      <c r="Z69"/>
      <c r="AA69"/>
      <c r="AB69"/>
      <c r="AC69"/>
      <c r="AD69"/>
      <c r="AE69"/>
      <c r="AF69"/>
      <c r="AG69"/>
      <c r="AH69"/>
      <c r="AI69"/>
    </row>
    <row r="70" spans="1:35" s="56" customFormat="1" ht="27.6">
      <c r="A70" s="106">
        <v>64</v>
      </c>
      <c r="B70" s="72"/>
      <c r="C70" s="77"/>
      <c r="D70" s="118"/>
      <c r="E70" s="118"/>
      <c r="F70" s="117"/>
      <c r="G70" s="113" t="s">
        <v>181</v>
      </c>
      <c r="H70" s="158" t="s">
        <v>120</v>
      </c>
      <c r="I70" s="159">
        <v>1</v>
      </c>
      <c r="J70" s="110">
        <v>38.33</v>
      </c>
      <c r="K70" s="160">
        <f t="shared" si="14"/>
        <v>38.33</v>
      </c>
      <c r="L70"/>
      <c r="M70"/>
      <c r="N70"/>
      <c r="O70"/>
      <c r="P70"/>
      <c r="Q70"/>
      <c r="R70"/>
      <c r="S70"/>
      <c r="T70"/>
      <c r="U70"/>
      <c r="V70"/>
      <c r="W70"/>
      <c r="X70"/>
      <c r="Y70"/>
      <c r="Z70"/>
      <c r="AA70"/>
      <c r="AB70"/>
      <c r="AC70"/>
      <c r="AD70"/>
      <c r="AE70"/>
      <c r="AF70"/>
      <c r="AG70"/>
      <c r="AH70"/>
      <c r="AI70"/>
    </row>
    <row r="71" spans="1:35" s="56" customFormat="1" ht="27.6">
      <c r="A71" s="106">
        <v>65</v>
      </c>
      <c r="B71" s="72"/>
      <c r="C71" s="77"/>
      <c r="D71" s="118"/>
      <c r="E71" s="118"/>
      <c r="F71" s="117"/>
      <c r="G71" s="113" t="s">
        <v>182</v>
      </c>
      <c r="H71" s="158" t="s">
        <v>78</v>
      </c>
      <c r="I71" s="159">
        <v>4</v>
      </c>
      <c r="J71" s="110">
        <v>26.67</v>
      </c>
      <c r="K71" s="160">
        <f t="shared" si="14"/>
        <v>106.68</v>
      </c>
      <c r="L71"/>
      <c r="M71"/>
      <c r="N71"/>
      <c r="O71"/>
      <c r="P71"/>
      <c r="Q71"/>
      <c r="R71"/>
      <c r="S71"/>
      <c r="T71"/>
      <c r="U71"/>
      <c r="V71"/>
      <c r="W71"/>
      <c r="X71"/>
      <c r="Y71"/>
      <c r="Z71"/>
      <c r="AA71"/>
      <c r="AB71"/>
      <c r="AC71"/>
      <c r="AD71"/>
      <c r="AE71"/>
      <c r="AF71"/>
      <c r="AG71"/>
      <c r="AH71"/>
      <c r="AI71"/>
    </row>
    <row r="72" spans="1:35" s="56" customFormat="1" ht="27.6">
      <c r="A72" s="106">
        <v>66</v>
      </c>
      <c r="B72" s="72"/>
      <c r="C72" s="77"/>
      <c r="D72" s="118"/>
      <c r="E72" s="118"/>
      <c r="F72" s="117"/>
      <c r="G72" s="113" t="s">
        <v>235</v>
      </c>
      <c r="H72" s="158" t="s">
        <v>78</v>
      </c>
      <c r="I72" s="159">
        <v>1</v>
      </c>
      <c r="J72" s="110">
        <v>28.33</v>
      </c>
      <c r="K72" s="160">
        <f t="shared" ref="K72" si="17">I72*J72</f>
        <v>28.33</v>
      </c>
      <c r="L72"/>
      <c r="M72"/>
      <c r="N72"/>
      <c r="O72"/>
      <c r="P72"/>
      <c r="Q72"/>
      <c r="R72"/>
      <c r="S72"/>
      <c r="T72"/>
      <c r="U72"/>
      <c r="V72"/>
      <c r="W72"/>
      <c r="X72"/>
      <c r="Y72"/>
      <c r="Z72"/>
      <c r="AA72"/>
      <c r="AB72"/>
      <c r="AC72"/>
      <c r="AD72"/>
      <c r="AE72"/>
      <c r="AF72"/>
      <c r="AG72"/>
      <c r="AH72"/>
      <c r="AI72"/>
    </row>
    <row r="73" spans="1:35" s="56" customFormat="1" ht="27.6">
      <c r="A73" s="106">
        <v>67</v>
      </c>
      <c r="B73" s="72"/>
      <c r="C73" s="77"/>
      <c r="D73" s="118"/>
      <c r="E73" s="118"/>
      <c r="F73" s="117"/>
      <c r="G73" s="113" t="s">
        <v>202</v>
      </c>
      <c r="H73" s="158" t="s">
        <v>78</v>
      </c>
      <c r="I73" s="159">
        <v>5</v>
      </c>
      <c r="J73" s="110">
        <v>150.83000000000001</v>
      </c>
      <c r="K73" s="160">
        <f t="shared" si="14"/>
        <v>754.15000000000009</v>
      </c>
      <c r="L73"/>
      <c r="M73"/>
      <c r="N73"/>
      <c r="O73"/>
      <c r="P73"/>
      <c r="Q73"/>
      <c r="R73"/>
      <c r="S73"/>
      <c r="T73"/>
      <c r="U73"/>
      <c r="V73"/>
      <c r="W73"/>
      <c r="X73"/>
      <c r="Y73"/>
      <c r="Z73"/>
      <c r="AA73"/>
      <c r="AB73"/>
      <c r="AC73"/>
      <c r="AD73"/>
      <c r="AE73"/>
      <c r="AF73"/>
      <c r="AG73"/>
      <c r="AH73"/>
      <c r="AI73"/>
    </row>
    <row r="74" spans="1:35" s="56" customFormat="1" ht="41.4">
      <c r="A74" s="106">
        <v>68</v>
      </c>
      <c r="B74" s="72"/>
      <c r="C74" s="77"/>
      <c r="D74" s="118"/>
      <c r="E74" s="118"/>
      <c r="F74" s="117"/>
      <c r="G74" s="113" t="s">
        <v>175</v>
      </c>
      <c r="H74" s="158" t="s">
        <v>78</v>
      </c>
      <c r="I74" s="159">
        <v>8</v>
      </c>
      <c r="J74" s="110">
        <v>13</v>
      </c>
      <c r="K74" s="160">
        <f t="shared" ref="K74" si="18">I74*J74</f>
        <v>104</v>
      </c>
      <c r="L74"/>
      <c r="M74"/>
      <c r="N74"/>
      <c r="O74"/>
      <c r="P74"/>
      <c r="Q74"/>
      <c r="R74"/>
      <c r="S74"/>
      <c r="T74"/>
      <c r="U74"/>
      <c r="V74"/>
      <c r="W74"/>
      <c r="X74"/>
      <c r="Y74"/>
      <c r="Z74"/>
      <c r="AA74"/>
      <c r="AB74"/>
      <c r="AC74"/>
      <c r="AD74"/>
      <c r="AE74"/>
      <c r="AF74"/>
      <c r="AG74"/>
      <c r="AH74"/>
      <c r="AI74"/>
    </row>
    <row r="75" spans="1:35" s="56" customFormat="1">
      <c r="A75" s="106">
        <v>69</v>
      </c>
      <c r="B75" s="72" t="s">
        <v>180</v>
      </c>
      <c r="C75" s="77" t="s">
        <v>86</v>
      </c>
      <c r="D75" s="118">
        <v>2</v>
      </c>
      <c r="E75" s="71">
        <v>33</v>
      </c>
      <c r="F75" s="117">
        <f t="shared" si="12"/>
        <v>66</v>
      </c>
      <c r="G75" s="113" t="s">
        <v>183</v>
      </c>
      <c r="H75" s="158" t="s">
        <v>78</v>
      </c>
      <c r="I75" s="159">
        <f>D75/2</f>
        <v>1</v>
      </c>
      <c r="J75" s="110">
        <v>30.83</v>
      </c>
      <c r="K75" s="118">
        <f t="shared" si="11"/>
        <v>30.83</v>
      </c>
      <c r="L75"/>
      <c r="M75"/>
      <c r="N75"/>
      <c r="O75"/>
      <c r="P75"/>
      <c r="Q75"/>
      <c r="R75"/>
      <c r="S75"/>
      <c r="T75"/>
      <c r="U75"/>
      <c r="V75"/>
      <c r="W75"/>
      <c r="X75"/>
      <c r="Y75"/>
      <c r="Z75"/>
      <c r="AA75"/>
      <c r="AB75"/>
      <c r="AC75"/>
      <c r="AD75"/>
      <c r="AE75"/>
      <c r="AF75"/>
      <c r="AG75"/>
      <c r="AH75"/>
      <c r="AI75"/>
    </row>
    <row r="76" spans="1:35" s="56" customFormat="1" ht="27.6">
      <c r="A76" s="106">
        <v>70</v>
      </c>
      <c r="B76" s="72" t="s">
        <v>242</v>
      </c>
      <c r="C76" s="77" t="s">
        <v>78</v>
      </c>
      <c r="D76" s="118">
        <v>5</v>
      </c>
      <c r="E76" s="71">
        <v>100</v>
      </c>
      <c r="F76" s="117">
        <f t="shared" si="12"/>
        <v>500</v>
      </c>
      <c r="G76" s="113"/>
      <c r="H76" s="158"/>
      <c r="I76" s="159"/>
      <c r="J76" s="110"/>
      <c r="K76" s="118"/>
      <c r="L76"/>
      <c r="M76"/>
      <c r="N76"/>
      <c r="O76"/>
      <c r="P76"/>
      <c r="Q76"/>
      <c r="R76"/>
      <c r="S76"/>
      <c r="T76"/>
      <c r="U76"/>
      <c r="V76"/>
      <c r="W76"/>
      <c r="X76"/>
      <c r="Y76"/>
      <c r="Z76"/>
      <c r="AA76"/>
      <c r="AB76"/>
      <c r="AC76"/>
      <c r="AD76"/>
      <c r="AE76"/>
      <c r="AF76"/>
      <c r="AG76"/>
      <c r="AH76"/>
      <c r="AI76"/>
    </row>
    <row r="77" spans="1:35" s="56" customFormat="1">
      <c r="A77" s="106">
        <v>71</v>
      </c>
      <c r="B77" s="72" t="s">
        <v>95</v>
      </c>
      <c r="C77" s="77" t="s">
        <v>78</v>
      </c>
      <c r="D77" s="118">
        <v>9</v>
      </c>
      <c r="E77" s="118">
        <v>125</v>
      </c>
      <c r="F77" s="117">
        <f t="shared" si="12"/>
        <v>1125</v>
      </c>
      <c r="G77" s="126" t="s">
        <v>132</v>
      </c>
      <c r="H77" s="127" t="s">
        <v>78</v>
      </c>
      <c r="I77" s="118">
        <f>D77</f>
        <v>9</v>
      </c>
      <c r="J77" s="118">
        <v>55.17</v>
      </c>
      <c r="K77" s="118">
        <f t="shared" si="11"/>
        <v>496.53000000000003</v>
      </c>
      <c r="L77"/>
      <c r="M77"/>
      <c r="N77"/>
      <c r="O77"/>
      <c r="P77"/>
      <c r="Q77"/>
      <c r="R77"/>
      <c r="S77"/>
      <c r="T77"/>
      <c r="U77"/>
      <c r="V77"/>
      <c r="W77"/>
      <c r="X77"/>
      <c r="Y77"/>
      <c r="Z77"/>
      <c r="AA77"/>
      <c r="AB77"/>
      <c r="AC77"/>
      <c r="AD77"/>
      <c r="AE77"/>
      <c r="AF77"/>
      <c r="AG77"/>
      <c r="AH77"/>
      <c r="AI77"/>
    </row>
    <row r="78" spans="1:35" s="56" customFormat="1">
      <c r="A78" s="106">
        <v>72</v>
      </c>
      <c r="B78" s="44"/>
      <c r="C78" s="48"/>
      <c r="D78" s="117"/>
      <c r="E78" s="117"/>
      <c r="F78" s="117"/>
      <c r="G78" s="123" t="s">
        <v>143</v>
      </c>
      <c r="H78" s="124" t="s">
        <v>78</v>
      </c>
      <c r="I78" s="150">
        <v>9</v>
      </c>
      <c r="J78" s="122">
        <v>40.840000000000003</v>
      </c>
      <c r="K78" s="118">
        <f>J78*I78</f>
        <v>367.56000000000006</v>
      </c>
      <c r="L78"/>
      <c r="M78"/>
      <c r="N78"/>
      <c r="O78"/>
      <c r="P78"/>
      <c r="Q78"/>
      <c r="R78"/>
      <c r="S78"/>
      <c r="T78"/>
      <c r="U78"/>
      <c r="V78"/>
      <c r="W78"/>
      <c r="X78"/>
      <c r="Y78"/>
      <c r="Z78"/>
      <c r="AA78"/>
      <c r="AB78"/>
      <c r="AC78"/>
      <c r="AD78"/>
      <c r="AE78"/>
      <c r="AF78"/>
      <c r="AG78"/>
      <c r="AH78"/>
      <c r="AI78"/>
    </row>
    <row r="79" spans="1:35" s="56" customFormat="1">
      <c r="A79" s="106">
        <v>73</v>
      </c>
      <c r="B79" s="44"/>
      <c r="C79" s="48"/>
      <c r="D79" s="117"/>
      <c r="E79" s="117"/>
      <c r="F79" s="117"/>
      <c r="G79" s="123" t="s">
        <v>144</v>
      </c>
      <c r="H79" s="124" t="s">
        <v>78</v>
      </c>
      <c r="I79" s="150">
        <v>30</v>
      </c>
      <c r="J79" s="122">
        <v>25</v>
      </c>
      <c r="K79" s="118">
        <f>J79*I79</f>
        <v>750</v>
      </c>
      <c r="L79"/>
      <c r="M79"/>
      <c r="N79"/>
      <c r="O79"/>
      <c r="P79"/>
      <c r="Q79"/>
      <c r="R79"/>
      <c r="S79"/>
      <c r="T79"/>
      <c r="U79"/>
      <c r="V79"/>
      <c r="W79"/>
      <c r="X79"/>
      <c r="Y79"/>
      <c r="Z79"/>
      <c r="AA79"/>
      <c r="AB79"/>
      <c r="AC79"/>
      <c r="AD79"/>
      <c r="AE79"/>
      <c r="AF79"/>
      <c r="AG79"/>
      <c r="AH79"/>
      <c r="AI79"/>
    </row>
    <row r="80" spans="1:35" s="56" customFormat="1">
      <c r="A80" s="106">
        <v>74</v>
      </c>
      <c r="B80" s="72" t="s">
        <v>240</v>
      </c>
      <c r="C80" s="77" t="s">
        <v>78</v>
      </c>
      <c r="D80" s="118">
        <v>2</v>
      </c>
      <c r="E80" s="118">
        <v>138</v>
      </c>
      <c r="F80" s="117">
        <f t="shared" si="12"/>
        <v>276</v>
      </c>
      <c r="G80" s="32" t="s">
        <v>217</v>
      </c>
      <c r="H80" s="77" t="s">
        <v>78</v>
      </c>
      <c r="I80" s="71">
        <f>D80</f>
        <v>2</v>
      </c>
      <c r="J80" s="71">
        <v>131.05000000000001</v>
      </c>
      <c r="K80" s="71">
        <f t="shared" si="11"/>
        <v>262.10000000000002</v>
      </c>
      <c r="L80"/>
      <c r="M80"/>
      <c r="N80"/>
      <c r="O80"/>
      <c r="P80"/>
      <c r="Q80"/>
      <c r="R80"/>
      <c r="S80"/>
      <c r="T80"/>
      <c r="U80"/>
      <c r="V80"/>
      <c r="W80"/>
      <c r="X80"/>
      <c r="Y80"/>
      <c r="Z80"/>
      <c r="AA80"/>
      <c r="AB80"/>
      <c r="AC80"/>
      <c r="AD80"/>
      <c r="AE80"/>
      <c r="AF80"/>
      <c r="AG80"/>
      <c r="AH80"/>
      <c r="AI80"/>
    </row>
    <row r="81" spans="1:35" s="56" customFormat="1">
      <c r="A81" s="106">
        <v>75</v>
      </c>
      <c r="B81" s="167"/>
      <c r="C81" s="167"/>
      <c r="D81" s="168"/>
      <c r="E81" s="168"/>
      <c r="F81" s="169"/>
      <c r="G81" s="172" t="s">
        <v>222</v>
      </c>
      <c r="H81" s="170" t="s">
        <v>78</v>
      </c>
      <c r="I81" s="171">
        <v>2</v>
      </c>
      <c r="J81" s="171">
        <v>12</v>
      </c>
      <c r="K81" s="171">
        <f t="shared" si="11"/>
        <v>24</v>
      </c>
      <c r="L81"/>
      <c r="M81"/>
      <c r="N81"/>
      <c r="O81"/>
      <c r="P81"/>
      <c r="Q81"/>
      <c r="R81"/>
      <c r="S81"/>
      <c r="T81"/>
      <c r="U81"/>
      <c r="V81"/>
      <c r="W81"/>
      <c r="X81"/>
      <c r="Y81"/>
      <c r="Z81"/>
      <c r="AA81"/>
      <c r="AB81"/>
      <c r="AC81"/>
      <c r="AD81"/>
      <c r="AE81"/>
      <c r="AF81"/>
      <c r="AG81"/>
      <c r="AH81"/>
      <c r="AI81"/>
    </row>
    <row r="82" spans="1:35" s="56" customFormat="1" ht="27.6">
      <c r="A82" s="106">
        <v>76</v>
      </c>
      <c r="B82" s="75" t="s">
        <v>220</v>
      </c>
      <c r="C82" s="75" t="s">
        <v>78</v>
      </c>
      <c r="D82" s="146">
        <v>3</v>
      </c>
      <c r="E82" s="55">
        <v>190</v>
      </c>
      <c r="F82" s="163">
        <f t="shared" ref="F82:F84" si="19">D82*E82</f>
        <v>570</v>
      </c>
      <c r="G82" s="129" t="s">
        <v>221</v>
      </c>
      <c r="H82" s="162" t="s">
        <v>78</v>
      </c>
      <c r="I82" s="146">
        <f>D82</f>
        <v>3</v>
      </c>
      <c r="J82" s="70" t="s">
        <v>96</v>
      </c>
      <c r="K82" s="118">
        <v>0</v>
      </c>
      <c r="L82"/>
      <c r="M82"/>
      <c r="N82"/>
      <c r="O82"/>
      <c r="P82"/>
      <c r="Q82"/>
      <c r="R82"/>
      <c r="S82"/>
      <c r="T82"/>
      <c r="U82"/>
      <c r="V82"/>
      <c r="W82"/>
      <c r="X82"/>
      <c r="Y82"/>
      <c r="Z82"/>
      <c r="AA82"/>
      <c r="AB82"/>
      <c r="AC82"/>
      <c r="AD82"/>
      <c r="AE82"/>
      <c r="AF82"/>
      <c r="AG82"/>
      <c r="AH82"/>
      <c r="AI82"/>
    </row>
    <row r="83" spans="1:35" ht="27.6">
      <c r="A83" s="106">
        <v>77</v>
      </c>
      <c r="B83" s="72" t="s">
        <v>188</v>
      </c>
      <c r="C83" s="77" t="s">
        <v>78</v>
      </c>
      <c r="D83" s="146">
        <v>42</v>
      </c>
      <c r="E83" s="163">
        <v>158</v>
      </c>
      <c r="F83" s="163">
        <f t="shared" si="19"/>
        <v>6636</v>
      </c>
      <c r="G83" s="164" t="s">
        <v>186</v>
      </c>
      <c r="H83" s="162" t="s">
        <v>78</v>
      </c>
      <c r="I83" s="146">
        <f>D83</f>
        <v>42</v>
      </c>
      <c r="J83" s="70" t="s">
        <v>96</v>
      </c>
      <c r="K83" s="71">
        <v>0</v>
      </c>
      <c r="L83"/>
      <c r="M83"/>
      <c r="N83"/>
      <c r="O83"/>
      <c r="P83"/>
      <c r="Q83"/>
      <c r="R83"/>
      <c r="S83"/>
      <c r="T83"/>
      <c r="U83"/>
      <c r="V83"/>
      <c r="W83"/>
      <c r="X83"/>
      <c r="Y83"/>
      <c r="Z83"/>
      <c r="AA83"/>
      <c r="AB83"/>
      <c r="AC83"/>
      <c r="AD83"/>
      <c r="AE83"/>
      <c r="AF83"/>
      <c r="AG83"/>
      <c r="AH83"/>
      <c r="AI83"/>
    </row>
    <row r="84" spans="1:35">
      <c r="A84" s="106">
        <v>78</v>
      </c>
      <c r="B84" s="72" t="s">
        <v>118</v>
      </c>
      <c r="C84" s="77" t="s">
        <v>86</v>
      </c>
      <c r="D84" s="146">
        <f>I84*3+I85*2+I808*1</f>
        <v>37</v>
      </c>
      <c r="E84" s="163">
        <v>126</v>
      </c>
      <c r="F84" s="163">
        <f t="shared" si="19"/>
        <v>4662</v>
      </c>
      <c r="G84" s="161" t="s">
        <v>151</v>
      </c>
      <c r="H84" s="162" t="s">
        <v>78</v>
      </c>
      <c r="I84" s="146">
        <v>5</v>
      </c>
      <c r="J84" s="70">
        <v>1375</v>
      </c>
      <c r="K84" s="71">
        <f t="shared" si="11"/>
        <v>6875</v>
      </c>
      <c r="L84"/>
      <c r="M84"/>
      <c r="N84"/>
      <c r="O84"/>
      <c r="P84"/>
      <c r="Q84"/>
      <c r="R84"/>
      <c r="S84"/>
      <c r="T84"/>
      <c r="U84"/>
      <c r="V84"/>
      <c r="W84"/>
      <c r="X84"/>
      <c r="Y84"/>
      <c r="Z84"/>
      <c r="AA84"/>
      <c r="AB84"/>
      <c r="AC84"/>
      <c r="AD84"/>
      <c r="AE84"/>
      <c r="AF84"/>
      <c r="AG84"/>
      <c r="AH84"/>
      <c r="AI84"/>
    </row>
    <row r="85" spans="1:35" ht="15.75" customHeight="1">
      <c r="A85" s="106">
        <v>79</v>
      </c>
      <c r="B85" s="72"/>
      <c r="C85" s="77"/>
      <c r="D85" s="146"/>
      <c r="E85" s="163"/>
      <c r="F85" s="163"/>
      <c r="G85" s="161" t="s">
        <v>152</v>
      </c>
      <c r="H85" s="162" t="s">
        <v>78</v>
      </c>
      <c r="I85" s="146">
        <v>11</v>
      </c>
      <c r="J85" s="163">
        <v>915</v>
      </c>
      <c r="K85" s="71">
        <f t="shared" si="11"/>
        <v>10065</v>
      </c>
      <c r="L85"/>
      <c r="M85"/>
      <c r="N85"/>
      <c r="O85"/>
      <c r="P85"/>
      <c r="Q85"/>
      <c r="R85"/>
      <c r="S85"/>
      <c r="T85"/>
      <c r="U85"/>
      <c r="V85"/>
      <c r="W85"/>
      <c r="X85"/>
      <c r="Y85"/>
      <c r="Z85"/>
      <c r="AA85"/>
      <c r="AB85"/>
      <c r="AC85"/>
      <c r="AD85"/>
      <c r="AE85"/>
      <c r="AF85"/>
      <c r="AG85"/>
      <c r="AH85"/>
      <c r="AI85"/>
    </row>
    <row r="86" spans="1:35">
      <c r="A86" s="106">
        <v>80</v>
      </c>
      <c r="B86" s="72"/>
      <c r="C86" s="77"/>
      <c r="D86" s="146"/>
      <c r="E86" s="163"/>
      <c r="F86" s="163"/>
      <c r="G86" s="161" t="s">
        <v>185</v>
      </c>
      <c r="H86" s="162" t="s">
        <v>78</v>
      </c>
      <c r="I86" s="146">
        <v>0</v>
      </c>
      <c r="J86" s="70">
        <v>460</v>
      </c>
      <c r="K86" s="71">
        <f t="shared" si="11"/>
        <v>0</v>
      </c>
      <c r="L86"/>
      <c r="M86"/>
      <c r="N86"/>
      <c r="O86"/>
      <c r="P86"/>
      <c r="Q86"/>
      <c r="R86"/>
      <c r="S86"/>
      <c r="T86"/>
      <c r="U86"/>
      <c r="V86"/>
      <c r="W86"/>
      <c r="X86"/>
      <c r="Y86"/>
      <c r="Z86"/>
      <c r="AA86"/>
      <c r="AB86"/>
      <c r="AC86"/>
      <c r="AD86"/>
      <c r="AE86"/>
      <c r="AF86"/>
      <c r="AG86"/>
      <c r="AH86"/>
      <c r="AI86"/>
    </row>
    <row r="87" spans="1:35">
      <c r="A87" s="106">
        <v>81</v>
      </c>
      <c r="B87" s="72"/>
      <c r="C87" s="79"/>
      <c r="D87" s="165"/>
      <c r="E87" s="166"/>
      <c r="F87" s="163"/>
      <c r="G87" s="161" t="s">
        <v>153</v>
      </c>
      <c r="H87" s="158" t="s">
        <v>78</v>
      </c>
      <c r="I87" s="146">
        <v>4</v>
      </c>
      <c r="J87" s="163">
        <v>152</v>
      </c>
      <c r="K87" s="71">
        <f t="shared" si="11"/>
        <v>608</v>
      </c>
      <c r="L87"/>
      <c r="M87"/>
      <c r="N87"/>
      <c r="O87"/>
      <c r="P87"/>
      <c r="Q87"/>
      <c r="R87"/>
      <c r="S87"/>
      <c r="T87"/>
      <c r="U87"/>
      <c r="V87"/>
      <c r="W87"/>
      <c r="X87"/>
      <c r="Y87"/>
      <c r="Z87"/>
      <c r="AA87"/>
      <c r="AB87"/>
      <c r="AC87"/>
      <c r="AD87"/>
      <c r="AE87"/>
      <c r="AF87"/>
      <c r="AG87"/>
      <c r="AH87"/>
      <c r="AI87"/>
    </row>
    <row r="88" spans="1:35">
      <c r="A88" s="106">
        <v>82</v>
      </c>
      <c r="B88" s="72"/>
      <c r="C88" s="79"/>
      <c r="D88" s="165"/>
      <c r="E88" s="166"/>
      <c r="F88" s="163"/>
      <c r="G88" s="173" t="s">
        <v>233</v>
      </c>
      <c r="H88" s="158" t="s">
        <v>78</v>
      </c>
      <c r="I88" s="146">
        <v>1</v>
      </c>
      <c r="J88" s="163">
        <v>317</v>
      </c>
      <c r="K88" s="71">
        <f t="shared" si="11"/>
        <v>317</v>
      </c>
      <c r="L88"/>
      <c r="M88"/>
      <c r="N88"/>
      <c r="O88"/>
      <c r="P88"/>
      <c r="Q88"/>
      <c r="R88"/>
      <c r="S88"/>
      <c r="T88"/>
      <c r="U88"/>
      <c r="V88"/>
      <c r="W88"/>
      <c r="X88"/>
      <c r="Y88"/>
      <c r="Z88"/>
      <c r="AA88"/>
      <c r="AB88"/>
      <c r="AC88"/>
      <c r="AD88"/>
      <c r="AE88"/>
      <c r="AF88"/>
      <c r="AG88"/>
      <c r="AH88"/>
      <c r="AI88"/>
    </row>
    <row r="89" spans="1:35">
      <c r="A89" s="106">
        <v>83</v>
      </c>
      <c r="B89" s="72"/>
      <c r="C89" s="79"/>
      <c r="D89" s="165"/>
      <c r="E89" s="166"/>
      <c r="F89" s="163"/>
      <c r="G89" s="161" t="s">
        <v>154</v>
      </c>
      <c r="H89" s="158" t="s">
        <v>78</v>
      </c>
      <c r="I89" s="146">
        <v>11</v>
      </c>
      <c r="J89" s="163">
        <v>176</v>
      </c>
      <c r="K89" s="71">
        <f t="shared" si="11"/>
        <v>1936</v>
      </c>
      <c r="L89"/>
      <c r="M89"/>
      <c r="N89"/>
      <c r="O89"/>
      <c r="P89"/>
      <c r="Q89"/>
      <c r="R89"/>
      <c r="S89"/>
      <c r="T89"/>
      <c r="U89"/>
      <c r="V89"/>
      <c r="W89"/>
      <c r="X89"/>
      <c r="Y89"/>
      <c r="Z89"/>
      <c r="AA89"/>
      <c r="AB89"/>
      <c r="AC89"/>
      <c r="AD89"/>
      <c r="AE89"/>
      <c r="AF89"/>
      <c r="AG89"/>
      <c r="AH89"/>
      <c r="AI89"/>
    </row>
    <row r="90" spans="1:35">
      <c r="A90" s="106">
        <v>84</v>
      </c>
      <c r="B90" s="72"/>
      <c r="C90" s="79"/>
      <c r="D90" s="165"/>
      <c r="E90" s="166"/>
      <c r="F90" s="163"/>
      <c r="G90" s="161" t="s">
        <v>155</v>
      </c>
      <c r="H90" s="158" t="s">
        <v>78</v>
      </c>
      <c r="I90" s="146">
        <v>11</v>
      </c>
      <c r="J90" s="163">
        <v>24</v>
      </c>
      <c r="K90" s="71">
        <f t="shared" si="11"/>
        <v>264</v>
      </c>
      <c r="L90"/>
      <c r="M90"/>
      <c r="N90"/>
      <c r="O90"/>
      <c r="P90"/>
      <c r="Q90"/>
      <c r="R90"/>
      <c r="S90"/>
      <c r="T90"/>
      <c r="U90"/>
      <c r="V90"/>
      <c r="W90"/>
      <c r="X90"/>
      <c r="Y90"/>
      <c r="Z90"/>
      <c r="AA90"/>
      <c r="AB90"/>
      <c r="AC90"/>
      <c r="AD90"/>
      <c r="AE90"/>
      <c r="AF90"/>
      <c r="AG90"/>
      <c r="AH90"/>
      <c r="AI90"/>
    </row>
    <row r="91" spans="1:35">
      <c r="A91" s="106">
        <v>85</v>
      </c>
      <c r="B91" s="72"/>
      <c r="C91" s="79"/>
      <c r="D91" s="165"/>
      <c r="E91" s="166"/>
      <c r="F91" s="163"/>
      <c r="G91" s="161" t="s">
        <v>232</v>
      </c>
      <c r="H91" s="158" t="s">
        <v>78</v>
      </c>
      <c r="I91" s="146">
        <v>37</v>
      </c>
      <c r="J91" s="163">
        <v>150</v>
      </c>
      <c r="K91" s="71">
        <f t="shared" si="11"/>
        <v>5550</v>
      </c>
      <c r="L91"/>
      <c r="M91"/>
      <c r="N91"/>
      <c r="O91"/>
      <c r="P91"/>
      <c r="Q91"/>
      <c r="R91"/>
      <c r="S91"/>
      <c r="T91"/>
      <c r="U91"/>
      <c r="V91"/>
      <c r="W91"/>
      <c r="X91"/>
      <c r="Y91"/>
      <c r="Z91"/>
      <c r="AA91"/>
      <c r="AB91"/>
      <c r="AC91"/>
      <c r="AD91"/>
      <c r="AE91"/>
      <c r="AF91"/>
      <c r="AG91"/>
      <c r="AH91"/>
      <c r="AI91"/>
    </row>
    <row r="92" spans="1:35">
      <c r="A92" s="106">
        <v>86</v>
      </c>
      <c r="B92" s="72"/>
      <c r="C92" s="79"/>
      <c r="D92" s="165"/>
      <c r="E92" s="166"/>
      <c r="F92" s="163"/>
      <c r="G92" s="113" t="s">
        <v>206</v>
      </c>
      <c r="H92" s="158" t="s">
        <v>120</v>
      </c>
      <c r="I92" s="159">
        <v>5</v>
      </c>
      <c r="J92" s="110">
        <v>53.48</v>
      </c>
      <c r="K92" s="160">
        <f t="shared" ref="K92" si="20">I92*J92</f>
        <v>267.39999999999998</v>
      </c>
      <c r="L92"/>
      <c r="M92"/>
      <c r="N92"/>
      <c r="O92"/>
      <c r="P92"/>
      <c r="Q92"/>
      <c r="R92"/>
      <c r="S92"/>
      <c r="T92"/>
      <c r="U92"/>
      <c r="V92"/>
      <c r="W92"/>
      <c r="X92"/>
      <c r="Y92"/>
      <c r="Z92"/>
      <c r="AA92"/>
      <c r="AB92"/>
      <c r="AC92"/>
      <c r="AD92"/>
      <c r="AE92"/>
      <c r="AF92"/>
      <c r="AG92"/>
      <c r="AH92"/>
      <c r="AI92"/>
    </row>
    <row r="93" spans="1:35">
      <c r="A93" s="106">
        <v>87</v>
      </c>
      <c r="B93" s="72"/>
      <c r="C93" s="79"/>
      <c r="D93" s="165"/>
      <c r="E93" s="166"/>
      <c r="F93" s="163"/>
      <c r="G93" s="31"/>
      <c r="H93" s="74"/>
      <c r="I93" s="146"/>
      <c r="J93" s="143"/>
      <c r="K93" s="71"/>
      <c r="L93"/>
      <c r="M93"/>
      <c r="N93"/>
      <c r="O93"/>
      <c r="P93"/>
      <c r="Q93"/>
      <c r="R93"/>
      <c r="S93"/>
      <c r="T93"/>
      <c r="U93"/>
      <c r="V93"/>
      <c r="W93"/>
      <c r="X93"/>
      <c r="Y93"/>
      <c r="Z93"/>
      <c r="AA93"/>
      <c r="AB93"/>
      <c r="AC93"/>
      <c r="AD93"/>
      <c r="AE93"/>
      <c r="AF93"/>
      <c r="AG93"/>
      <c r="AH93"/>
      <c r="AI93"/>
    </row>
    <row r="94" spans="1:35" s="73" customFormat="1" ht="43.2" customHeight="1">
      <c r="A94" s="106">
        <v>88</v>
      </c>
      <c r="B94" s="59" t="s">
        <v>90</v>
      </c>
      <c r="C94" s="86"/>
      <c r="D94" s="86"/>
      <c r="E94" s="87"/>
      <c r="F94" s="88">
        <f>SUM(F54:F93)</f>
        <v>19747</v>
      </c>
      <c r="G94" s="60" t="s">
        <v>91</v>
      </c>
      <c r="H94" s="86"/>
      <c r="I94" s="86"/>
      <c r="J94" s="86"/>
      <c r="K94" s="88">
        <f>SUM(K54:K93)</f>
        <v>34079.950000000004</v>
      </c>
      <c r="L94"/>
      <c r="M94"/>
      <c r="N94"/>
      <c r="O94"/>
      <c r="P94"/>
      <c r="Q94"/>
      <c r="R94"/>
      <c r="S94"/>
      <c r="T94"/>
      <c r="U94"/>
      <c r="V94"/>
      <c r="W94"/>
      <c r="X94"/>
      <c r="Y94"/>
      <c r="Z94"/>
      <c r="AA94"/>
      <c r="AB94"/>
      <c r="AC94"/>
      <c r="AD94"/>
      <c r="AE94"/>
      <c r="AF94"/>
      <c r="AG94"/>
      <c r="AH94"/>
      <c r="AI94"/>
    </row>
    <row r="95" spans="1:35">
      <c r="A95" s="106">
        <v>89</v>
      </c>
      <c r="B95" s="61" t="s">
        <v>82</v>
      </c>
      <c r="C95" s="89"/>
      <c r="D95" s="89"/>
      <c r="E95" s="90"/>
      <c r="F95" s="91"/>
      <c r="G95" s="62"/>
      <c r="H95" s="89"/>
      <c r="I95" s="89"/>
      <c r="J95" s="89"/>
      <c r="K95" s="99"/>
      <c r="L95"/>
      <c r="M95"/>
      <c r="N95"/>
      <c r="O95"/>
      <c r="P95"/>
      <c r="Q95"/>
      <c r="R95"/>
      <c r="S95"/>
      <c r="T95"/>
      <c r="U95"/>
      <c r="V95"/>
      <c r="W95"/>
      <c r="X95"/>
      <c r="Y95"/>
      <c r="Z95"/>
      <c r="AA95"/>
      <c r="AB95"/>
      <c r="AC95"/>
      <c r="AD95"/>
      <c r="AE95"/>
      <c r="AF95"/>
      <c r="AG95"/>
      <c r="AH95"/>
      <c r="AI95"/>
    </row>
    <row r="96" spans="1:35" ht="27.6">
      <c r="A96" s="106">
        <v>90</v>
      </c>
      <c r="B96" s="104" t="s">
        <v>97</v>
      </c>
      <c r="C96" s="84" t="s">
        <v>86</v>
      </c>
      <c r="D96" s="118">
        <v>20</v>
      </c>
      <c r="E96" s="118">
        <v>28</v>
      </c>
      <c r="F96" s="118">
        <f t="shared" ref="F96:F99" si="21">D96*E96</f>
        <v>560</v>
      </c>
      <c r="G96" s="111" t="s">
        <v>231</v>
      </c>
      <c r="H96" s="114" t="s">
        <v>86</v>
      </c>
      <c r="I96" s="118">
        <v>20</v>
      </c>
      <c r="J96" s="71">
        <v>18.329999999999998</v>
      </c>
      <c r="K96" s="71">
        <f>J96*I96</f>
        <v>366.59999999999997</v>
      </c>
      <c r="L96"/>
      <c r="M96"/>
      <c r="N96"/>
      <c r="O96"/>
      <c r="P96"/>
      <c r="Q96"/>
      <c r="R96"/>
      <c r="S96"/>
      <c r="T96"/>
      <c r="U96"/>
      <c r="V96"/>
      <c r="W96"/>
      <c r="X96"/>
      <c r="Y96"/>
      <c r="Z96"/>
      <c r="AA96"/>
      <c r="AB96"/>
      <c r="AC96"/>
      <c r="AD96"/>
      <c r="AE96"/>
      <c r="AF96"/>
      <c r="AG96"/>
      <c r="AH96"/>
      <c r="AI96"/>
    </row>
    <row r="97" spans="1:35">
      <c r="A97" s="106">
        <v>91</v>
      </c>
      <c r="B97" s="104" t="s">
        <v>123</v>
      </c>
      <c r="C97" s="84" t="s">
        <v>78</v>
      </c>
      <c r="D97" s="118">
        <v>2</v>
      </c>
      <c r="E97" s="118">
        <v>56</v>
      </c>
      <c r="F97" s="118">
        <f t="shared" si="21"/>
        <v>112</v>
      </c>
      <c r="G97" s="111" t="s">
        <v>128</v>
      </c>
      <c r="H97" s="125" t="s">
        <v>78</v>
      </c>
      <c r="I97" s="118">
        <v>4</v>
      </c>
      <c r="J97" s="70">
        <v>4.83</v>
      </c>
      <c r="K97" s="71">
        <f t="shared" ref="K97:K98" si="22">J97*I97</f>
        <v>19.32</v>
      </c>
      <c r="L97"/>
      <c r="M97"/>
      <c r="N97"/>
      <c r="O97"/>
      <c r="P97"/>
      <c r="Q97"/>
      <c r="R97"/>
      <c r="S97"/>
      <c r="T97"/>
      <c r="U97"/>
      <c r="V97"/>
      <c r="W97"/>
      <c r="X97"/>
      <c r="Y97"/>
      <c r="Z97"/>
      <c r="AA97"/>
      <c r="AB97"/>
      <c r="AC97"/>
      <c r="AD97"/>
      <c r="AE97"/>
      <c r="AF97"/>
      <c r="AG97"/>
      <c r="AH97"/>
      <c r="AI97"/>
    </row>
    <row r="98" spans="1:35">
      <c r="A98" s="106">
        <v>92</v>
      </c>
      <c r="B98" s="104"/>
      <c r="C98" s="84"/>
      <c r="D98" s="118"/>
      <c r="E98" s="118"/>
      <c r="F98" s="111"/>
      <c r="G98" s="51" t="s">
        <v>218</v>
      </c>
      <c r="H98" s="125" t="s">
        <v>78</v>
      </c>
      <c r="I98" s="118">
        <v>2</v>
      </c>
      <c r="J98" s="70">
        <v>74.17</v>
      </c>
      <c r="K98" s="71">
        <f t="shared" si="22"/>
        <v>148.34</v>
      </c>
      <c r="L98"/>
      <c r="M98"/>
      <c r="N98"/>
      <c r="O98"/>
      <c r="P98"/>
      <c r="Q98"/>
      <c r="R98"/>
      <c r="S98"/>
      <c r="T98"/>
      <c r="U98"/>
      <c r="V98"/>
      <c r="W98"/>
      <c r="X98"/>
      <c r="Y98"/>
      <c r="Z98"/>
      <c r="AA98"/>
      <c r="AB98"/>
      <c r="AC98"/>
      <c r="AD98"/>
      <c r="AE98"/>
      <c r="AF98"/>
      <c r="AG98"/>
      <c r="AH98"/>
      <c r="AI98"/>
    </row>
    <row r="99" spans="1:35" ht="27.6">
      <c r="A99" s="106">
        <v>93</v>
      </c>
      <c r="B99" s="38" t="s">
        <v>98</v>
      </c>
      <c r="C99" s="92" t="s">
        <v>78</v>
      </c>
      <c r="D99" s="118">
        <v>1</v>
      </c>
      <c r="E99" s="118">
        <v>145</v>
      </c>
      <c r="F99" s="118">
        <f t="shared" si="21"/>
        <v>145</v>
      </c>
      <c r="G99" s="111" t="s">
        <v>99</v>
      </c>
      <c r="H99" s="114" t="s">
        <v>78</v>
      </c>
      <c r="I99" s="118">
        <f>D99</f>
        <v>1</v>
      </c>
      <c r="J99" s="71">
        <v>410.83</v>
      </c>
      <c r="K99" s="71">
        <f t="shared" ref="K99:K100" si="23">J99*I99</f>
        <v>410.83</v>
      </c>
      <c r="L99"/>
      <c r="M99"/>
      <c r="N99"/>
      <c r="O99"/>
      <c r="P99"/>
      <c r="Q99"/>
      <c r="R99"/>
      <c r="S99"/>
      <c r="T99"/>
      <c r="U99"/>
      <c r="V99"/>
      <c r="W99"/>
      <c r="X99"/>
      <c r="Y99"/>
      <c r="Z99"/>
      <c r="AA99"/>
      <c r="AB99"/>
      <c r="AC99"/>
      <c r="AD99"/>
      <c r="AE99"/>
      <c r="AF99"/>
      <c r="AG99"/>
      <c r="AH99"/>
      <c r="AI99"/>
    </row>
    <row r="100" spans="1:35">
      <c r="A100" s="106">
        <v>94</v>
      </c>
      <c r="B100" s="38"/>
      <c r="C100" s="105"/>
      <c r="D100" s="118"/>
      <c r="E100" s="118"/>
      <c r="F100" s="118"/>
      <c r="G100" s="172" t="s">
        <v>222</v>
      </c>
      <c r="H100" s="170" t="s">
        <v>78</v>
      </c>
      <c r="I100" s="171">
        <v>2</v>
      </c>
      <c r="J100" s="171">
        <v>12</v>
      </c>
      <c r="K100" s="171">
        <f t="shared" si="23"/>
        <v>24</v>
      </c>
      <c r="L100"/>
      <c r="M100"/>
      <c r="N100"/>
      <c r="O100"/>
      <c r="P100"/>
      <c r="Q100"/>
      <c r="R100"/>
      <c r="S100"/>
      <c r="T100"/>
      <c r="U100"/>
      <c r="V100"/>
      <c r="W100"/>
      <c r="X100"/>
      <c r="Y100"/>
      <c r="Z100"/>
      <c r="AA100"/>
      <c r="AB100"/>
      <c r="AC100"/>
      <c r="AD100"/>
      <c r="AE100"/>
      <c r="AF100"/>
      <c r="AG100"/>
      <c r="AH100"/>
      <c r="AI100"/>
    </row>
    <row r="101" spans="1:35" ht="27.6">
      <c r="A101" s="106">
        <v>95</v>
      </c>
      <c r="B101" s="21" t="s">
        <v>92</v>
      </c>
      <c r="C101" s="83"/>
      <c r="D101" s="22"/>
      <c r="E101" s="39"/>
      <c r="F101" s="88">
        <f>SUM(F96:F100)</f>
        <v>817</v>
      </c>
      <c r="G101" s="21" t="s">
        <v>93</v>
      </c>
      <c r="H101" s="96"/>
      <c r="I101" s="22"/>
      <c r="J101" s="97"/>
      <c r="K101" s="88">
        <f>SUM(K96:K100)</f>
        <v>969.08999999999992</v>
      </c>
      <c r="L101"/>
      <c r="M101"/>
      <c r="N101"/>
      <c r="O101"/>
      <c r="P101"/>
      <c r="Q101"/>
      <c r="R101"/>
      <c r="S101"/>
      <c r="T101"/>
      <c r="U101"/>
      <c r="V101"/>
      <c r="W101"/>
      <c r="X101"/>
      <c r="Y101"/>
      <c r="Z101"/>
      <c r="AA101"/>
      <c r="AB101"/>
      <c r="AC101"/>
      <c r="AD101"/>
      <c r="AE101"/>
      <c r="AF101"/>
      <c r="AG101"/>
      <c r="AH101"/>
      <c r="AI101"/>
    </row>
    <row r="102" spans="1:35">
      <c r="A102" s="106">
        <v>96</v>
      </c>
      <c r="B102" s="53" t="s">
        <v>83</v>
      </c>
      <c r="C102" s="77"/>
      <c r="D102" s="20"/>
      <c r="E102" s="20"/>
      <c r="F102" s="76"/>
      <c r="G102" s="31"/>
      <c r="H102" s="78"/>
      <c r="I102" s="20"/>
      <c r="J102" s="20"/>
      <c r="K102" s="20"/>
      <c r="L102"/>
      <c r="M102"/>
      <c r="N102"/>
      <c r="O102"/>
      <c r="P102"/>
      <c r="Q102"/>
      <c r="R102"/>
      <c r="S102"/>
      <c r="T102"/>
      <c r="U102"/>
      <c r="V102"/>
      <c r="W102"/>
      <c r="X102"/>
      <c r="Y102"/>
      <c r="Z102"/>
      <c r="AA102"/>
      <c r="AB102"/>
      <c r="AC102"/>
      <c r="AD102"/>
      <c r="AE102"/>
      <c r="AF102"/>
      <c r="AG102"/>
      <c r="AH102"/>
      <c r="AI102"/>
    </row>
    <row r="103" spans="1:35">
      <c r="A103" s="106">
        <v>97</v>
      </c>
      <c r="B103" s="102" t="s">
        <v>229</v>
      </c>
      <c r="C103" s="77" t="s">
        <v>230</v>
      </c>
      <c r="D103" s="20">
        <v>4</v>
      </c>
      <c r="E103" s="20">
        <v>300</v>
      </c>
      <c r="F103" s="139">
        <f t="shared" ref="F103:F104" si="24">D103*E103</f>
        <v>1200</v>
      </c>
      <c r="G103" s="31"/>
      <c r="H103" s="78"/>
      <c r="I103" s="20"/>
      <c r="J103" s="20"/>
      <c r="K103" s="20"/>
      <c r="L103"/>
      <c r="M103"/>
      <c r="N103"/>
      <c r="O103"/>
      <c r="P103"/>
      <c r="Q103"/>
      <c r="R103"/>
      <c r="S103"/>
      <c r="T103"/>
      <c r="U103"/>
      <c r="V103"/>
      <c r="W103"/>
      <c r="X103"/>
      <c r="Y103"/>
      <c r="Z103"/>
      <c r="AA103"/>
      <c r="AB103"/>
      <c r="AC103"/>
      <c r="AD103"/>
      <c r="AE103"/>
      <c r="AF103"/>
      <c r="AG103"/>
      <c r="AH103"/>
      <c r="AI103"/>
    </row>
    <row r="104" spans="1:35">
      <c r="A104" s="106">
        <v>98</v>
      </c>
      <c r="B104" s="102" t="s">
        <v>239</v>
      </c>
      <c r="C104" s="84" t="s">
        <v>125</v>
      </c>
      <c r="D104" s="148">
        <v>1</v>
      </c>
      <c r="E104" s="140">
        <v>1800</v>
      </c>
      <c r="F104" s="139">
        <f t="shared" si="24"/>
        <v>1800</v>
      </c>
      <c r="G104" s="111"/>
      <c r="H104" s="114"/>
      <c r="I104" s="118"/>
      <c r="J104" s="71"/>
      <c r="K104" s="71"/>
      <c r="L104"/>
      <c r="M104"/>
      <c r="N104"/>
      <c r="O104"/>
      <c r="P104"/>
      <c r="Q104"/>
      <c r="R104"/>
      <c r="S104"/>
      <c r="T104"/>
      <c r="U104"/>
      <c r="V104"/>
      <c r="W104"/>
      <c r="X104"/>
      <c r="Y104"/>
      <c r="Z104"/>
      <c r="AA104"/>
      <c r="AB104"/>
      <c r="AC104"/>
      <c r="AD104"/>
      <c r="AE104"/>
      <c r="AF104"/>
      <c r="AG104"/>
      <c r="AH104"/>
      <c r="AI104"/>
    </row>
    <row r="105" spans="1:35" ht="27.6">
      <c r="A105" s="106">
        <v>99</v>
      </c>
      <c r="B105" s="35" t="s">
        <v>149</v>
      </c>
      <c r="C105" s="103" t="s">
        <v>85</v>
      </c>
      <c r="D105" s="151">
        <v>15</v>
      </c>
      <c r="E105" s="118">
        <v>45</v>
      </c>
      <c r="F105" s="118">
        <f t="shared" ref="F105:F106" si="25">D105*E105</f>
        <v>675</v>
      </c>
      <c r="G105" s="111" t="s">
        <v>146</v>
      </c>
      <c r="H105" s="114" t="s">
        <v>84</v>
      </c>
      <c r="I105" s="118">
        <f>D105</f>
        <v>15</v>
      </c>
      <c r="J105" s="70" t="s">
        <v>96</v>
      </c>
      <c r="K105" s="71">
        <v>0</v>
      </c>
      <c r="L105"/>
      <c r="M105"/>
      <c r="N105"/>
      <c r="O105"/>
      <c r="P105"/>
      <c r="Q105"/>
      <c r="R105"/>
      <c r="S105"/>
      <c r="T105"/>
      <c r="U105"/>
      <c r="V105"/>
      <c r="W105"/>
      <c r="X105"/>
      <c r="Y105"/>
      <c r="Z105"/>
      <c r="AA105"/>
      <c r="AB105"/>
      <c r="AC105"/>
      <c r="AD105"/>
      <c r="AE105"/>
      <c r="AF105"/>
      <c r="AG105"/>
      <c r="AH105"/>
      <c r="AI105"/>
    </row>
    <row r="106" spans="1:35" ht="27.6">
      <c r="A106" s="106">
        <v>100</v>
      </c>
      <c r="B106" s="35" t="s">
        <v>241</v>
      </c>
      <c r="C106" s="77" t="s">
        <v>238</v>
      </c>
      <c r="D106" s="151">
        <v>420</v>
      </c>
      <c r="E106" s="118">
        <v>36</v>
      </c>
      <c r="F106" s="118">
        <f t="shared" si="25"/>
        <v>15120</v>
      </c>
      <c r="G106" s="130" t="s">
        <v>117</v>
      </c>
      <c r="H106" s="116" t="s">
        <v>78</v>
      </c>
      <c r="I106" s="118">
        <v>1</v>
      </c>
      <c r="J106" s="135">
        <v>96.67</v>
      </c>
      <c r="K106" s="71">
        <f t="shared" ref="K106:K107" si="26">I106*J106</f>
        <v>96.67</v>
      </c>
      <c r="L106"/>
      <c r="M106"/>
      <c r="N106"/>
      <c r="O106"/>
      <c r="P106"/>
      <c r="Q106"/>
      <c r="R106"/>
      <c r="S106"/>
      <c r="T106"/>
      <c r="U106"/>
      <c r="V106"/>
      <c r="W106"/>
      <c r="X106"/>
      <c r="Y106"/>
      <c r="Z106"/>
      <c r="AA106"/>
      <c r="AB106"/>
      <c r="AC106"/>
      <c r="AD106"/>
      <c r="AE106"/>
      <c r="AF106"/>
      <c r="AG106"/>
      <c r="AH106"/>
      <c r="AI106"/>
    </row>
    <row r="107" spans="1:35" s="58" customFormat="1">
      <c r="A107" s="106">
        <v>101</v>
      </c>
      <c r="B107" s="35"/>
      <c r="C107" s="77"/>
      <c r="D107" s="151"/>
      <c r="E107" s="118"/>
      <c r="F107" s="118"/>
      <c r="G107" s="111" t="s">
        <v>112</v>
      </c>
      <c r="H107" s="114" t="s">
        <v>78</v>
      </c>
      <c r="I107" s="118">
        <v>10</v>
      </c>
      <c r="J107" s="71">
        <v>11.67</v>
      </c>
      <c r="K107" s="71">
        <f t="shared" si="26"/>
        <v>116.7</v>
      </c>
      <c r="L107"/>
      <c r="M107"/>
      <c r="N107"/>
      <c r="O107"/>
      <c r="P107"/>
      <c r="Q107"/>
      <c r="R107"/>
      <c r="S107"/>
      <c r="T107"/>
      <c r="U107"/>
      <c r="V107"/>
      <c r="W107"/>
      <c r="X107"/>
      <c r="Y107"/>
      <c r="Z107"/>
      <c r="AA107"/>
      <c r="AB107"/>
      <c r="AC107"/>
      <c r="AD107"/>
      <c r="AE107"/>
      <c r="AF107"/>
      <c r="AG107"/>
      <c r="AH107"/>
      <c r="AI107"/>
    </row>
    <row r="108" spans="1:35" s="58" customFormat="1" ht="27.6">
      <c r="A108" s="106">
        <v>102</v>
      </c>
      <c r="B108" s="21" t="s">
        <v>103</v>
      </c>
      <c r="C108" s="83"/>
      <c r="D108" s="22"/>
      <c r="E108" s="22"/>
      <c r="F108" s="22">
        <f>SUM(F103:F107)</f>
        <v>18795</v>
      </c>
      <c r="G108" s="60" t="s">
        <v>111</v>
      </c>
      <c r="H108" s="96"/>
      <c r="I108" s="22"/>
      <c r="J108" s="39"/>
      <c r="K108" s="88">
        <f>SUM(K103:K107)</f>
        <v>213.37</v>
      </c>
      <c r="L108"/>
      <c r="M108"/>
      <c r="N108"/>
      <c r="O108"/>
      <c r="P108"/>
      <c r="Q108"/>
      <c r="R108"/>
      <c r="S108"/>
      <c r="T108"/>
      <c r="U108"/>
      <c r="V108"/>
      <c r="W108"/>
      <c r="X108"/>
      <c r="Y108"/>
      <c r="Z108"/>
      <c r="AA108"/>
      <c r="AB108"/>
      <c r="AC108"/>
      <c r="AD108"/>
      <c r="AE108"/>
      <c r="AF108"/>
      <c r="AG108"/>
      <c r="AH108"/>
      <c r="AI108"/>
    </row>
    <row r="109" spans="1:35">
      <c r="A109" s="106">
        <v>103</v>
      </c>
      <c r="B109" s="63"/>
      <c r="C109" s="25"/>
      <c r="D109" s="63"/>
      <c r="E109" s="25"/>
      <c r="F109" s="26"/>
      <c r="G109" s="64" t="s">
        <v>108</v>
      </c>
      <c r="H109" s="93"/>
      <c r="I109" s="27"/>
      <c r="J109" s="27"/>
      <c r="K109" s="28">
        <f>K108+K101+K94+K52+K24</f>
        <v>47814.642</v>
      </c>
      <c r="L109"/>
      <c r="M109"/>
      <c r="N109"/>
      <c r="O109"/>
      <c r="P109"/>
      <c r="Q109"/>
      <c r="R109"/>
      <c r="S109"/>
      <c r="T109"/>
      <c r="U109"/>
      <c r="V109"/>
      <c r="W109"/>
      <c r="X109"/>
      <c r="Y109"/>
      <c r="Z109"/>
      <c r="AA109"/>
      <c r="AB109"/>
      <c r="AC109"/>
      <c r="AD109"/>
      <c r="AE109"/>
      <c r="AF109"/>
      <c r="AG109"/>
      <c r="AH109"/>
      <c r="AI109"/>
    </row>
    <row r="110" spans="1:35">
      <c r="A110" s="106">
        <v>104</v>
      </c>
      <c r="B110" s="64" t="s">
        <v>109</v>
      </c>
      <c r="C110" s="93"/>
      <c r="D110" s="66"/>
      <c r="E110" s="26"/>
      <c r="F110" s="29">
        <f>F24+F108+F101+F94+F52</f>
        <v>53393</v>
      </c>
      <c r="G110" s="65" t="s">
        <v>110</v>
      </c>
      <c r="H110" s="100">
        <v>0.03</v>
      </c>
      <c r="I110" s="27"/>
      <c r="J110" s="27"/>
      <c r="K110" s="28">
        <f>K109*H110</f>
        <v>1434.4392599999999</v>
      </c>
      <c r="L110"/>
      <c r="M110"/>
      <c r="N110"/>
      <c r="O110"/>
      <c r="P110"/>
      <c r="Q110"/>
      <c r="R110"/>
      <c r="S110"/>
      <c r="T110"/>
      <c r="U110"/>
      <c r="V110"/>
      <c r="W110"/>
      <c r="X110"/>
      <c r="Y110"/>
      <c r="Z110"/>
      <c r="AA110"/>
      <c r="AB110"/>
      <c r="AC110"/>
      <c r="AD110"/>
      <c r="AE110"/>
      <c r="AF110"/>
      <c r="AG110"/>
      <c r="AH110"/>
      <c r="AI110"/>
    </row>
    <row r="111" spans="1:35" s="56" customFormat="1">
      <c r="A111" s="106">
        <v>105</v>
      </c>
      <c r="B111" s="65"/>
      <c r="C111" s="94"/>
      <c r="D111" s="66"/>
      <c r="E111" s="26"/>
      <c r="F111" s="29"/>
      <c r="G111" s="67" t="s">
        <v>102</v>
      </c>
      <c r="H111" s="93"/>
      <c r="I111" s="27"/>
      <c r="J111" s="27"/>
      <c r="K111" s="28">
        <f>K109+K110</f>
        <v>49249.081259999999</v>
      </c>
      <c r="L111"/>
      <c r="M111"/>
      <c r="N111"/>
      <c r="O111"/>
      <c r="P111"/>
      <c r="Q111"/>
      <c r="R111"/>
      <c r="S111"/>
      <c r="T111"/>
      <c r="U111"/>
      <c r="V111"/>
      <c r="W111"/>
      <c r="X111"/>
      <c r="Y111"/>
      <c r="Z111"/>
      <c r="AA111"/>
      <c r="AB111"/>
      <c r="AC111"/>
      <c r="AD111"/>
      <c r="AE111"/>
      <c r="AF111"/>
      <c r="AG111"/>
      <c r="AH111"/>
      <c r="AI111"/>
    </row>
    <row r="112" spans="1:35" s="56" customFormat="1">
      <c r="A112" s="106">
        <v>106</v>
      </c>
      <c r="B112" s="67" t="s">
        <v>101</v>
      </c>
      <c r="C112" s="30"/>
      <c r="D112" s="66"/>
      <c r="E112" s="20"/>
      <c r="F112" s="29">
        <f>F110</f>
        <v>53393</v>
      </c>
      <c r="G112" s="67" t="s">
        <v>140</v>
      </c>
      <c r="H112" s="30"/>
      <c r="I112" s="27"/>
      <c r="J112" s="27"/>
      <c r="K112" s="28">
        <f>F112+K111</f>
        <v>102642.08126000001</v>
      </c>
      <c r="L112"/>
      <c r="M112"/>
      <c r="N112"/>
      <c r="O112"/>
      <c r="P112"/>
      <c r="Q112"/>
      <c r="R112"/>
      <c r="S112"/>
      <c r="T112"/>
      <c r="U112"/>
      <c r="V112"/>
      <c r="W112"/>
      <c r="X112"/>
      <c r="Y112"/>
      <c r="Z112"/>
      <c r="AA112"/>
      <c r="AB112"/>
      <c r="AC112"/>
      <c r="AD112"/>
      <c r="AE112"/>
      <c r="AF112"/>
      <c r="AG112"/>
      <c r="AH112"/>
      <c r="AI112"/>
    </row>
    <row r="113" spans="1:35" s="58" customFormat="1">
      <c r="A113" s="106">
        <v>107</v>
      </c>
      <c r="B113" s="144"/>
      <c r="C113" s="30"/>
      <c r="D113" s="144"/>
      <c r="E113" s="30"/>
      <c r="F113" s="144"/>
      <c r="G113" s="67" t="s">
        <v>150</v>
      </c>
      <c r="H113" s="30"/>
      <c r="I113" s="27"/>
      <c r="J113" s="27"/>
      <c r="K113" s="28">
        <f>K114/6</f>
        <v>20528.416251999999</v>
      </c>
      <c r="L113"/>
      <c r="M113"/>
      <c r="N113"/>
      <c r="O113"/>
      <c r="P113"/>
      <c r="Q113"/>
      <c r="R113"/>
      <c r="S113"/>
      <c r="T113"/>
      <c r="U113"/>
      <c r="V113"/>
      <c r="W113"/>
      <c r="X113"/>
      <c r="Y113"/>
      <c r="Z113"/>
      <c r="AA113"/>
      <c r="AB113"/>
      <c r="AC113"/>
      <c r="AD113"/>
      <c r="AE113"/>
      <c r="AF113"/>
      <c r="AG113"/>
      <c r="AH113"/>
      <c r="AI113"/>
    </row>
    <row r="114" spans="1:35" s="58" customFormat="1">
      <c r="A114" s="106">
        <v>108</v>
      </c>
      <c r="B114" s="144"/>
      <c r="C114" s="30"/>
      <c r="D114" s="144"/>
      <c r="E114" s="30"/>
      <c r="F114" s="144"/>
      <c r="G114" s="67" t="s">
        <v>141</v>
      </c>
      <c r="H114" s="30"/>
      <c r="I114" s="27"/>
      <c r="J114" s="27"/>
      <c r="K114" s="28">
        <f>K112*1.2</f>
        <v>123170.497512</v>
      </c>
      <c r="L114"/>
      <c r="M114"/>
      <c r="N114"/>
      <c r="O114"/>
      <c r="P114"/>
      <c r="Q114"/>
      <c r="R114"/>
      <c r="S114"/>
      <c r="T114"/>
      <c r="U114"/>
      <c r="V114"/>
      <c r="W114"/>
      <c r="X114"/>
      <c r="Y114"/>
      <c r="Z114"/>
      <c r="AA114"/>
      <c r="AB114"/>
      <c r="AC114"/>
      <c r="AD114"/>
      <c r="AE114"/>
      <c r="AF114"/>
      <c r="AG114"/>
      <c r="AH114"/>
      <c r="AI114"/>
    </row>
    <row r="115" spans="1:35" s="40" customFormat="1" ht="15.6">
      <c r="A115" s="132"/>
      <c r="B115" s="51"/>
      <c r="C115" s="51"/>
      <c r="D115" s="51"/>
      <c r="E115" s="51"/>
      <c r="F115" s="51"/>
      <c r="G115" s="51"/>
      <c r="H115" s="51"/>
      <c r="I115" s="51"/>
      <c r="J115" s="51"/>
      <c r="K115" s="51"/>
      <c r="L115"/>
      <c r="M115"/>
      <c r="N115"/>
      <c r="O115"/>
      <c r="P115"/>
      <c r="Q115"/>
      <c r="R115"/>
      <c r="S115"/>
      <c r="T115"/>
      <c r="U115"/>
      <c r="V115"/>
      <c r="W115"/>
      <c r="X115"/>
      <c r="Y115"/>
      <c r="Z115"/>
      <c r="AA115"/>
      <c r="AB115"/>
      <c r="AC115"/>
      <c r="AD115"/>
      <c r="AE115"/>
      <c r="AF115"/>
      <c r="AG115"/>
      <c r="AH115"/>
      <c r="AI115"/>
    </row>
    <row r="116" spans="1:35" s="40" customFormat="1" ht="15.6">
      <c r="A116" s="132"/>
      <c r="B116" s="51"/>
      <c r="C116" s="51"/>
      <c r="D116" s="51"/>
      <c r="E116" s="51"/>
      <c r="F116" s="51"/>
      <c r="G116" s="51"/>
      <c r="H116" s="51"/>
      <c r="I116" s="51"/>
      <c r="J116" s="51"/>
      <c r="K116" s="51"/>
      <c r="L116"/>
      <c r="M116"/>
      <c r="N116"/>
      <c r="O116"/>
      <c r="P116"/>
      <c r="Q116"/>
      <c r="R116"/>
      <c r="S116"/>
      <c r="T116"/>
      <c r="U116"/>
      <c r="V116"/>
      <c r="W116"/>
      <c r="X116"/>
      <c r="Y116"/>
      <c r="Z116"/>
      <c r="AA116"/>
      <c r="AB116"/>
      <c r="AC116"/>
      <c r="AD116"/>
      <c r="AE116"/>
      <c r="AF116"/>
      <c r="AG116"/>
      <c r="AH116"/>
      <c r="AI116"/>
    </row>
    <row r="117" spans="1:35" s="73" customFormat="1" ht="15.6">
      <c r="A117" s="132"/>
      <c r="B117" s="51"/>
      <c r="C117" s="51"/>
      <c r="D117" s="51"/>
      <c r="E117" s="51"/>
      <c r="F117" s="51"/>
      <c r="G117" s="51"/>
      <c r="H117" s="51"/>
      <c r="I117" s="51"/>
      <c r="J117" s="51"/>
      <c r="K117" s="51"/>
      <c r="L117"/>
      <c r="M117"/>
      <c r="N117"/>
      <c r="O117"/>
      <c r="P117"/>
      <c r="Q117"/>
      <c r="R117"/>
      <c r="S117"/>
      <c r="T117"/>
      <c r="U117"/>
      <c r="V117"/>
      <c r="W117"/>
      <c r="X117"/>
      <c r="Y117"/>
      <c r="Z117"/>
      <c r="AA117"/>
      <c r="AB117"/>
      <c r="AC117"/>
      <c r="AD117"/>
      <c r="AE117"/>
      <c r="AF117"/>
      <c r="AG117"/>
      <c r="AH117"/>
      <c r="AI117"/>
    </row>
    <row r="118" spans="1:35" s="40" customFormat="1" ht="15.6">
      <c r="A118" s="132"/>
      <c r="B118" s="51"/>
      <c r="C118" s="51"/>
      <c r="D118" s="51"/>
      <c r="E118" s="51"/>
      <c r="F118" s="51"/>
      <c r="G118" s="51"/>
      <c r="H118" s="51"/>
      <c r="I118" s="51"/>
      <c r="J118" s="51"/>
      <c r="K118" s="51"/>
      <c r="L118"/>
      <c r="M118"/>
      <c r="N118"/>
      <c r="O118"/>
      <c r="P118"/>
      <c r="Q118"/>
      <c r="R118"/>
      <c r="S118"/>
      <c r="T118"/>
      <c r="U118"/>
      <c r="V118"/>
      <c r="W118"/>
      <c r="X118"/>
      <c r="Y118"/>
      <c r="Z118"/>
      <c r="AA118"/>
      <c r="AB118"/>
      <c r="AC118"/>
      <c r="AD118"/>
      <c r="AE118"/>
      <c r="AF118"/>
      <c r="AG118"/>
      <c r="AH118"/>
      <c r="AI118"/>
    </row>
    <row r="119" spans="1:35" s="56" customFormat="1" ht="15.6">
      <c r="A119" s="132"/>
      <c r="B119" s="51"/>
      <c r="C119" s="51"/>
      <c r="D119" s="51"/>
      <c r="E119" s="51"/>
      <c r="F119" s="51"/>
      <c r="G119" s="51"/>
      <c r="H119" s="51"/>
      <c r="I119" s="51"/>
      <c r="J119" s="51"/>
      <c r="K119" s="51"/>
      <c r="L119"/>
      <c r="M119"/>
      <c r="N119"/>
      <c r="O119"/>
      <c r="P119"/>
      <c r="Q119"/>
      <c r="R119"/>
      <c r="S119"/>
      <c r="T119"/>
      <c r="U119"/>
      <c r="V119"/>
      <c r="W119"/>
      <c r="X119"/>
      <c r="Y119"/>
      <c r="Z119"/>
      <c r="AA119"/>
      <c r="AB119"/>
      <c r="AC119"/>
      <c r="AD119"/>
      <c r="AE119"/>
      <c r="AF119"/>
      <c r="AG119"/>
      <c r="AH119"/>
      <c r="AI119"/>
    </row>
    <row r="120" spans="1:35" s="58" customFormat="1">
      <c r="A120" s="68"/>
      <c r="B120" s="51"/>
      <c r="C120" s="51"/>
      <c r="D120" s="51"/>
      <c r="E120" s="51"/>
      <c r="F120" s="51"/>
      <c r="G120" s="51"/>
      <c r="H120" s="51"/>
      <c r="I120" s="51"/>
      <c r="J120" s="51"/>
      <c r="K120" s="51"/>
      <c r="L120"/>
      <c r="M120"/>
      <c r="N120"/>
      <c r="O120"/>
      <c r="P120"/>
      <c r="Q120"/>
      <c r="R120"/>
      <c r="S120"/>
      <c r="T120"/>
      <c r="U120"/>
      <c r="V120"/>
      <c r="W120"/>
      <c r="X120"/>
      <c r="Y120"/>
      <c r="Z120"/>
      <c r="AA120"/>
      <c r="AB120"/>
      <c r="AC120"/>
      <c r="AD120"/>
      <c r="AE120"/>
      <c r="AF120"/>
      <c r="AG120"/>
      <c r="AH120"/>
      <c r="AI120"/>
    </row>
    <row r="121" spans="1:35" s="58" customFormat="1">
      <c r="A121" s="68"/>
      <c r="B121" s="51"/>
      <c r="C121" s="51"/>
      <c r="D121" s="51"/>
      <c r="E121" s="51"/>
      <c r="F121" s="51"/>
      <c r="G121" s="51"/>
      <c r="H121" s="51"/>
      <c r="I121" s="51"/>
      <c r="J121" s="51"/>
      <c r="K121" s="51"/>
      <c r="L121"/>
      <c r="M121"/>
      <c r="N121"/>
      <c r="O121"/>
      <c r="P121"/>
      <c r="Q121"/>
      <c r="R121"/>
      <c r="S121"/>
      <c r="T121"/>
      <c r="U121"/>
      <c r="V121"/>
      <c r="W121"/>
      <c r="X121"/>
      <c r="Y121"/>
      <c r="Z121"/>
      <c r="AA121"/>
      <c r="AB121"/>
      <c r="AC121"/>
      <c r="AD121"/>
      <c r="AE121"/>
      <c r="AF121"/>
      <c r="AG121"/>
      <c r="AH121"/>
      <c r="AI121"/>
    </row>
    <row r="122" spans="1:35" s="58" customFormat="1">
      <c r="A122" s="68"/>
      <c r="B122" s="51"/>
      <c r="C122" s="51"/>
      <c r="D122" s="51"/>
      <c r="E122" s="51"/>
      <c r="F122" s="51"/>
      <c r="G122" s="51"/>
      <c r="H122" s="51"/>
      <c r="I122" s="51"/>
      <c r="J122" s="51"/>
      <c r="K122" s="51"/>
      <c r="L122"/>
      <c r="M122"/>
      <c r="N122"/>
      <c r="O122"/>
      <c r="P122"/>
      <c r="Q122"/>
      <c r="R122"/>
      <c r="S122"/>
      <c r="T122"/>
      <c r="U122"/>
      <c r="V122"/>
      <c r="W122"/>
      <c r="X122"/>
      <c r="Y122"/>
      <c r="Z122"/>
      <c r="AA122"/>
      <c r="AB122"/>
      <c r="AC122"/>
      <c r="AD122"/>
      <c r="AE122"/>
      <c r="AF122"/>
      <c r="AG122"/>
      <c r="AH122"/>
      <c r="AI122"/>
    </row>
    <row r="123" spans="1:35" s="58" customFormat="1">
      <c r="A123" s="68"/>
      <c r="B123" s="51"/>
      <c r="C123" s="51"/>
      <c r="D123" s="51"/>
      <c r="E123" s="51"/>
      <c r="F123" s="51"/>
      <c r="G123" s="51"/>
      <c r="H123" s="51"/>
      <c r="I123" s="51"/>
      <c r="J123" s="51"/>
      <c r="K123" s="51"/>
      <c r="L123"/>
      <c r="M123"/>
      <c r="N123"/>
      <c r="O123"/>
      <c r="P123"/>
      <c r="Q123"/>
      <c r="R123"/>
      <c r="S123"/>
      <c r="T123"/>
      <c r="U123"/>
      <c r="V123"/>
      <c r="W123"/>
      <c r="X123"/>
      <c r="Y123"/>
      <c r="Z123"/>
      <c r="AA123"/>
      <c r="AB123"/>
      <c r="AC123"/>
      <c r="AD123"/>
      <c r="AE123"/>
      <c r="AF123"/>
      <c r="AG123"/>
      <c r="AH123"/>
      <c r="AI123"/>
    </row>
    <row r="124" spans="1:35" s="58" customFormat="1">
      <c r="A124" s="68"/>
      <c r="B124" s="51"/>
      <c r="C124" s="51"/>
      <c r="D124" s="51"/>
      <c r="E124" s="51"/>
      <c r="F124" s="51"/>
      <c r="G124" s="51"/>
      <c r="H124" s="51"/>
      <c r="I124" s="51"/>
      <c r="J124" s="51"/>
      <c r="K124" s="51"/>
      <c r="L124" s="133"/>
      <c r="M124"/>
      <c r="N124"/>
      <c r="O124"/>
      <c r="P124"/>
      <c r="Q124"/>
      <c r="R124"/>
      <c r="S124"/>
      <c r="T124"/>
      <c r="U124"/>
      <c r="V124"/>
      <c r="W124"/>
      <c r="X124"/>
      <c r="Y124"/>
      <c r="Z124"/>
      <c r="AA124"/>
      <c r="AB124"/>
      <c r="AC124"/>
      <c r="AD124"/>
      <c r="AE124"/>
      <c r="AF124"/>
      <c r="AG124"/>
      <c r="AH124"/>
      <c r="AI124"/>
    </row>
    <row r="125" spans="1:35" s="58" customFormat="1">
      <c r="A125" s="68"/>
      <c r="B125" s="51"/>
      <c r="C125" s="51"/>
      <c r="D125" s="51"/>
      <c r="E125" s="51"/>
      <c r="F125" s="51"/>
      <c r="G125" s="51"/>
      <c r="H125" s="51"/>
      <c r="I125" s="51"/>
      <c r="J125" s="51"/>
      <c r="K125" s="51"/>
      <c r="L125" s="131"/>
      <c r="M125"/>
      <c r="N125"/>
      <c r="O125"/>
      <c r="P125"/>
      <c r="Q125"/>
      <c r="R125"/>
      <c r="S125"/>
      <c r="T125"/>
      <c r="U125"/>
      <c r="V125"/>
      <c r="W125"/>
      <c r="X125"/>
      <c r="Y125"/>
      <c r="Z125"/>
      <c r="AA125"/>
      <c r="AB125"/>
      <c r="AC125"/>
      <c r="AD125"/>
      <c r="AE125"/>
      <c r="AF125"/>
      <c r="AG125"/>
      <c r="AH125"/>
      <c r="AI125"/>
    </row>
    <row r="126" spans="1:35" s="131" customFormat="1">
      <c r="A126" s="68"/>
      <c r="B126" s="51"/>
      <c r="C126" s="51"/>
      <c r="D126" s="51"/>
      <c r="E126" s="51"/>
      <c r="F126" s="51"/>
      <c r="G126" s="51"/>
      <c r="H126" s="51"/>
      <c r="I126" s="51"/>
      <c r="J126" s="51"/>
      <c r="K126" s="51"/>
    </row>
    <row r="127" spans="1:35" s="131" customFormat="1">
      <c r="A127" s="68"/>
      <c r="B127" s="51"/>
      <c r="C127" s="51"/>
      <c r="D127" s="51"/>
      <c r="E127" s="51"/>
      <c r="F127" s="51"/>
      <c r="G127" s="51"/>
      <c r="H127" s="51"/>
      <c r="I127" s="51"/>
      <c r="J127" s="51"/>
      <c r="K127" s="51"/>
    </row>
    <row r="128" spans="1:35" s="131" customFormat="1">
      <c r="A128" s="68"/>
      <c r="B128" s="51"/>
      <c r="C128" s="51"/>
      <c r="D128" s="51"/>
      <c r="E128" s="51"/>
      <c r="F128" s="51"/>
      <c r="G128" s="51"/>
      <c r="H128" s="51"/>
      <c r="I128" s="51"/>
      <c r="J128" s="51"/>
      <c r="K128" s="51"/>
    </row>
    <row r="129" spans="1:15" s="131" customFormat="1">
      <c r="A129" s="68"/>
      <c r="B129" s="51"/>
      <c r="C129" s="51"/>
      <c r="D129" s="51"/>
      <c r="E129" s="51"/>
      <c r="F129" s="51"/>
      <c r="G129" s="51"/>
      <c r="H129" s="51"/>
      <c r="I129" s="51"/>
      <c r="J129" s="51"/>
      <c r="K129" s="51"/>
    </row>
    <row r="130" spans="1:15" s="131" customFormat="1">
      <c r="A130" s="68"/>
      <c r="B130" s="51"/>
      <c r="C130" s="51"/>
      <c r="D130" s="51"/>
      <c r="E130" s="51"/>
      <c r="F130" s="51"/>
      <c r="G130" s="51"/>
      <c r="H130" s="51"/>
      <c r="I130" s="51"/>
      <c r="J130" s="51"/>
      <c r="K130" s="51"/>
      <c r="M130" s="133"/>
    </row>
    <row r="131" spans="1:15" s="131" customFormat="1">
      <c r="A131" s="68"/>
      <c r="B131" s="51"/>
      <c r="C131" s="51"/>
      <c r="D131" s="51"/>
      <c r="E131" s="51"/>
      <c r="F131" s="51"/>
      <c r="G131" s="51"/>
      <c r="H131" s="51"/>
      <c r="I131" s="51"/>
      <c r="J131" s="51"/>
      <c r="K131" s="51"/>
      <c r="L131" s="51"/>
      <c r="M131" s="134"/>
    </row>
    <row r="132" spans="1:15" s="131" customFormat="1" ht="31.5" customHeight="1">
      <c r="A132" s="68"/>
      <c r="B132" s="51"/>
      <c r="C132" s="51"/>
      <c r="D132" s="51"/>
      <c r="E132" s="51"/>
      <c r="F132" s="51"/>
      <c r="G132" s="51"/>
      <c r="H132" s="51"/>
      <c r="I132" s="51"/>
      <c r="J132" s="51"/>
      <c r="K132" s="51"/>
      <c r="L132" s="51"/>
    </row>
    <row r="133" spans="1:15">
      <c r="A133" s="68"/>
      <c r="E133" s="51"/>
      <c r="O133"/>
    </row>
    <row r="134" spans="1:15">
      <c r="A134" s="68"/>
      <c r="E134" s="51"/>
    </row>
    <row r="135" spans="1:15">
      <c r="A135" s="37"/>
    </row>
    <row r="136" spans="1:15">
      <c r="A136" s="51"/>
    </row>
    <row r="140" spans="1:15">
      <c r="A140" s="52"/>
    </row>
    <row r="141" spans="1:15">
      <c r="A141" s="52"/>
    </row>
    <row r="162" spans="1:15">
      <c r="L162" s="57"/>
    </row>
    <row r="163" spans="1:15">
      <c r="L163" s="57"/>
    </row>
    <row r="164" spans="1:15" s="57" customFormat="1">
      <c r="A164" s="23"/>
      <c r="B164" s="51"/>
      <c r="C164" s="51"/>
      <c r="D164" s="51"/>
      <c r="E164" s="23"/>
      <c r="F164" s="51"/>
      <c r="G164" s="51"/>
      <c r="H164" s="51"/>
      <c r="I164" s="51"/>
      <c r="J164" s="51"/>
      <c r="K164" s="51"/>
      <c r="O164" s="51"/>
    </row>
    <row r="165" spans="1:15" s="57" customFormat="1">
      <c r="A165" s="23"/>
      <c r="B165" s="51"/>
      <c r="C165" s="51"/>
      <c r="D165" s="51"/>
      <c r="E165" s="23"/>
      <c r="F165" s="51"/>
      <c r="G165" s="51"/>
      <c r="H165" s="51"/>
      <c r="I165" s="51"/>
      <c r="J165" s="51"/>
      <c r="K165" s="51"/>
    </row>
    <row r="166" spans="1:15" s="57" customFormat="1">
      <c r="A166" s="23"/>
      <c r="B166" s="51"/>
      <c r="C166" s="51"/>
      <c r="D166" s="51"/>
      <c r="E166" s="23"/>
      <c r="F166" s="51"/>
      <c r="G166" s="51"/>
      <c r="H166" s="51"/>
      <c r="I166" s="51"/>
      <c r="J166" s="51"/>
      <c r="K166" s="51"/>
    </row>
    <row r="167" spans="1:15" s="57" customFormat="1">
      <c r="A167" s="23"/>
      <c r="B167" s="51"/>
      <c r="C167" s="51"/>
      <c r="D167" s="51"/>
      <c r="E167" s="23"/>
      <c r="F167" s="51"/>
      <c r="G167" s="51"/>
      <c r="H167" s="51"/>
      <c r="I167" s="51"/>
      <c r="J167" s="51"/>
      <c r="K167" s="51"/>
      <c r="L167" s="58"/>
    </row>
    <row r="168" spans="1:15" s="57" customFormat="1">
      <c r="A168" s="23"/>
      <c r="B168" s="51"/>
      <c r="C168" s="51"/>
      <c r="D168" s="51"/>
      <c r="E168" s="23"/>
      <c r="F168" s="51"/>
      <c r="G168" s="51"/>
      <c r="H168" s="51"/>
      <c r="I168" s="51"/>
      <c r="J168" s="51"/>
      <c r="K168" s="51"/>
      <c r="L168" s="58"/>
    </row>
    <row r="169" spans="1:15" s="58" customFormat="1">
      <c r="A169" s="23"/>
      <c r="B169" s="51"/>
      <c r="C169" s="51"/>
      <c r="D169" s="51"/>
      <c r="E169" s="23"/>
      <c r="F169" s="51"/>
      <c r="G169" s="51"/>
      <c r="H169" s="51"/>
      <c r="I169" s="51"/>
      <c r="J169" s="51"/>
      <c r="K169" s="51"/>
      <c r="L169" s="69"/>
      <c r="O169" s="57"/>
    </row>
    <row r="170" spans="1:15" s="58" customFormat="1">
      <c r="A170" s="23"/>
      <c r="B170" s="51"/>
      <c r="C170" s="51"/>
      <c r="D170" s="51"/>
      <c r="E170" s="23"/>
      <c r="F170" s="51"/>
      <c r="G170" s="51"/>
      <c r="H170" s="51"/>
      <c r="I170" s="51"/>
      <c r="J170" s="51"/>
      <c r="K170" s="51"/>
      <c r="L170" s="69"/>
    </row>
    <row r="171" spans="1:15" s="69" customFormat="1" ht="29.4" customHeight="1">
      <c r="A171" s="23"/>
      <c r="B171" s="51"/>
      <c r="C171" s="51"/>
      <c r="D171" s="51"/>
      <c r="E171" s="23"/>
      <c r="F171" s="51"/>
      <c r="G171" s="51"/>
      <c r="H171" s="51"/>
      <c r="I171" s="51"/>
      <c r="J171" s="51"/>
      <c r="K171" s="51"/>
      <c r="O171" s="58"/>
    </row>
    <row r="172" spans="1:15" s="69" customFormat="1" ht="29.4" customHeight="1">
      <c r="A172" s="23"/>
      <c r="B172" s="51"/>
      <c r="C172" s="51"/>
      <c r="D172" s="51"/>
      <c r="E172" s="23"/>
      <c r="F172" s="51"/>
      <c r="G172" s="51"/>
      <c r="H172" s="51"/>
      <c r="I172" s="51"/>
      <c r="J172" s="51"/>
      <c r="K172" s="51"/>
      <c r="L172" s="51"/>
    </row>
    <row r="173" spans="1:15" s="69" customFormat="1" ht="29.4" customHeight="1">
      <c r="A173" s="23"/>
      <c r="B173" s="51"/>
      <c r="C173" s="51"/>
      <c r="D173" s="51"/>
      <c r="E173" s="23"/>
      <c r="F173" s="51"/>
      <c r="G173" s="51"/>
      <c r="H173" s="51"/>
      <c r="I173" s="51"/>
      <c r="J173" s="51"/>
      <c r="K173" s="51"/>
      <c r="L173" s="37"/>
    </row>
    <row r="174" spans="1:15">
      <c r="L174" s="37"/>
      <c r="O174" s="69"/>
    </row>
    <row r="175" spans="1:15" s="37" customFormat="1">
      <c r="A175" s="23"/>
      <c r="B175" s="51"/>
      <c r="C175" s="51"/>
      <c r="D175" s="51"/>
      <c r="E175" s="23"/>
      <c r="F175" s="51"/>
      <c r="G175" s="51"/>
      <c r="H175" s="51"/>
      <c r="I175" s="51"/>
      <c r="J175" s="51"/>
      <c r="K175" s="51"/>
      <c r="O175" s="51"/>
    </row>
    <row r="176" spans="1:15" s="37" customFormat="1">
      <c r="A176" s="23"/>
      <c r="B176" s="51"/>
      <c r="C176" s="51"/>
      <c r="D176" s="51"/>
      <c r="E176" s="23"/>
      <c r="F176" s="51"/>
      <c r="G176" s="51"/>
      <c r="H176" s="51"/>
      <c r="I176" s="51"/>
      <c r="J176" s="51"/>
      <c r="K176" s="51"/>
      <c r="L176" s="51"/>
    </row>
    <row r="177" spans="1:15" s="37" customFormat="1">
      <c r="A177" s="23"/>
      <c r="B177" s="51"/>
      <c r="C177" s="51"/>
      <c r="D177" s="51"/>
      <c r="E177" s="23"/>
      <c r="F177" s="51"/>
      <c r="G177" s="51"/>
      <c r="H177" s="51"/>
      <c r="I177" s="51"/>
      <c r="J177" s="51"/>
      <c r="K177" s="51"/>
      <c r="L177" s="51"/>
    </row>
    <row r="178" spans="1:15">
      <c r="O178" s="37"/>
    </row>
  </sheetData>
  <mergeCells count="3">
    <mergeCell ref="A1:J1"/>
    <mergeCell ref="A3:K4"/>
    <mergeCell ref="A2:K2"/>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2024-08-20T04:52:11Z</cp:lastPrinted>
  <dcterms:created xsi:type="dcterms:W3CDTF">1996-10-08T23:32:00Z</dcterms:created>
  <dcterms:modified xsi:type="dcterms:W3CDTF">2025-09-11T12:16:47Z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