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ВС Обьекти\Тендери\ADev\Мазепи\"/>
    </mc:Choice>
  </mc:AlternateContent>
  <xr:revisionPtr revIDLastSave="0" documentId="8_{AE4C5BF6-B6D7-48A7-8326-CAE712408B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Ц ТП 201125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xlfn_SUMIFS">#N/A</definedName>
    <definedName name="___xlfn_AGGREGATE">#N/A</definedName>
    <definedName name="___xlfn_IFERROR">#N/A</definedName>
    <definedName name="___xlfn_SUMIFS">#N/A</definedName>
    <definedName name="___xlnm.Print_Area">#REF!</definedName>
    <definedName name="___xlnm_Print_Area">#REF!</definedName>
    <definedName name="__xlfn_AGGREGATE">#N/A</definedName>
    <definedName name="__xlfn_IFERROR">#N/A</definedName>
    <definedName name="__xlfn_SUMIFS">#N/A</definedName>
    <definedName name="__xlnm.Print_Area">#REF!</definedName>
    <definedName name="_4Excel_BuiltIn_Print_Area_4_1">NA()</definedName>
    <definedName name="_xlnm._FilterDatabase" localSheetId="0" hidden="1">'ДЦ ТП 201125'!$A$2:$N$2</definedName>
    <definedName name="co">#REF!</definedName>
    <definedName name="dtghdhdfh">ROUND("#ref!"*"#ref!",2)</definedName>
    <definedName name="Excel_BuiltIn_Print_Area_2">#REF!</definedName>
    <definedName name="Excel_BuiltIn_Print_Area_3">#REF!</definedName>
    <definedName name="hth">#REF!</definedName>
    <definedName name="materials">#REF!</definedName>
    <definedName name="qwe">#REF!</definedName>
    <definedName name="rownum">#REF!</definedName>
    <definedName name="SHARED_FORMULA_10_17_10_17_5">"#ref!"/"#ref!"</definedName>
    <definedName name="SHARED_FORMULA_10_26_10_26_5">"#ref!"/"#ref!"</definedName>
    <definedName name="SHARED_FORMULA_10_26_10_26_6">"#ref!"/"#ref!"</definedName>
    <definedName name="SHARED_FORMULA_10_36_10_36_5">"#ref!"/"#ref!"</definedName>
    <definedName name="SHARED_FORMULA_10_37_10_37_2">"#ref!"/"#ref!"</definedName>
    <definedName name="SHARED_FORMULA_10_45_10_45_6">"#ref!"/"#ref!"</definedName>
    <definedName name="SHARED_FORMULA_10_63_10_63_5">"#ref!"/"#ref!"</definedName>
    <definedName name="SHARED_FORMULA_10_73_10_73_5">"#ref!"/"#ref!"</definedName>
    <definedName name="SHARED_FORMULA_11_17_11_17_5">ROUND("#ref!"*"#ref!",2)</definedName>
    <definedName name="SHARED_FORMULA_11_26_11_26_5">ROUND("#ref!"*"#ref!",2)</definedName>
    <definedName name="SHARED_FORMULA_11_26_11_26_6">ROUND("#ref!"*"#ref!",2)</definedName>
    <definedName name="SHARED_FORMULA_11_36_11_36_5">ROUND("#ref!"*"#ref!",2)</definedName>
    <definedName name="SHARED_FORMULA_11_45_11_45_6">ROUND("#ref!"*"#ref!",2)</definedName>
    <definedName name="SHARED_FORMULA_11_63_11_63_5">ROUND("#ref!"*"#ref!",2)</definedName>
    <definedName name="SHARED_FORMULA_11_73_11_73_5">ROUND("#ref!"*"#ref!",2)</definedName>
    <definedName name="SHARED_FORMULA_15_17_15_17_1">"#ref!"/"#ref!"</definedName>
    <definedName name="SHARED_FORMULA_15_17_15_17_5">"#ref!"/"#ref!"</definedName>
    <definedName name="SHARED_FORMULA_15_19_15_19_6">"#ref!"/"#ref!"</definedName>
    <definedName name="SHARED_FORMULA_15_21_15_21_2">"#ref!"/"#ref!"</definedName>
    <definedName name="SHARED_FORMULA_15_26_15_26_5">"#ref!"/"#ref!"</definedName>
    <definedName name="SHARED_FORMULA_15_39_15_39_5">"#ref!"/"#ref!"</definedName>
    <definedName name="SHARED_FORMULA_15_45_15_45_6">"#ref!"/"#ref!"</definedName>
    <definedName name="SHARED_FORMULA_15_52_15_52_2">"#ref!"/"#ref!"</definedName>
    <definedName name="SHARED_FORMULA_15_73_15_73_5">"#ref!"/"#ref!"</definedName>
    <definedName name="SHARED_FORMULA_17_21_17_21_3">"#ref!"/"#ref!"</definedName>
    <definedName name="SHARED_FORMULA_17_21_17_21_4">"#ref!"/"#ref!"</definedName>
    <definedName name="SHARED_FORMULA_17_21_17_21_7">"#ref!"/"#ref!"</definedName>
    <definedName name="SHARED_FORMULA_30_18_30_18_5">"#ref!"/"#ref!"</definedName>
    <definedName name="work">#REF!</definedName>
    <definedName name="аенор">#REF!</definedName>
    <definedName name="али">#REF!</definedName>
    <definedName name="б">'[1]Порівн ПЗН_4 (2)'!$O$2</definedName>
    <definedName name="ва">#REF!</definedName>
    <definedName name="ваваимява">#REF!</definedName>
    <definedName name="варніек">#REF!</definedName>
    <definedName name="ВВВВ">#REF!</definedName>
    <definedName name="ВР">'[2]ВР_12.2018'!$B$15:$B$52</definedName>
    <definedName name="Всего">#REF!</definedName>
    <definedName name="Дым_еств">#REF!</definedName>
    <definedName name="еарар">#REF!</definedName>
    <definedName name="ж">#REF!</definedName>
    <definedName name="з">'[1]Порівн ПЗН_4 (2)'!$R$2</definedName>
    <definedName name="итог">#REF!</definedName>
    <definedName name="йц">#REF!</definedName>
    <definedName name="кровля">#REF!</definedName>
    <definedName name="Материал" hidden="1">'[3]Сводная по мат-лам'!$B$5:$B$74</definedName>
    <definedName name="матеріали">'[4]матер-ли'!$B$6:$B$244</definedName>
    <definedName name="матеркладка" hidden="1">'[5]ИВР акту 74'!$B$15:$B$52</definedName>
    <definedName name="мм">#REF!</definedName>
    <definedName name="Назва_матеріалу">'[6]Відомість ресурсів'!$B$2:$B$46</definedName>
    <definedName name="Назваматер" hidden="1">'[7]Сводная по арматуре'!$B$5:$B$50</definedName>
    <definedName name="_xlnm.Print_Area" localSheetId="0">'ДЦ ТП 201125'!$A$1:$H$161</definedName>
    <definedName name="Пусконаладка">#REF!</definedName>
    <definedName name="р.3">#REF!</definedName>
    <definedName name="р.5">#REF!</definedName>
    <definedName name="р.6">#REF!</definedName>
    <definedName name="ррррр">#REF!</definedName>
    <definedName name="СКС">#REF!</definedName>
    <definedName name="Список">#REF!</definedName>
    <definedName name="Таблица_задач1">#REF!</definedName>
    <definedName name="Участники_ср">#REF!</definedName>
    <definedName name="фыва">#REF!</definedName>
    <definedName name="х">#REF!</definedName>
    <definedName name="щ">#REF!</definedName>
    <definedName name="явапияваим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3" l="1"/>
  <c r="H36" i="3"/>
  <c r="H52" i="3"/>
  <c r="H60" i="3"/>
  <c r="H75" i="3"/>
  <c r="H76" i="3"/>
  <c r="H77" i="3"/>
  <c r="H103" i="3"/>
  <c r="H116" i="3"/>
  <c r="H132" i="3"/>
  <c r="H140" i="3"/>
  <c r="H155" i="3"/>
  <c r="H157" i="3"/>
  <c r="E160" i="3"/>
  <c r="E159" i="3"/>
  <c r="E158" i="3"/>
  <c r="E141" i="3"/>
  <c r="E133" i="3"/>
  <c r="E117" i="3"/>
  <c r="E104" i="3"/>
  <c r="E80" i="3"/>
  <c r="E79" i="3"/>
  <c r="E78" i="3"/>
  <c r="E61" i="3"/>
  <c r="E37" i="3"/>
  <c r="E147" i="3" l="1"/>
  <c r="E142" i="3"/>
  <c r="H142" i="3" s="1"/>
  <c r="E136" i="3"/>
  <c r="H136" i="3" s="1"/>
  <c r="E134" i="3"/>
  <c r="H134" i="3" s="1"/>
  <c r="E122" i="3"/>
  <c r="E118" i="3"/>
  <c r="H118" i="3" s="1"/>
  <c r="E112" i="3"/>
  <c r="H112" i="3" s="1"/>
  <c r="E107" i="3"/>
  <c r="H107" i="3" s="1"/>
  <c r="E105" i="3"/>
  <c r="H105" i="3" s="1"/>
  <c r="A99" i="3"/>
  <c r="A103" i="3" s="1"/>
  <c r="A105" i="3" s="1"/>
  <c r="A107" i="3" s="1"/>
  <c r="A112" i="3" s="1"/>
  <c r="A116" i="3" s="1"/>
  <c r="A118" i="3" s="1"/>
  <c r="A122" i="3" s="1"/>
  <c r="A124" i="3" s="1"/>
  <c r="A126" i="3" s="1"/>
  <c r="A128" i="3" s="1"/>
  <c r="A132" i="3" s="1"/>
  <c r="A134" i="3" s="1"/>
  <c r="A136" i="3" s="1"/>
  <c r="A140" i="3" s="1"/>
  <c r="A142" i="3" s="1"/>
  <c r="A144" i="3" s="1"/>
  <c r="A147" i="3" s="1"/>
  <c r="A150" i="3" s="1"/>
  <c r="A152" i="3" s="1"/>
  <c r="A155" i="3" s="1"/>
  <c r="A157" i="3" s="1"/>
  <c r="E94" i="3"/>
  <c r="H94" i="3" s="1"/>
  <c r="E91" i="3"/>
  <c r="H91" i="3" s="1"/>
  <c r="E89" i="3"/>
  <c r="E85" i="3"/>
  <c r="H85" i="3" s="1"/>
  <c r="E67" i="3"/>
  <c r="E62" i="3"/>
  <c r="H62" i="3" s="1"/>
  <c r="E56" i="3"/>
  <c r="H56" i="3" s="1"/>
  <c r="E54" i="3"/>
  <c r="H54" i="3" s="1"/>
  <c r="E53" i="3"/>
  <c r="E42" i="3"/>
  <c r="H42" i="3" s="1"/>
  <c r="E38" i="3"/>
  <c r="H38" i="3" s="1"/>
  <c r="E32" i="3"/>
  <c r="H32" i="3" s="1"/>
  <c r="E24" i="3"/>
  <c r="A20" i="3"/>
  <c r="A24" i="3" s="1"/>
  <c r="A26" i="3" s="1"/>
  <c r="A28" i="3" s="1"/>
  <c r="A32" i="3" s="1"/>
  <c r="A36" i="3" s="1"/>
  <c r="A38" i="3" s="1"/>
  <c r="A42" i="3" s="1"/>
  <c r="A44" i="3" s="1"/>
  <c r="A46" i="3" s="1"/>
  <c r="A48" i="3" s="1"/>
  <c r="A52" i="3" s="1"/>
  <c r="A54" i="3" s="1"/>
  <c r="A56" i="3" s="1"/>
  <c r="A60" i="3" s="1"/>
  <c r="A62" i="3" s="1"/>
  <c r="A64" i="3" s="1"/>
  <c r="A67" i="3" s="1"/>
  <c r="A70" i="3" s="1"/>
  <c r="A72" i="3" s="1"/>
  <c r="A75" i="3" s="1"/>
  <c r="A77" i="3" s="1"/>
  <c r="E15" i="3"/>
  <c r="H15" i="3" s="1"/>
  <c r="E10" i="3"/>
  <c r="E6" i="3"/>
  <c r="H6" i="3" s="1"/>
  <c r="E28" i="3" l="1"/>
  <c r="H28" i="3" s="1"/>
  <c r="H24" i="3"/>
  <c r="E72" i="3"/>
  <c r="H72" i="3" s="1"/>
  <c r="H67" i="3"/>
  <c r="E18" i="3"/>
  <c r="H18" i="3" s="1"/>
  <c r="H10" i="3"/>
  <c r="E99" i="3"/>
  <c r="H99" i="3" s="1"/>
  <c r="H89" i="3"/>
  <c r="E124" i="3"/>
  <c r="H124" i="3" s="1"/>
  <c r="H122" i="3"/>
  <c r="E152" i="3"/>
  <c r="H152" i="3" s="1"/>
  <c r="H147" i="3"/>
  <c r="E70" i="3"/>
  <c r="H70" i="3" s="1"/>
  <c r="E125" i="3"/>
  <c r="E126" i="3"/>
  <c r="H126" i="3" s="1"/>
  <c r="E19" i="3"/>
  <c r="E29" i="3"/>
  <c r="E57" i="3"/>
  <c r="E119" i="3"/>
  <c r="E121" i="3"/>
  <c r="E120" i="3"/>
  <c r="E93" i="3"/>
  <c r="E92" i="3"/>
  <c r="E63" i="3"/>
  <c r="E17" i="3"/>
  <c r="E16" i="3"/>
  <c r="E43" i="3"/>
  <c r="E97" i="3"/>
  <c r="H97" i="3" s="1"/>
  <c r="E149" i="3"/>
  <c r="E148" i="3"/>
  <c r="E143" i="3"/>
  <c r="E39" i="3"/>
  <c r="E41" i="3"/>
  <c r="E40" i="3"/>
  <c r="E108" i="3"/>
  <c r="E64" i="3"/>
  <c r="H64" i="3" s="1"/>
  <c r="E113" i="3"/>
  <c r="E137" i="3"/>
  <c r="E11" i="3"/>
  <c r="E106" i="3"/>
  <c r="E144" i="3"/>
  <c r="H144" i="3" s="1"/>
  <c r="E7" i="3"/>
  <c r="E44" i="3"/>
  <c r="H44" i="3" s="1"/>
  <c r="E55" i="3"/>
  <c r="E150" i="3"/>
  <c r="H150" i="3" s="1"/>
  <c r="E90" i="3"/>
  <c r="E25" i="3"/>
  <c r="E71" i="3"/>
  <c r="E123" i="3"/>
  <c r="E26" i="3"/>
  <c r="H26" i="3" s="1"/>
  <c r="E96" i="3"/>
  <c r="E95" i="3"/>
  <c r="E135" i="3"/>
  <c r="E20" i="3"/>
  <c r="H20" i="3" s="1"/>
  <c r="E33" i="3"/>
  <c r="E69" i="3"/>
  <c r="E68" i="3"/>
  <c r="E86" i="3"/>
  <c r="E153" i="3" l="1"/>
  <c r="E73" i="3"/>
  <c r="E100" i="3"/>
  <c r="E151" i="3"/>
  <c r="E21" i="3"/>
  <c r="E127" i="3"/>
  <c r="E128" i="3"/>
  <c r="H128" i="3" s="1"/>
  <c r="E45" i="3"/>
  <c r="E46" i="3"/>
  <c r="H46" i="3" s="1"/>
  <c r="E13" i="3"/>
  <c r="E14" i="3"/>
  <c r="E145" i="3"/>
  <c r="E98" i="3"/>
  <c r="E27" i="3"/>
  <c r="E65" i="3"/>
  <c r="E129" i="3" l="1"/>
  <c r="E47" i="3"/>
  <c r="E48" i="3"/>
  <c r="H48" i="3" s="1"/>
  <c r="H161" i="3" s="1"/>
  <c r="E49" i="3" l="1"/>
</calcChain>
</file>

<file path=xl/sharedStrings.xml><?xml version="1.0" encoding="utf-8"?>
<sst xmlns="http://schemas.openxmlformats.org/spreadsheetml/2006/main" count="323" uniqueCount="76">
  <si>
    <t>КВЕД</t>
  </si>
  <si>
    <t xml:space="preserve">Стеля </t>
  </si>
  <si>
    <t>43.34</t>
  </si>
  <si>
    <r>
      <t>м</t>
    </r>
    <r>
      <rPr>
        <b/>
        <vertAlign val="superscript"/>
        <sz val="10"/>
        <rFont val="Arial"/>
        <family val="2"/>
        <charset val="204"/>
      </rPr>
      <t>2</t>
    </r>
  </si>
  <si>
    <t>Sika Sikagard</t>
  </si>
  <si>
    <t>л</t>
  </si>
  <si>
    <t xml:space="preserve">Грунтування під приклейку </t>
  </si>
  <si>
    <t>кг</t>
  </si>
  <si>
    <t>Високоадгезійна грунтовка Baumit UniPrimer</t>
  </si>
  <si>
    <t>Фарба фасадна Baumit Silikat РАЛ 7030</t>
  </si>
  <si>
    <t>Baumit StarContact</t>
  </si>
  <si>
    <t xml:space="preserve"> грунтовка Baumit Grund </t>
  </si>
  <si>
    <t>Шпаклювання під фарбування(старт+фініш)</t>
  </si>
  <si>
    <t>Baumit MPI 25</t>
  </si>
  <si>
    <t>Baumit FinoFinish S</t>
  </si>
  <si>
    <t>Шпаклювання стін перед декоративним тинькуванням</t>
  </si>
  <si>
    <t xml:space="preserve">Грунтування стін перед нанесеням декоративної штукатурки </t>
  </si>
  <si>
    <t>Влаштування утеплення стін паркінгу</t>
  </si>
  <si>
    <t xml:space="preserve">Шліфування та очищення бетонної поверхні </t>
  </si>
  <si>
    <t xml:space="preserve">Круг шліфувальний </t>
  </si>
  <si>
    <t>шт</t>
  </si>
  <si>
    <t>Грунтування стін</t>
  </si>
  <si>
    <t>Фарбування стін фасадними фарбами в 3  шари</t>
  </si>
  <si>
    <t xml:space="preserve">Грунтування стін перед фарбуванням </t>
  </si>
  <si>
    <t xml:space="preserve">Фарбування з штукатуркою </t>
  </si>
  <si>
    <t xml:space="preserve">Грунтування стін перед шпаклівкою </t>
  </si>
  <si>
    <t>Фарбування стелі в 3 шари</t>
  </si>
  <si>
    <t>Фарба водоемульсійна IN51 (або аналог) РАЛ 7030</t>
  </si>
  <si>
    <r>
      <t>м</t>
    </r>
    <r>
      <rPr>
        <vertAlign val="superscript"/>
        <sz val="10"/>
        <rFont val="Arial"/>
        <family val="2"/>
        <charset val="204"/>
      </rPr>
      <t>2</t>
    </r>
  </si>
  <si>
    <t>43.99</t>
  </si>
  <si>
    <t xml:space="preserve">Приклейка мінвати </t>
  </si>
  <si>
    <t xml:space="preserve">Дюбель для теплоізоляції з металевим цвяхом 10x160 мм </t>
  </si>
  <si>
    <t>Монтаж фасадної  сітки з нанесенням контактного шару</t>
  </si>
  <si>
    <t>Izovat 125 фасадний базальтовий утеплювач товщ 100 мм</t>
  </si>
  <si>
    <t>Нанесення декоративного тинькування</t>
  </si>
  <si>
    <t xml:space="preserve">Baumit StarTop - декоративна штукатурна суміш (1.5К) "Баранець"  РАЛ 7030 </t>
  </si>
  <si>
    <t xml:space="preserve">Штукатурка стін </t>
  </si>
  <si>
    <t>Baumit MPA 35 L</t>
  </si>
  <si>
    <t>№ п/п</t>
  </si>
  <si>
    <t>Найменування робіт</t>
  </si>
  <si>
    <t>Кількість</t>
  </si>
  <si>
    <t>за один.</t>
  </si>
  <si>
    <t>всього без  ПДВ</t>
  </si>
  <si>
    <t>1</t>
  </si>
  <si>
    <t xml:space="preserve"> грунтовка Baumit Super Primer</t>
  </si>
  <si>
    <t>43.31</t>
  </si>
  <si>
    <t xml:space="preserve">Baumit StarTex </t>
  </si>
  <si>
    <t xml:space="preserve">Захист плівкою підлоги </t>
  </si>
  <si>
    <t>43.33</t>
  </si>
  <si>
    <t>Плівка для захисту залізобетонної плити (150 мкр. чорна 1,5х100)</t>
  </si>
  <si>
    <t>рул</t>
  </si>
  <si>
    <t>Коеф. Витрат</t>
  </si>
  <si>
    <t>Знежирювання бетоної поверхні стелі</t>
  </si>
  <si>
    <t xml:space="preserve">Фарбування    </t>
  </si>
  <si>
    <t>Грунтування під фарбування</t>
  </si>
  <si>
    <t>Стіни</t>
  </si>
  <si>
    <t>Знежирювання бетоної поверхні стін та колон</t>
  </si>
  <si>
    <t>Фарбування бетонних поверхонь стін, колон, пілонів</t>
  </si>
  <si>
    <t>-2-й поверх на відм. -8.350 та -9.250</t>
  </si>
  <si>
    <t>мп</t>
  </si>
  <si>
    <t>Фарба Люкс Бетон, жовтого кольору</t>
  </si>
  <si>
    <t>Грунтовка Ceresit CT-17</t>
  </si>
  <si>
    <t>Малярна стрічка HPX</t>
  </si>
  <si>
    <t>-1-й поверх на відм. -4.600</t>
  </si>
  <si>
    <t xml:space="preserve">Нанесення сигнальної розмітки на колони жовтою фарбою в два шари </t>
  </si>
  <si>
    <t>Влаштування утеплення стель (з врахуванням висоти капітеля)</t>
  </si>
  <si>
    <t>Влаштування ламелей Izovat 90 LF 150мм</t>
  </si>
  <si>
    <t>клей Caparol CT 190 Grau</t>
  </si>
  <si>
    <t xml:space="preserve">Ламелі Izovat 90 LF 150 мм з фаскою </t>
  </si>
  <si>
    <t>Влаштування ламелей Izovat 90 LF 50мм</t>
  </si>
  <si>
    <t xml:space="preserve">Ламелі Izovat 90 LF 50 мм з фаскою </t>
  </si>
  <si>
    <t>Фарбування стін фасадними фарбами в 2 шари</t>
  </si>
  <si>
    <t>Влаштування ламелей (утеплення)  Izovat 90 LF 150мм</t>
  </si>
  <si>
    <t>Влаштування ламелей (утеплення) Izovat 90 LF 50мм</t>
  </si>
  <si>
    <t>43.29</t>
  </si>
  <si>
    <t>Од. вим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</si>
</sst>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1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</font>
    <font>
      <b/>
      <sz val="10"/>
      <color rgb="FF2F75B6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Franklin Gothic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name val="Franklin Gothic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vertAlign val="super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A8D08E"/>
        <bgColor indexed="64"/>
      </patternFill>
    </fill>
    <fill>
      <patternFill patternType="solid">
        <fgColor rgb="FFC5E0B3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>
      <protection locked="0"/>
    </xf>
    <xf numFmtId="0" fontId="16" fillId="0" borderId="0">
      <protection locked="0"/>
    </xf>
    <xf numFmtId="9" fontId="1" fillId="0" borderId="0">
      <protection locked="0"/>
    </xf>
    <xf numFmtId="0" fontId="17" fillId="0" borderId="0">
      <protection locked="0"/>
    </xf>
    <xf numFmtId="0" fontId="17" fillId="0" borderId="0">
      <protection locked="0"/>
    </xf>
  </cellStyleXfs>
  <cellXfs count="130">
    <xf numFmtId="0" fontId="0" fillId="0" borderId="0" xfId="0">
      <alignment vertical="center"/>
    </xf>
    <xf numFmtId="0" fontId="1" fillId="0" borderId="0" xfId="1" applyAlignment="1">
      <alignment horizontal="center"/>
      <protection locked="0"/>
    </xf>
    <xf numFmtId="0" fontId="1" fillId="0" borderId="0" xfId="1">
      <protection locked="0"/>
    </xf>
    <xf numFmtId="0" fontId="2" fillId="0" borderId="0" xfId="1" applyFont="1" applyAlignment="1">
      <alignment horizontal="center" vertical="center"/>
      <protection locked="0"/>
    </xf>
    <xf numFmtId="0" fontId="3" fillId="0" borderId="0" xfId="1" applyFont="1" applyAlignment="1">
      <alignment horizontal="left" vertical="center"/>
      <protection locked="0"/>
    </xf>
    <xf numFmtId="0" fontId="5" fillId="0" borderId="1" xfId="1" applyFont="1" applyBorder="1" applyAlignment="1">
      <alignment horizontal="center" vertical="center" wrapText="1"/>
      <protection locked="0"/>
    </xf>
    <xf numFmtId="0" fontId="5" fillId="0" borderId="1" xfId="1" applyFont="1" applyBorder="1" applyAlignment="1">
      <alignment horizontal="center" vertical="center"/>
      <protection locked="0"/>
    </xf>
    <xf numFmtId="0" fontId="5" fillId="0" borderId="4" xfId="1" applyFont="1" applyBorder="1" applyAlignment="1">
      <alignment horizontal="center" vertical="center"/>
      <protection locked="0"/>
    </xf>
    <xf numFmtId="0" fontId="5" fillId="0" borderId="4" xfId="1" applyFont="1" applyBorder="1" applyAlignment="1">
      <alignment horizontal="center" vertical="center" wrapText="1"/>
      <protection locked="0"/>
    </xf>
    <xf numFmtId="0" fontId="5" fillId="0" borderId="5" xfId="1" applyFont="1" applyBorder="1" applyAlignment="1">
      <alignment horizontal="center" vertical="center" wrapText="1"/>
      <protection locked="0"/>
    </xf>
    <xf numFmtId="0" fontId="3" fillId="0" borderId="5" xfId="1" applyFont="1" applyBorder="1" applyAlignment="1">
      <alignment horizontal="center" vertical="center"/>
      <protection locked="0"/>
    </xf>
    <xf numFmtId="0" fontId="5" fillId="0" borderId="5" xfId="1" applyFont="1" applyBorder="1" applyAlignment="1">
      <alignment horizontal="center" vertical="center"/>
      <protection locked="0"/>
    </xf>
    <xf numFmtId="0" fontId="3" fillId="0" borderId="5" xfId="1" applyFont="1" applyBorder="1" applyAlignment="1">
      <alignment horizontal="center" vertical="center" wrapText="1"/>
      <protection locked="0"/>
    </xf>
    <xf numFmtId="0" fontId="3" fillId="0" borderId="5" xfId="1" applyFont="1" applyBorder="1" applyAlignment="1">
      <alignment horizontal="left" vertical="center" wrapText="1"/>
      <protection locked="0"/>
    </xf>
    <xf numFmtId="0" fontId="3" fillId="2" borderId="6" xfId="1" applyFont="1" applyFill="1" applyBorder="1" applyAlignment="1">
      <alignment horizontal="center" vertical="center"/>
      <protection locked="0"/>
    </xf>
    <xf numFmtId="49" fontId="5" fillId="2" borderId="6" xfId="1" applyNumberFormat="1" applyFont="1" applyFill="1" applyBorder="1" applyAlignment="1">
      <alignment horizontal="center" vertical="center"/>
      <protection locked="0"/>
    </xf>
    <xf numFmtId="0" fontId="5" fillId="2" borderId="6" xfId="1" applyFont="1" applyFill="1" applyBorder="1" applyAlignment="1">
      <alignment horizontal="center" vertical="center"/>
      <protection locked="0"/>
    </xf>
    <xf numFmtId="0" fontId="3" fillId="2" borderId="6" xfId="1" applyFont="1" applyFill="1" applyBorder="1" applyAlignment="1">
      <alignment horizontal="center" vertical="center" wrapText="1"/>
      <protection locked="0"/>
    </xf>
    <xf numFmtId="0" fontId="3" fillId="2" borderId="6" xfId="1" applyFont="1" applyFill="1" applyBorder="1" applyAlignment="1">
      <alignment horizontal="left" vertical="center" wrapText="1"/>
      <protection locked="0"/>
    </xf>
    <xf numFmtId="0" fontId="5" fillId="3" borderId="6" xfId="1" applyFont="1" applyFill="1" applyBorder="1" applyAlignment="1">
      <alignment horizontal="center" vertical="center"/>
      <protection locked="0"/>
    </xf>
    <xf numFmtId="0" fontId="5" fillId="3" borderId="6" xfId="1" applyFont="1" applyFill="1" applyBorder="1" applyAlignment="1">
      <alignment horizontal="center" vertical="center" wrapText="1"/>
      <protection locked="0"/>
    </xf>
    <xf numFmtId="0" fontId="5" fillId="3" borderId="6" xfId="1" applyFont="1" applyFill="1" applyBorder="1" applyAlignment="1">
      <alignment horizontal="left" vertical="center" wrapText="1"/>
      <protection locked="0"/>
    </xf>
    <xf numFmtId="0" fontId="5" fillId="0" borderId="4" xfId="1" applyFont="1" applyBorder="1" applyAlignment="1">
      <alignment horizontal="left" vertical="center" wrapText="1"/>
      <protection locked="0"/>
    </xf>
    <xf numFmtId="4" fontId="7" fillId="0" borderId="4" xfId="1" applyNumberFormat="1" applyFont="1" applyBorder="1" applyAlignment="1">
      <alignment horizontal="center" vertical="center" wrapText="1"/>
      <protection locked="0"/>
    </xf>
    <xf numFmtId="4" fontId="8" fillId="0" borderId="4" xfId="1" applyNumberFormat="1" applyFont="1" applyBorder="1" applyAlignment="1">
      <alignment horizontal="center" vertical="center" wrapText="1"/>
      <protection locked="0"/>
    </xf>
    <xf numFmtId="0" fontId="3" fillId="0" borderId="5" xfId="1" applyFont="1" applyBorder="1" applyAlignment="1">
      <alignment horizontal="right" wrapText="1"/>
      <protection locked="0"/>
    </xf>
    <xf numFmtId="0" fontId="3" fillId="0" borderId="5" xfId="1" applyFont="1" applyBorder="1" applyAlignment="1">
      <alignment horizontal="right" vertical="center" wrapText="1"/>
      <protection locked="0"/>
    </xf>
    <xf numFmtId="0" fontId="5" fillId="0" borderId="5" xfId="1" applyFont="1" applyBorder="1" applyAlignment="1">
      <alignment horizontal="left" vertical="center" wrapText="1"/>
      <protection locked="0"/>
    </xf>
    <xf numFmtId="0" fontId="9" fillId="0" borderId="5" xfId="1" applyFont="1" applyBorder="1" applyAlignment="1">
      <alignment horizontal="center" vertical="center" wrapText="1"/>
      <protection locked="0"/>
    </xf>
    <xf numFmtId="4" fontId="5" fillId="0" borderId="5" xfId="1" applyNumberFormat="1" applyFont="1" applyBorder="1" applyAlignment="1">
      <alignment horizontal="center" vertical="center" wrapText="1"/>
      <protection locked="0"/>
    </xf>
    <xf numFmtId="0" fontId="5" fillId="0" borderId="5" xfId="1" applyFont="1" applyBorder="1" applyAlignment="1">
      <alignment horizontal="left" vertical="center"/>
      <protection locked="0"/>
    </xf>
    <xf numFmtId="0" fontId="10" fillId="0" borderId="5" xfId="1" applyFont="1" applyBorder="1" applyAlignment="1">
      <alignment horizontal="right" vertical="center"/>
      <protection locked="0"/>
    </xf>
    <xf numFmtId="0" fontId="11" fillId="0" borderId="5" xfId="1" applyFont="1" applyBorder="1" applyAlignment="1">
      <alignment horizontal="center" vertical="center"/>
      <protection locked="0"/>
    </xf>
    <xf numFmtId="4" fontId="5" fillId="0" borderId="5" xfId="1" applyNumberFormat="1" applyFont="1" applyBorder="1" applyAlignment="1">
      <alignment horizontal="left" vertical="center" wrapText="1"/>
      <protection locked="0"/>
    </xf>
    <xf numFmtId="0" fontId="3" fillId="0" borderId="5" xfId="1" applyFont="1" applyBorder="1" applyAlignment="1">
      <alignment horizontal="right"/>
      <protection locked="0"/>
    </xf>
    <xf numFmtId="4" fontId="3" fillId="0" borderId="5" xfId="1" applyNumberFormat="1" applyFont="1" applyBorder="1" applyAlignment="1">
      <alignment horizontal="center" vertical="center" wrapText="1"/>
      <protection locked="0"/>
    </xf>
    <xf numFmtId="0" fontId="3" fillId="0" borderId="1" xfId="1" applyFont="1" applyBorder="1" applyAlignment="1">
      <alignment horizontal="right" vertical="center" wrapText="1"/>
      <protection locked="0"/>
    </xf>
    <xf numFmtId="0" fontId="3" fillId="0" borderId="1" xfId="1" applyFont="1" applyBorder="1" applyAlignment="1">
      <alignment horizontal="left" vertical="center" wrapText="1"/>
      <protection locked="0"/>
    </xf>
    <xf numFmtId="0" fontId="5" fillId="0" borderId="6" xfId="1" applyFont="1" applyBorder="1" applyAlignment="1">
      <alignment horizontal="center" vertical="center"/>
      <protection locked="0"/>
    </xf>
    <xf numFmtId="0" fontId="5" fillId="0" borderId="6" xfId="1" applyFont="1" applyBorder="1" applyAlignment="1">
      <alignment horizontal="left" vertical="center" wrapText="1"/>
      <protection locked="0"/>
    </xf>
    <xf numFmtId="0" fontId="5" fillId="0" borderId="6" xfId="1" applyFont="1" applyBorder="1" applyAlignment="1">
      <alignment horizontal="center" vertical="center" wrapText="1"/>
      <protection locked="0"/>
    </xf>
    <xf numFmtId="0" fontId="3" fillId="0" borderId="6" xfId="1" applyFont="1" applyBorder="1" applyAlignment="1">
      <alignment horizontal="left" vertical="center"/>
      <protection locked="0"/>
    </xf>
    <xf numFmtId="0" fontId="3" fillId="0" borderId="6" xfId="1" applyFont="1" applyBorder="1" applyAlignment="1">
      <alignment horizontal="right" vertical="center"/>
      <protection locked="0"/>
    </xf>
    <xf numFmtId="0" fontId="3" fillId="0" borderId="6" xfId="1" applyFont="1" applyBorder="1" applyAlignment="1">
      <alignment horizontal="right" vertical="center" wrapText="1"/>
      <protection locked="0"/>
    </xf>
    <xf numFmtId="0" fontId="3" fillId="0" borderId="6" xfId="1" applyFont="1" applyBorder="1" applyAlignment="1">
      <alignment horizontal="left" vertical="center" wrapText="1"/>
      <protection locked="0"/>
    </xf>
    <xf numFmtId="4" fontId="3" fillId="0" borderId="6" xfId="1" applyNumberFormat="1" applyFont="1" applyBorder="1" applyAlignment="1">
      <alignment horizontal="right" vertical="center" wrapText="1"/>
      <protection locked="0"/>
    </xf>
    <xf numFmtId="0" fontId="4" fillId="0" borderId="5" xfId="1" applyFont="1" applyBorder="1" applyAlignment="1">
      <alignment horizontal="right" vertical="center" wrapText="1"/>
      <protection locked="0"/>
    </xf>
    <xf numFmtId="0" fontId="6" fillId="0" borderId="5" xfId="1" applyFont="1" applyBorder="1" applyAlignment="1">
      <alignment horizontal="center" vertical="center" wrapText="1"/>
      <protection locked="0"/>
    </xf>
    <xf numFmtId="0" fontId="5" fillId="0" borderId="9" xfId="1" applyFont="1" applyBorder="1" applyAlignment="1">
      <alignment horizontal="center" vertical="center"/>
      <protection locked="0"/>
    </xf>
    <xf numFmtId="0" fontId="5" fillId="0" borderId="1" xfId="1" applyFont="1" applyBorder="1" applyAlignment="1">
      <alignment horizontal="left" vertical="center"/>
      <protection locked="0"/>
    </xf>
    <xf numFmtId="0" fontId="3" fillId="0" borderId="11" xfId="1" applyFont="1" applyBorder="1" applyAlignment="1">
      <alignment horizontal="left" vertical="center"/>
      <protection locked="0"/>
    </xf>
    <xf numFmtId="4" fontId="8" fillId="0" borderId="1" xfId="1" applyNumberFormat="1" applyFont="1" applyBorder="1" applyAlignment="1">
      <alignment horizontal="center" vertical="center" wrapText="1"/>
      <protection locked="0"/>
    </xf>
    <xf numFmtId="0" fontId="12" fillId="0" borderId="6" xfId="1" applyFont="1" applyBorder="1" applyAlignment="1">
      <alignment horizontal="right" vertical="center" wrapText="1"/>
      <protection locked="0"/>
    </xf>
    <xf numFmtId="0" fontId="13" fillId="0" borderId="6" xfId="1" applyFont="1" applyBorder="1" applyAlignment="1">
      <alignment horizontal="center" vertical="center" wrapText="1"/>
      <protection locked="0"/>
    </xf>
    <xf numFmtId="0" fontId="3" fillId="0" borderId="6" xfId="1" applyFont="1" applyBorder="1" applyAlignment="1">
      <alignment horizontal="center" vertical="center"/>
      <protection locked="0"/>
    </xf>
    <xf numFmtId="0" fontId="3" fillId="0" borderId="13" xfId="1" applyFont="1" applyBorder="1" applyAlignment="1">
      <alignment horizontal="left" vertical="center"/>
      <protection locked="0"/>
    </xf>
    <xf numFmtId="0" fontId="14" fillId="0" borderId="4" xfId="1" applyFont="1" applyBorder="1" applyAlignment="1">
      <alignment horizontal="left" vertical="center"/>
      <protection locked="0"/>
    </xf>
    <xf numFmtId="0" fontId="10" fillId="0" borderId="4" xfId="1" applyFont="1" applyBorder="1" applyAlignment="1">
      <alignment horizontal="right" vertical="center"/>
      <protection locked="0"/>
    </xf>
    <xf numFmtId="0" fontId="11" fillId="0" borderId="4" xfId="1" applyFont="1" applyBorder="1" applyAlignment="1">
      <alignment horizontal="center" vertical="center"/>
      <protection locked="0"/>
    </xf>
    <xf numFmtId="0" fontId="15" fillId="0" borderId="4" xfId="1" applyFont="1" applyBorder="1" applyAlignment="1">
      <alignment horizontal="right" vertical="center"/>
      <protection locked="0"/>
    </xf>
    <xf numFmtId="0" fontId="12" fillId="0" borderId="5" xfId="1" applyFont="1" applyBorder="1" applyAlignment="1">
      <alignment horizontal="right" vertical="center" wrapText="1"/>
      <protection locked="0"/>
    </xf>
    <xf numFmtId="0" fontId="13" fillId="0" borderId="5" xfId="1" applyFont="1" applyBorder="1" applyAlignment="1">
      <alignment horizontal="center" vertical="center" wrapText="1"/>
      <protection locked="0"/>
    </xf>
    <xf numFmtId="0" fontId="5" fillId="0" borderId="1" xfId="1" applyFont="1" applyBorder="1" applyAlignment="1">
      <alignment horizontal="left" vertical="center" wrapText="1"/>
      <protection locked="0"/>
    </xf>
    <xf numFmtId="0" fontId="3" fillId="2" borderId="5" xfId="1" applyFont="1" applyFill="1" applyBorder="1" applyAlignment="1">
      <alignment horizontal="center" vertical="center"/>
      <protection locked="0"/>
    </xf>
    <xf numFmtId="49" fontId="5" fillId="2" borderId="5" xfId="1" applyNumberFormat="1" applyFont="1" applyFill="1" applyBorder="1" applyAlignment="1">
      <alignment horizontal="center" vertical="center"/>
      <protection locked="0"/>
    </xf>
    <xf numFmtId="0" fontId="5" fillId="2" borderId="5" xfId="1" applyFont="1" applyFill="1" applyBorder="1" applyAlignment="1">
      <alignment horizontal="center" vertical="center"/>
      <protection locked="0"/>
    </xf>
    <xf numFmtId="0" fontId="3" fillId="2" borderId="5" xfId="1" applyFont="1" applyFill="1" applyBorder="1" applyAlignment="1">
      <alignment horizontal="left" vertical="center" wrapText="1"/>
      <protection locked="0"/>
    </xf>
    <xf numFmtId="0" fontId="5" fillId="3" borderId="5" xfId="1" applyFont="1" applyFill="1" applyBorder="1" applyAlignment="1">
      <alignment horizontal="center" vertical="center"/>
      <protection locked="0"/>
    </xf>
    <xf numFmtId="0" fontId="5" fillId="3" borderId="5" xfId="1" applyFont="1" applyFill="1" applyBorder="1" applyAlignment="1">
      <alignment horizontal="left" vertical="center" wrapText="1"/>
      <protection locked="0"/>
    </xf>
    <xf numFmtId="4" fontId="20" fillId="0" borderId="5" xfId="1" applyNumberFormat="1" applyFont="1" applyBorder="1" applyAlignment="1">
      <alignment horizontal="left" vertical="center" wrapText="1"/>
      <protection locked="0"/>
    </xf>
    <xf numFmtId="4" fontId="20" fillId="0" borderId="5" xfId="1" applyNumberFormat="1" applyFont="1" applyBorder="1" applyAlignment="1">
      <alignment horizontal="center" vertical="center" wrapText="1"/>
      <protection locked="0"/>
    </xf>
    <xf numFmtId="0" fontId="5" fillId="0" borderId="1" xfId="1" applyFont="1" applyBorder="1" applyAlignment="1">
      <alignment horizontal="right" vertical="center" wrapText="1"/>
      <protection locked="0"/>
    </xf>
    <xf numFmtId="0" fontId="3" fillId="0" borderId="1" xfId="1" applyFont="1" applyBorder="1" applyAlignment="1">
      <alignment horizontal="left" vertical="center"/>
      <protection locked="0"/>
    </xf>
    <xf numFmtId="4" fontId="7" fillId="0" borderId="4" xfId="1" quotePrefix="1" applyNumberFormat="1" applyFont="1" applyBorder="1" applyAlignment="1">
      <alignment horizontal="center" vertical="center" wrapText="1"/>
      <protection locked="0"/>
    </xf>
    <xf numFmtId="0" fontId="5" fillId="0" borderId="1" xfId="1" applyFont="1" applyBorder="1" applyAlignment="1">
      <alignment horizontal="center" vertical="center" wrapText="1"/>
      <protection locked="0"/>
    </xf>
    <xf numFmtId="0" fontId="4" fillId="0" borderId="4" xfId="1" applyFont="1" applyBorder="1">
      <protection locked="0"/>
    </xf>
    <xf numFmtId="0" fontId="5" fillId="0" borderId="4" xfId="1" applyFont="1" applyBorder="1" applyAlignment="1">
      <alignment horizontal="center" vertical="center" wrapText="1"/>
      <protection locked="0"/>
    </xf>
    <xf numFmtId="0" fontId="4" fillId="0" borderId="4" xfId="1" applyFont="1" applyBorder="1" applyAlignment="1">
      <alignment horizontal="center"/>
      <protection locked="0"/>
    </xf>
    <xf numFmtId="0" fontId="5" fillId="0" borderId="1" xfId="1" applyFont="1" applyBorder="1" applyAlignment="1">
      <alignment horizontal="center" vertical="center"/>
      <protection locked="0"/>
    </xf>
    <xf numFmtId="0" fontId="5" fillId="0" borderId="14" xfId="1" applyFont="1" applyBorder="1" applyAlignment="1">
      <alignment horizontal="center" vertical="center" wrapText="1"/>
      <protection locked="0"/>
    </xf>
    <xf numFmtId="0" fontId="4" fillId="0" borderId="3" xfId="1" applyFont="1" applyBorder="1">
      <protection locked="0"/>
    </xf>
    <xf numFmtId="0" fontId="5" fillId="0" borderId="4" xfId="1" applyFont="1" applyBorder="1" applyAlignment="1">
      <alignment horizontal="center" vertical="center"/>
      <protection locked="0"/>
    </xf>
    <xf numFmtId="0" fontId="3" fillId="0" borderId="5" xfId="1" applyFont="1" applyBorder="1" applyAlignment="1">
      <alignment horizontal="center"/>
      <protection locked="0"/>
    </xf>
    <xf numFmtId="2" fontId="3" fillId="0" borderId="5" xfId="1" applyNumberFormat="1" applyFont="1" applyBorder="1" applyAlignment="1">
      <alignment horizontal="right" wrapText="1"/>
      <protection locked="0"/>
    </xf>
    <xf numFmtId="2" fontId="3" fillId="0" borderId="5" xfId="1" applyNumberFormat="1" applyFont="1" applyBorder="1" applyAlignment="1">
      <alignment horizontal="right"/>
      <protection locked="0"/>
    </xf>
    <xf numFmtId="2" fontId="3" fillId="0" borderId="6" xfId="1" applyNumberFormat="1" applyFont="1" applyBorder="1" applyAlignment="1">
      <alignment horizontal="right"/>
      <protection locked="0"/>
    </xf>
    <xf numFmtId="164" fontId="3" fillId="0" borderId="3" xfId="1" applyNumberFormat="1" applyFont="1" applyBorder="1" applyAlignment="1">
      <alignment horizontal="right"/>
      <protection locked="0"/>
    </xf>
    <xf numFmtId="0" fontId="3" fillId="0" borderId="3" xfId="1" applyFont="1" applyBorder="1" applyAlignment="1">
      <alignment horizontal="right"/>
      <protection locked="0"/>
    </xf>
    <xf numFmtId="0" fontId="3" fillId="0" borderId="6" xfId="1" applyFont="1" applyBorder="1" applyAlignment="1">
      <alignment horizontal="right"/>
      <protection locked="0"/>
    </xf>
    <xf numFmtId="0" fontId="3" fillId="0" borderId="1" xfId="1" applyFont="1" applyBorder="1" applyAlignment="1">
      <alignment horizontal="center"/>
      <protection locked="0"/>
    </xf>
    <xf numFmtId="0" fontId="1" fillId="0" borderId="0" xfId="1" applyAlignment="1">
      <protection locked="0"/>
    </xf>
    <xf numFmtId="0" fontId="4" fillId="0" borderId="4" xfId="1" applyFont="1" applyBorder="1" applyAlignment="1">
      <alignment vertical="center"/>
      <protection locked="0"/>
    </xf>
    <xf numFmtId="0" fontId="4" fillId="0" borderId="4" xfId="1" applyFont="1" applyBorder="1" applyAlignment="1">
      <alignment horizontal="center" vertical="center"/>
      <protection locked="0"/>
    </xf>
    <xf numFmtId="0" fontId="3" fillId="0" borderId="5" xfId="1" applyFont="1" applyBorder="1" applyAlignment="1">
      <alignment horizontal="center" wrapText="1"/>
      <protection locked="0"/>
    </xf>
    <xf numFmtId="0" fontId="3" fillId="2" borderId="6" xfId="1" applyFont="1" applyFill="1" applyBorder="1" applyAlignment="1">
      <alignment horizontal="center" wrapText="1"/>
      <protection locked="0"/>
    </xf>
    <xf numFmtId="0" fontId="5" fillId="3" borderId="6" xfId="1" applyFont="1" applyFill="1" applyBorder="1" applyAlignment="1">
      <alignment horizontal="center" wrapText="1"/>
      <protection locked="0"/>
    </xf>
    <xf numFmtId="0" fontId="5" fillId="0" borderId="4" xfId="1" applyFont="1" applyBorder="1" applyAlignment="1">
      <alignment horizontal="center" wrapText="1"/>
      <protection locked="0"/>
    </xf>
    <xf numFmtId="0" fontId="5" fillId="0" borderId="5" xfId="1" applyFont="1" applyBorder="1" applyAlignment="1">
      <alignment horizontal="center" wrapText="1"/>
      <protection locked="0"/>
    </xf>
    <xf numFmtId="0" fontId="3" fillId="0" borderId="1" xfId="1" applyFont="1" applyBorder="1" applyAlignment="1">
      <alignment horizontal="right" wrapText="1"/>
      <protection locked="0"/>
    </xf>
    <xf numFmtId="0" fontId="5" fillId="0" borderId="6" xfId="1" applyFont="1" applyBorder="1" applyAlignment="1">
      <alignment horizontal="center" wrapText="1"/>
      <protection locked="0"/>
    </xf>
    <xf numFmtId="0" fontId="3" fillId="0" borderId="6" xfId="1" applyFont="1" applyBorder="1" applyAlignment="1">
      <alignment horizontal="right" wrapText="1"/>
      <protection locked="0"/>
    </xf>
    <xf numFmtId="0" fontId="5" fillId="0" borderId="2" xfId="1" applyFont="1" applyBorder="1" applyAlignment="1">
      <alignment horizontal="center" wrapText="1"/>
      <protection locked="0"/>
    </xf>
    <xf numFmtId="0" fontId="3" fillId="0" borderId="2" xfId="1" applyFont="1" applyBorder="1" applyAlignment="1">
      <alignment horizontal="right" wrapText="1"/>
      <protection locked="0"/>
    </xf>
    <xf numFmtId="0" fontId="3" fillId="0" borderId="7" xfId="1" applyFont="1" applyBorder="1" applyAlignment="1">
      <alignment horizontal="center" wrapText="1"/>
      <protection locked="0"/>
    </xf>
    <xf numFmtId="0" fontId="5" fillId="0" borderId="10" xfId="1" applyFont="1" applyBorder="1" applyAlignment="1">
      <alignment horizontal="center" wrapText="1"/>
      <protection locked="0"/>
    </xf>
    <xf numFmtId="0" fontId="3" fillId="0" borderId="6" xfId="1" applyFont="1" applyBorder="1" applyAlignment="1">
      <alignment horizontal="center" wrapText="1"/>
      <protection locked="0"/>
    </xf>
    <xf numFmtId="0" fontId="3" fillId="0" borderId="2" xfId="1" applyFont="1" applyBorder="1" applyAlignment="1">
      <alignment horizontal="center" wrapText="1"/>
      <protection locked="0"/>
    </xf>
    <xf numFmtId="0" fontId="3" fillId="2" borderId="5" xfId="1" applyFont="1" applyFill="1" applyBorder="1" applyAlignment="1">
      <alignment horizontal="center" wrapText="1"/>
      <protection locked="0"/>
    </xf>
    <xf numFmtId="0" fontId="5" fillId="3" borderId="5" xfId="1" applyFont="1" applyFill="1" applyBorder="1" applyAlignment="1">
      <alignment horizontal="center" wrapText="1"/>
      <protection locked="0"/>
    </xf>
    <xf numFmtId="0" fontId="3" fillId="2" borderId="6" xfId="1" applyFont="1" applyFill="1" applyBorder="1" applyAlignment="1">
      <alignment horizontal="right"/>
      <protection locked="0"/>
    </xf>
    <xf numFmtId="0" fontId="5" fillId="3" borderId="6" xfId="1" applyFont="1" applyFill="1" applyBorder="1" applyAlignment="1">
      <alignment horizontal="right"/>
      <protection locked="0"/>
    </xf>
    <xf numFmtId="2" fontId="5" fillId="0" borderId="4" xfId="1" applyNumberFormat="1" applyFont="1" applyBorder="1" applyAlignment="1">
      <alignment horizontal="right" wrapText="1"/>
      <protection locked="0"/>
    </xf>
    <xf numFmtId="2" fontId="5" fillId="0" borderId="5" xfId="1" applyNumberFormat="1" applyFont="1" applyBorder="1" applyAlignment="1">
      <alignment horizontal="right" wrapText="1"/>
      <protection locked="0"/>
    </xf>
    <xf numFmtId="2" fontId="5" fillId="0" borderId="5" xfId="1" applyNumberFormat="1" applyFont="1" applyBorder="1" applyAlignment="1">
      <alignment horizontal="right"/>
      <protection locked="0"/>
    </xf>
    <xf numFmtId="4" fontId="5" fillId="0" borderId="5" xfId="1" applyNumberFormat="1" applyFont="1" applyBorder="1" applyAlignment="1">
      <alignment horizontal="right" wrapText="1"/>
      <protection locked="0"/>
    </xf>
    <xf numFmtId="2" fontId="5" fillId="0" borderId="6" xfId="1" applyNumberFormat="1" applyFont="1" applyBorder="1" applyAlignment="1">
      <alignment horizontal="right" wrapText="1"/>
      <protection locked="0"/>
    </xf>
    <xf numFmtId="0" fontId="5" fillId="0" borderId="3" xfId="1" applyFont="1" applyBorder="1" applyAlignment="1">
      <alignment horizontal="right" wrapText="1"/>
      <protection locked="0"/>
    </xf>
    <xf numFmtId="2" fontId="5" fillId="0" borderId="3" xfId="1" applyNumberFormat="1" applyFont="1" applyBorder="1" applyAlignment="1">
      <alignment horizontal="right" wrapText="1"/>
      <protection locked="0"/>
    </xf>
    <xf numFmtId="0" fontId="3" fillId="0" borderId="8" xfId="1" applyFont="1" applyBorder="1" applyAlignment="1">
      <alignment horizontal="right"/>
      <protection locked="0"/>
    </xf>
    <xf numFmtId="2" fontId="5" fillId="0" borderId="3" xfId="1" applyNumberFormat="1" applyFont="1" applyBorder="1" applyAlignment="1">
      <alignment horizontal="right"/>
      <protection locked="0"/>
    </xf>
    <xf numFmtId="4" fontId="5" fillId="0" borderId="3" xfId="1" applyNumberFormat="1" applyFont="1" applyBorder="1" applyAlignment="1">
      <alignment horizontal="right" wrapText="1"/>
      <protection locked="0"/>
    </xf>
    <xf numFmtId="2" fontId="5" fillId="0" borderId="8" xfId="1" applyNumberFormat="1" applyFont="1" applyBorder="1" applyAlignment="1">
      <alignment horizontal="right"/>
      <protection locked="0"/>
    </xf>
    <xf numFmtId="2" fontId="5" fillId="0" borderId="12" xfId="1" applyNumberFormat="1" applyFont="1" applyBorder="1" applyAlignment="1">
      <alignment horizontal="right"/>
      <protection locked="0"/>
    </xf>
    <xf numFmtId="4" fontId="5" fillId="0" borderId="3" xfId="1" applyNumberFormat="1" applyFont="1" applyBorder="1" applyAlignment="1">
      <alignment horizontal="right"/>
      <protection locked="0"/>
    </xf>
    <xf numFmtId="4" fontId="5" fillId="0" borderId="12" xfId="1" applyNumberFormat="1" applyFont="1" applyBorder="1" applyAlignment="1">
      <alignment horizontal="right"/>
      <protection locked="0"/>
    </xf>
    <xf numFmtId="0" fontId="3" fillId="2" borderId="5" xfId="1" applyFont="1" applyFill="1" applyBorder="1" applyAlignment="1">
      <alignment horizontal="right"/>
      <protection locked="0"/>
    </xf>
    <xf numFmtId="0" fontId="5" fillId="3" borderId="5" xfId="1" applyFont="1" applyFill="1" applyBorder="1" applyAlignment="1">
      <alignment horizontal="right"/>
      <protection locked="0"/>
    </xf>
    <xf numFmtId="0" fontId="5" fillId="0" borderId="5" xfId="1" applyFont="1" applyBorder="1" applyAlignment="1">
      <alignment horizontal="right"/>
      <protection locked="0"/>
    </xf>
    <xf numFmtId="0" fontId="3" fillId="0" borderId="1" xfId="1" applyFont="1" applyBorder="1" applyAlignment="1">
      <alignment horizontal="right"/>
      <protection locked="0"/>
    </xf>
    <xf numFmtId="0" fontId="1" fillId="0" borderId="0" xfId="1" applyAlignment="1">
      <alignment horizontal="right"/>
      <protection locked="0"/>
    </xf>
  </cellXfs>
  <cellStyles count="6">
    <cellStyle name="Звичайний 2" xfId="2" xr:uid="{00000000-0005-0000-0000-000002000000}"/>
    <cellStyle name="Звичайний 3" xfId="5" xr:uid="{00000000-0005-0000-0000-000005000000}"/>
    <cellStyle name="Обычный" xfId="0" builtinId="0"/>
    <cellStyle name="Обычный 2" xfId="4" xr:uid="{00000000-0005-0000-0000-000004000000}"/>
    <cellStyle name="Обычный 3 3" xfId="1" xr:uid="{00000000-0005-0000-0000-000001000000}"/>
    <cellStyle name="Процентн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www.wps.cn/officeDocument/2020/cellImage" Target="NUL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1\koshtorys\&#1089;&#1082;&#1072;&#1085;-&#1082;&#1086;&#1087;&#1080;&#1080;\&#1055;&#1086;&#1079;&#1085;&#1103;&#1082;&#1080;\&#1044;&#1054;&#1052;%25204\&#1041;&#1102;&#1076;&#1078;&#1077;&#1090;%2520&#1043;&#1045;&#1053;&#1055;&#1054;&#1044;&#1056;&#1071;&#1044;\&#1041;&#1102;&#1076;&#1078;&#1077;&#1090;%2520&#1055;&#1047;&#1053;_4%2520&#1050;&#1054;&#1056;&#1048;&#1043;&#1059;&#1042;&#1040;&#1053;&#1053;&#1071;%2520(12.02.1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//STL/&#1055;&#1041;&#1060;%20&#1043;&#1088;&#1091;&#1087;/7.%20Svitlopark/&#1040;&#1042;&#1056;_&#1057;&#1055;160818_Svitlopark/&#1040;&#1082;&#1090;&#1080;%202_&#1078;&#1073;123_1,04_SvitloPark_06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://&#1055;&#1041;&#1060;%20&#1043;&#1088;&#1091;&#1087;/&#1053;&#1072;%20&#1087;&#1086;&#1076;&#1087;&#1080;&#1089;&#1100;%20&#1087;&#1083;&#1086;&#1097;&#1072;&#1076;&#1082;&#1077;/&#1040;&#1082;&#1090;%2039_&#1084;&#1086;&#1085;&#1086;&#1083;&#1080;&#1090;_1.2018_&#1044;&#1043;070317_&#1044;&#1043;&#1058;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g-fs02\Documents%2520and%2520Settings\user\&#1056;&#1072;&#1073;&#1086;&#1095;&#1080;&#1081;%2520&#1089;&#1090;&#1086;&#1083;\&#1053;&#1040;&#1058;&#1040;&#1051;&#1030;&#1071;\&#1053;&#1040;&#1058;&#1040;&#1051;&#1048;&#1071;\&#1055;&#1056;&#1048;&#1050;&#1051;&#1040;&#1044;&#1048;%2520&#1041;&#1070;&#1044;&#1046;&#1045;&#1058;&#1030;&#1042;\&#1047;&#1084;.6_&#1041;&#1102;&#1076;&#1078;&#1077;&#1090;%2520&#1044;&#1043;&#1058;&#8470;3_18.11%2520(version%2520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://Users/Eleonora/Downloads/Documents%20and%20Settings/Admin/&#1052;&#1086;&#1080;%20&#1076;&#1086;&#1082;&#1091;&#1084;&#1077;&#1085;&#1090;&#1099;/Downloads/&#1053;&#1086;&#1074;&#1072;&#1103;%20&#1087;&#1072;&#1087;&#1082;&#1072;/&#1040;&#1082;&#1090;%2074_&#1082;&#1083;&#1072;&#1076;&#1082;&#1072;_05.2018_&#1044;&#1043;070317_&#1044;&#1043;&#1058;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D://STL/&#1055;&#1041;&#1060;%20&#1043;&#1088;&#1091;&#1087;/7.%20Svitlopark/&#1055;&#1086;&#1075;&#1086;&#1076;&#1078;&#1077;&#1085;&#1085;&#1103;/&#1055;&#1086;&#1082;&#1088;&#1110;&#1074;&#1083;&#1103;/&#1058;&#1054;&#1042;%20&#1055;&#1041;&#1060;%20&#1043;&#1056;&#1059;&#1055;_&#1044;&#1062;_2%20848%20243,91%20&#1075;&#1088;&#1085;_10.06.2019_&#1082;&#1088;&#1086;&#1074;&#1083;&#1103;%20&#1076;.3_SvitloPar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://Users/Eleonora/Downloads/STL/&#1055;&#1041;&#1060;%20&#1043;&#1088;&#1091;&#1087;/4.%20&#1044;&#1043;&#1058;5/&#1040;&#1042;&#1056;%20&#1044;&#1043;070317/&#1040;&#1042;&#1056;%203_08.2017_&#1044;&#1043;0703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ПЗН_4"/>
      <sheetName val="Порівн ПЗН_4 (2)"/>
      <sheetName val="Для Бюджету  (Білінський)"/>
      <sheetName val="Бюджет "/>
      <sheetName val="Бюджет (звернута форма)"/>
      <sheetName val="гідроізол на 1 м2"/>
      <sheetName val="покрівля на 1м2"/>
      <sheetName val="фасад 1 м2"/>
      <sheetName val="опорядження на 1м2"/>
      <sheetName val="2 башенних крана  "/>
      <sheetName val="Фундамент под БШ"/>
      <sheetName val="Лист4"/>
      <sheetName val="опалення"/>
      <sheetName val="вк+вкн"/>
    </sheetNames>
    <sheetDataSet>
      <sheetData sheetId="0"/>
      <sheetData sheetId="1">
        <row r="2">
          <cell r="O2">
            <v>26796.04</v>
          </cell>
          <cell r="R2">
            <v>24593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Б-3_жб1"/>
      <sheetName val="КБ-3_жб2"/>
      <sheetName val="КБ-3_жб3"/>
      <sheetName val="КБ-3_від.прод"/>
      <sheetName val="КБ-3_інш.черга"/>
      <sheetName val="Сводная "/>
      <sheetName val="Акт 120_б.2_VІ.19"/>
      <sheetName val="Акт 119_в.п_V.19"/>
      <sheetName val="Акт 118_б.3_V.19"/>
      <sheetName val="Акт 117_б.2_V.19"/>
      <sheetName val="Акт 116_б.1_V.19"/>
      <sheetName val="Акт 115_б.3_V.19"/>
      <sheetName val="Акт 114_б.2_V.19"/>
      <sheetName val="Акт 113_б.1_V.19"/>
      <sheetName val="Акт 112_б.2_V.19"/>
      <sheetName val="Акт 111_б.2_V.19"/>
      <sheetName val="Акт 110_б.2_V.19"/>
      <sheetName val="Акт 108_V.19"/>
      <sheetName val="Акт 103_V.19"/>
      <sheetName val="Акт 102_V.19"/>
      <sheetName val="Акт 101_V.19"/>
      <sheetName val="Акт 100_V.19"/>
      <sheetName val="Акт 109_б.2_V.19"/>
      <sheetName val="Акт 107_б.2_ІV.19"/>
      <sheetName val="Акт 106_б.3_ІV.19"/>
      <sheetName val="Акт 105_б.2_ІV.19"/>
      <sheetName val="Акт 104_б.1_ІV.19"/>
      <sheetName val="Акт 99_б.3_ІV.19"/>
      <sheetName val="Акт 98_б.2_ІV.19"/>
      <sheetName val="Акт 97_б.1_ІV.19"/>
      <sheetName val="Акт 96_б.3_ІV.19"/>
      <sheetName val="Акт 95_б.2_ІV.19"/>
      <sheetName val="Акт 94_б.1_ІV.19"/>
      <sheetName val="Акт 93_б.3_ІV.19"/>
      <sheetName val="Акт 92_б.2_ІV.19"/>
      <sheetName val="Акт 91_б.1_ІV.19"/>
      <sheetName val="Акт 90_б.3_ІV.19"/>
      <sheetName val="Акт 89_б.2_ІV.19"/>
      <sheetName val="Акт 88_б.1_ІV.19"/>
      <sheetName val="ВР_04.2019"/>
      <sheetName val="Акт 87_б.2_ІІІ.19"/>
      <sheetName val="Акт 86_б.1_ІІІ.19"/>
      <sheetName val="Акт 85"/>
      <sheetName val="Акт 84_б.3_ІІІ.19"/>
      <sheetName val="Акт 83_б.1_ІІІ.19"/>
      <sheetName val="Акт 82_б.3_ІІІ.19"/>
      <sheetName val="Акт 81_б.2_ІІІ.19"/>
      <sheetName val="Акт 80_б.1_ІІІ.19"/>
      <sheetName val="Акт 79_б.1_ІІІ.19"/>
      <sheetName val="Акт 78_б.3_ІІІ.19"/>
      <sheetName val="Акт 77_б.1_ІІ.19"/>
      <sheetName val="Акт 76_б.3_ІІІ.19"/>
      <sheetName val="Акт 75_б.2_ІІІ.19"/>
      <sheetName val="Акт 74_б.1_ІІІ.19"/>
      <sheetName val="Акт 73"/>
      <sheetName val="Акт 72"/>
      <sheetName val="Акт 71"/>
      <sheetName val="Акт 70"/>
      <sheetName val="Акт 69_б.3_ІІ.19"/>
      <sheetName val="Акт 68_б.2_ІІ.19"/>
      <sheetName val="Акт 67_б.1_ІІ.19"/>
      <sheetName val="ВР_02.2019"/>
      <sheetName val="Акт 66_б.3_ІІ.19"/>
      <sheetName val="Акт 65_б.2_ІІ.19"/>
      <sheetName val="Акт 64_б.1_ІІ.19"/>
      <sheetName val="Акт 63_б.1_ІІ.19"/>
      <sheetName val="Акт 62_б.3_ІІ.19"/>
      <sheetName val="Акт 61_б.2_ІІ.19"/>
      <sheetName val="Акт 60_б.1_ІІ.19"/>
      <sheetName val="Акт 59_б.3_ІІ.19"/>
      <sheetName val="Акт 58_б.1_ІІ.19"/>
      <sheetName val="Акт 57_б.3_ІІ.19"/>
      <sheetName val="Акт 56_б.2_ІІ.19"/>
      <sheetName val="Акт 55_б.1_ІІ.19"/>
      <sheetName val="Акт 54_б.3_І.19"/>
      <sheetName val="Акт 53_б.2_І.19"/>
      <sheetName val="Акт 52_б.1_І.19"/>
      <sheetName val="Акт 51_б.3_І.19"/>
      <sheetName val="Акт 50_б.1_І.19"/>
      <sheetName val="ВР_01.2019"/>
      <sheetName val="Акт 49_б.1_І.19"/>
      <sheetName val="Акт 48_б.3_І.19"/>
      <sheetName val="Акт 47_б.1_І.19"/>
      <sheetName val="Акт 46_б.3_І.19"/>
      <sheetName val="Акт 45_б.1_І.19"/>
      <sheetName val="Акт 44_б.3_І.19"/>
      <sheetName val="Акт 43_б.1_І.19"/>
      <sheetName val="Акт 38_б.3_І.19"/>
      <sheetName val="Акт 20_б.1_ХІІ.18"/>
      <sheetName val="Акт 21_б.3_ХІІ.18"/>
      <sheetName val="ВР_12.2018"/>
      <sheetName val="Акт 37_б.3_ХІІ.18"/>
      <sheetName val="Акт 36_б.2_ХІІ.18"/>
      <sheetName val="Акт 35_б.1_ХІІ.18"/>
      <sheetName val="Акт 34_б.3_ХІІ.18"/>
      <sheetName val="Акт 33_б.1_ХІІ.18"/>
      <sheetName val="Акт 32_впр_ХІІ.18"/>
      <sheetName val="Акт 31_б.3_ХІІ.18"/>
      <sheetName val="Акт 30_б.2_ХІІ.18"/>
      <sheetName val="Акт 29_б.2_ХІІ.18"/>
      <sheetName val="Акт 28_б.3_ХІІ.18"/>
      <sheetName val="Акт 27_б.1_ХІІ.18"/>
      <sheetName val="Акт 26_б.1_ХІІ.18"/>
      <sheetName val="Акт 25_б.3_ХІІ.18"/>
      <sheetName val="Акт 24_б.1_ХІІ.18"/>
      <sheetName val="Акт 19_б.3_ХІ.18"/>
      <sheetName val="Акт 18_б.2_ХІ.18"/>
      <sheetName val="Акт 17_б.1_ХІ.18"/>
      <sheetName val="Акт 16_б.2_ХІ.18"/>
      <sheetName val="Акт 15_б.3_ХІ.18"/>
      <sheetName val="Акт 14_б.2_ХІ.18"/>
      <sheetName val="Акт 13_б.1_ХІ.18"/>
      <sheetName val="Акт 12_б.3_Х.18"/>
      <sheetName val="Акт 11_б.2_Х.18"/>
      <sheetName val="Акт 10_б.1_Х.18"/>
      <sheetName val="Акт 9_б.3_Х.18"/>
      <sheetName val="Акт 8_б.2_Х.18"/>
      <sheetName val="Акт 7_б.1_Х.18"/>
      <sheetName val="Акт 3_б.2_ІХ.18"/>
      <sheetName val="Акт 2_б.1_ІХ.18"/>
      <sheetName val="Акт 1_б.3_ІХ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5">
          <cell r="B15" t="str">
            <v>Бетон П4 В35 W6 з доставкою на об'єкт</v>
          </cell>
        </row>
        <row r="16">
          <cell r="B16" t="str">
            <v>Бетон П4 В25 W6 з доставкою на об'єкт</v>
          </cell>
        </row>
        <row r="17">
          <cell r="B17" t="str">
            <v>Бетон П4 В35 W6 з 01.11.2018</v>
          </cell>
        </row>
        <row r="18">
          <cell r="B18" t="str">
            <v>Бетон П4 В25 W6 з 01.11.2018</v>
          </cell>
        </row>
        <row r="19">
          <cell r="B19" t="str">
            <v>Бетон П4 В35 W6 (З)</v>
          </cell>
        </row>
        <row r="20">
          <cell r="B20" t="str">
            <v>Бетон П4 В25 W6 (З)</v>
          </cell>
        </row>
        <row r="21">
          <cell r="B21" t="str">
            <v>Бетон П4 В35 W6 (М5)</v>
          </cell>
        </row>
        <row r="22">
          <cell r="B22" t="str">
            <v>Бетон П4 В25 W6 (М5)</v>
          </cell>
        </row>
        <row r="23">
          <cell r="B23" t="str">
            <v>Бетон П4 В35 W6 (М10-15)</v>
          </cell>
        </row>
        <row r="24">
          <cell r="B24" t="str">
            <v>Бетон П4 В25 W6 (М10-15)</v>
          </cell>
        </row>
        <row r="25">
          <cell r="B25" t="str">
            <v>Арматура Ø25А500С</v>
          </cell>
        </row>
        <row r="26">
          <cell r="B26" t="str">
            <v>Арматура Ø25А500С (стрижні по 3,5 м.п.)</v>
          </cell>
        </row>
        <row r="27">
          <cell r="B27" t="str">
            <v>Арматура Ø20А500С</v>
          </cell>
        </row>
        <row r="28">
          <cell r="B28" t="str">
            <v>Арматура Ø16А500С</v>
          </cell>
        </row>
        <row r="29">
          <cell r="B29" t="str">
            <v>Арматура Ø12А500С</v>
          </cell>
        </row>
        <row r="30">
          <cell r="B30" t="str">
            <v>Арматура Ø10А500С</v>
          </cell>
        </row>
        <row r="31">
          <cell r="B31" t="str">
            <v>Арматура Ø10А240С</v>
          </cell>
        </row>
        <row r="32">
          <cell r="B32" t="str">
            <v>Арматура Ø8А240С</v>
          </cell>
        </row>
        <row r="33">
          <cell r="B33" t="str">
            <v>Арматура Ø6А240С</v>
          </cell>
        </row>
        <row r="34">
          <cell r="B34" t="str">
            <v>Дріт сталевий Ø1,2 мм</v>
          </cell>
        </row>
        <row r="35">
          <cell r="B35" t="str">
            <v>Дріт сталевий Ø4 мм (сітка)</v>
          </cell>
        </row>
        <row r="36">
          <cell r="B36" t="str">
            <v>Труба 159х3,5</v>
          </cell>
        </row>
        <row r="37">
          <cell r="B37" t="str">
            <v>Труба 108х3</v>
          </cell>
        </row>
        <row r="38">
          <cell r="B38" t="str">
            <v>Труба 48х3</v>
          </cell>
        </row>
        <row r="39">
          <cell r="B39" t="str">
            <v>Полоса 50х8</v>
          </cell>
        </row>
        <row r="40">
          <cell r="B40" t="str">
            <v>Вентиляційний блок ВБ 3-30</v>
          </cell>
        </row>
        <row r="41">
          <cell r="B41" t="str">
            <v>Вентиляційний блок ВБ 4-30</v>
          </cell>
        </row>
        <row r="42">
          <cell r="B42" t="str">
            <v>Кутник 63х63х5</v>
          </cell>
        </row>
        <row r="43">
          <cell r="B43" t="str">
            <v>Кутник 75х75х5</v>
          </cell>
        </row>
        <row r="44">
          <cell r="B44" t="str">
            <v>Кутник 100х100х6,5</v>
          </cell>
        </row>
        <row r="45">
          <cell r="B45" t="str">
            <v>Механічних анкер М10  =110</v>
          </cell>
        </row>
        <row r="46">
          <cell r="B46" t="str">
            <v>Розчин РК М75 П12 з доставкою на об'єкт (М5)</v>
          </cell>
        </row>
        <row r="47">
          <cell r="B47" t="str">
            <v>Кутик 125*10_1 шт. 6 м.п.</v>
          </cell>
        </row>
        <row r="48">
          <cell r="B48" t="str">
            <v>Анкер  Хілті 16,5</v>
          </cell>
        </row>
        <row r="49">
          <cell r="B49" t="str">
            <v>Марш сходовий 1ЛМ 30.12.15-4-С, серія 1.151.1-7</v>
          </cell>
        </row>
        <row r="50">
          <cell r="B50" t="str">
            <v>Площадка сходова 2ЛП 25-12-4-Г, серія 1.152.1-8</v>
          </cell>
        </row>
        <row r="51">
          <cell r="B51" t="str">
            <v>Прогрів монолітних конструкцій</v>
          </cell>
        </row>
        <row r="52">
          <cell r="B52">
            <v>0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кт 28_ХIІ.17"/>
      <sheetName val="Акт 29_ХIІ.17"/>
      <sheetName val="Акт 30_ХIІ.17"/>
      <sheetName val="Акт 35_ХIІ.17"/>
      <sheetName val="Акт 38_І.18 "/>
      <sheetName val="Акт 39_І.18"/>
      <sheetName val="Акт 40_І.18"/>
      <sheetName val="Акт 41_І.18"/>
      <sheetName val="Акт 42_І.18"/>
      <sheetName val="Сводная по мат-ла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B5" t="str">
            <v>Арматура Ø6,5 класу А240 (Рах.4572 від 08.06.17)</v>
          </cell>
        </row>
        <row r="6">
          <cell r="B6" t="str">
            <v>Арматура Ø6,5 класу А240 (Рах.555945 від 01.08.17)</v>
          </cell>
        </row>
        <row r="7">
          <cell r="B7" t="str">
            <v>Арматура Ø6,5 класу А240 (Рах.5568 від 28.08.17)</v>
          </cell>
        </row>
        <row r="8">
          <cell r="B8" t="str">
            <v>Арматура Ø6,5 класу А240 (Рах.6815 від 17.10.17)</v>
          </cell>
        </row>
        <row r="9">
          <cell r="B9" t="str">
            <v>Арматура Ø6,5 класу А240 (Рах.588588 від 02.11.17)</v>
          </cell>
        </row>
        <row r="10">
          <cell r="B10" t="str">
            <v>Арматура Ø8 класу А240 (Рах.4572 від 08.06.17)</v>
          </cell>
        </row>
        <row r="11">
          <cell r="B11" t="str">
            <v>Арматура Ø8 класу А240 (Рах.555945 від 01.08.17)</v>
          </cell>
        </row>
        <row r="12">
          <cell r="B12" t="str">
            <v>Арматура Ø8 класу А240 (Рах.5568 від 28.08.17)</v>
          </cell>
        </row>
        <row r="13">
          <cell r="B13" t="str">
            <v>Арматура Ø8 класу А240 (Рах.6815 від 17.10.17)</v>
          </cell>
        </row>
        <row r="14">
          <cell r="B14" t="str">
            <v>Арматура Ø8 класу А240  (Рах.588588 від 02.11.17)</v>
          </cell>
        </row>
        <row r="15">
          <cell r="B15" t="str">
            <v>Арматура Ø8 класу А500 (Рах.4572 від 08.06.17)</v>
          </cell>
        </row>
        <row r="16">
          <cell r="B16" t="str">
            <v>Арматура Ø8 класу А500 (Рах.555945 від 01.08.17)</v>
          </cell>
        </row>
        <row r="17">
          <cell r="B17" t="str">
            <v>Арматура Ø8 класу А500 (Рах.5568 від 28.08.17)</v>
          </cell>
        </row>
        <row r="18">
          <cell r="B18" t="str">
            <v>Арматура Ø8 класу А500 (Рах.6815 від 17.10.17)</v>
          </cell>
        </row>
        <row r="19">
          <cell r="B19" t="str">
            <v>Арматура Ø8 класу А500  (Рах.588588 від 02.11.17)</v>
          </cell>
        </row>
        <row r="20">
          <cell r="B20" t="str">
            <v>Арматура Ø10 класу А500 (Рах.4572 від 08.06.17)</v>
          </cell>
        </row>
        <row r="21">
          <cell r="B21" t="str">
            <v>Арматура Ø10 класу А500 (Рах.555945 від 01.08.17)</v>
          </cell>
        </row>
        <row r="22">
          <cell r="B22" t="str">
            <v>Арматура Ø10 класу А500 (Рах.5568 від 28.08.17)</v>
          </cell>
        </row>
        <row r="23">
          <cell r="B23" t="str">
            <v>Арматура Ø10 класу А500 (Рах.6815 від 17.10.17)</v>
          </cell>
        </row>
        <row r="24">
          <cell r="B24" t="str">
            <v>Арматура Ø10 класу А500  (Рах.588588 від 02.11.17)</v>
          </cell>
        </row>
        <row r="25">
          <cell r="B25" t="str">
            <v>Арматура Ø12 класу А500 (Рах.4572 від 08.06.17)</v>
          </cell>
        </row>
        <row r="26">
          <cell r="B26" t="str">
            <v>Арматура Ø12 класу А500 (Рах.555945 від 01.08.17)</v>
          </cell>
        </row>
        <row r="27">
          <cell r="B27" t="str">
            <v>Арматура Ø12 класу А500 (Рах.5568 від 28.08.17)</v>
          </cell>
        </row>
        <row r="28">
          <cell r="B28" t="str">
            <v>Арматура Ø12 класу А500 (Рах.6815 від 17.10.17)</v>
          </cell>
        </row>
        <row r="29">
          <cell r="B29" t="str">
            <v>Арматура Ø12 класу А500  (Рах.588588 від 02.11.17)</v>
          </cell>
        </row>
        <row r="30">
          <cell r="B30" t="str">
            <v>Арматура Ø16 класу А500 (Рах.4572 від 08.06.17)</v>
          </cell>
        </row>
        <row r="31">
          <cell r="B31" t="str">
            <v>Арматура Ø16 класу А500 (Рах.555945 від 01.08.17)</v>
          </cell>
        </row>
        <row r="32">
          <cell r="B32" t="str">
            <v>Арматура Ø16 класу А500 (Рах.5568 від 28.08.17)</v>
          </cell>
        </row>
        <row r="33">
          <cell r="B33" t="str">
            <v>Арматура Ø16 класу А500 (Рах.6815 від 17.10.17)</v>
          </cell>
        </row>
        <row r="34">
          <cell r="B34" t="str">
            <v>Арматура Ø16 класу А500  (Рах.588588 від 02.11.17)</v>
          </cell>
        </row>
        <row r="35">
          <cell r="B35" t="str">
            <v>Арматура Ø18 класу А500 (Рах.5568 від 28.08.17)</v>
          </cell>
        </row>
        <row r="36">
          <cell r="B36" t="str">
            <v>Арматура Ø18 класу А500 (Рах.6815 від 17.10.17)</v>
          </cell>
        </row>
        <row r="37">
          <cell r="B37">
            <v>0</v>
          </cell>
        </row>
        <row r="38">
          <cell r="B38" t="str">
            <v>Арматура Ø20 класу А500 (Рах.4572 від 08.06.17)</v>
          </cell>
        </row>
        <row r="39">
          <cell r="B39" t="str">
            <v>Арматура Ø20 класу А500 (Рах.555945 від 01.08.17)</v>
          </cell>
        </row>
        <row r="40">
          <cell r="B40" t="str">
            <v>Арматура Ø20 класу А500 (Рах.5568 від 28.08.17)</v>
          </cell>
        </row>
        <row r="41">
          <cell r="B41" t="str">
            <v>Арматура Ø20 класу А500 (Рах.6815 від 17.10.17)</v>
          </cell>
        </row>
        <row r="42">
          <cell r="B42" t="str">
            <v>Арматура Ø20 класу А500  (Рах.588588 від 02.11.17)</v>
          </cell>
        </row>
        <row r="43">
          <cell r="B43" t="str">
            <v>Арматура Ø22 класу А500 (Рах.4572 від 08.06.17)</v>
          </cell>
        </row>
        <row r="44">
          <cell r="B44" t="str">
            <v>Арматура Ø22 класу А500 (Рах.555945 від 01.08.17)</v>
          </cell>
        </row>
        <row r="45">
          <cell r="B45" t="str">
            <v>Арматура Ø22 класу А500 (Рах.5568 від 28.08.17)</v>
          </cell>
        </row>
        <row r="46">
          <cell r="B46" t="str">
            <v>Арматура Ø25 класу А500 (Рах.4572 від 08.06.17)</v>
          </cell>
        </row>
        <row r="47">
          <cell r="B47" t="str">
            <v>Арматура Ø25 класу А500 (Рах.555945 від 01.08.17)</v>
          </cell>
        </row>
        <row r="48">
          <cell r="B48" t="str">
            <v>Арматура Ø25 класу А500 (Рах.5568 від 28.08.17)</v>
          </cell>
        </row>
        <row r="49">
          <cell r="B49" t="str">
            <v>Арматура Ø25 класу А500 (КИФ6363 від 21.08.2017)</v>
          </cell>
        </row>
        <row r="50">
          <cell r="B50" t="str">
            <v>Арматура Ø28 класу А500 (Рах.4572 від 08.06.17)</v>
          </cell>
        </row>
        <row r="51">
          <cell r="B51" t="str">
            <v>Арматура Ø32 класу А500 (Рах.4572 від 08.06.17)</v>
          </cell>
        </row>
        <row r="52">
          <cell r="B52" t="str">
            <v>Смуга 40х4мм (Рах.4572 від 08.06.17)</v>
          </cell>
        </row>
        <row r="53">
          <cell r="B53">
            <v>0</v>
          </cell>
        </row>
        <row r="54">
          <cell r="B54" t="str">
            <v>Дріт сталевий Ø1,2 мм (Рах.4572 від 08.06.17)</v>
          </cell>
        </row>
        <row r="55">
          <cell r="B55" t="str">
            <v>Дріт сталевий Ø1,2 мм (Рах.КИФ369 від 30.05.17 р.)</v>
          </cell>
        </row>
        <row r="56">
          <cell r="B56" t="str">
            <v>Дріт сталевий Ø1,2 мм (Рах.555945 від 01.08.17)</v>
          </cell>
        </row>
        <row r="57">
          <cell r="B57" t="str">
            <v>Дріт сталевий Ø1,2 мм (Рах.5568 від 28.08.17)</v>
          </cell>
        </row>
        <row r="58">
          <cell r="B58" t="str">
            <v>Дріт сталевий Ø1,2 мм   (Рах.6815 від 17.10.17)</v>
          </cell>
        </row>
        <row r="59">
          <cell r="B59" t="str">
            <v>Дріт сталевий Ø1,2 мм  (Рах.588588 від 02.11.17)</v>
          </cell>
        </row>
        <row r="66">
          <cell r="B66" t="str">
            <v>Бетон П4 В30 F200 W6 з доставкою на об'єкт</v>
          </cell>
        </row>
        <row r="67">
          <cell r="B67" t="str">
            <v>Бетон П4 В30 F200 W6 (З) з доставкою на об'єкт</v>
          </cell>
        </row>
        <row r="68">
          <cell r="B68" t="str">
            <v>Бетон П4 В30 F200 W6 (М5) з доставкою на об'єкт</v>
          </cell>
        </row>
        <row r="69">
          <cell r="B69" t="str">
            <v>Бетон П4 В30 F200 W6 (М10-15) з доставкою на об'єкт</v>
          </cell>
        </row>
        <row r="70">
          <cell r="B70" t="str">
            <v>Бетон П4 В25 F200 W6 з доставкою на об'єкт</v>
          </cell>
        </row>
        <row r="71">
          <cell r="B71" t="str">
            <v>Бетон П4 В25 F200 W6 (З) з доставкою на об'єкт</v>
          </cell>
        </row>
        <row r="72">
          <cell r="B72" t="str">
            <v>Бетон П4 В25 F200 W6 (М5) з доставкою на об'єкт</v>
          </cell>
        </row>
        <row r="73">
          <cell r="B73" t="str">
            <v>Бетон П4 В25 F200 W6 (М10-15) з доставкою на об'єкт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шт. №1(зм.в.3)"/>
      <sheetName val="матер-ли"/>
      <sheetName val="Лист1"/>
    </sheetNames>
    <sheetDataSet>
      <sheetData sheetId="0"/>
      <sheetData sheetId="1">
        <row r="6">
          <cell r="B6" t="str">
            <v>Арматура Ø6-8 класу А240</v>
          </cell>
        </row>
        <row r="7">
          <cell r="B7" t="str">
            <v>Арматура Ø10 класу  А500</v>
          </cell>
        </row>
        <row r="8">
          <cell r="B8" t="str">
            <v>Арматура Ø12-32 класу А500</v>
          </cell>
        </row>
        <row r="9">
          <cell r="B9" t="str">
            <v>Балка для марша</v>
          </cell>
        </row>
        <row r="10">
          <cell r="B10" t="str">
            <v>Бетон П4 В25 F200 W6  з доставкою на об'єкт</v>
          </cell>
        </row>
        <row r="11">
          <cell r="B11" t="str">
            <v>Бетон П4 В30 F200 W6 з доставкою на об'єкт</v>
          </cell>
        </row>
        <row r="12">
          <cell r="B12" t="str">
            <v>Бетон П4 В25 F200 W6 М5 з доставкою на об'єкт</v>
          </cell>
        </row>
        <row r="13">
          <cell r="B13" t="str">
            <v>Бетон П4 В30 F200 W6 М5 з доставкою на об'єкт</v>
          </cell>
        </row>
        <row r="14">
          <cell r="B14" t="str">
            <v>Бетон П4 В30 F200 W6 М15 з доставкою на об'єкт</v>
          </cell>
        </row>
        <row r="15">
          <cell r="B15" t="str">
            <v>Бетон П4 В25 F200 W6 М15 з доставкою на об'єкт</v>
          </cell>
        </row>
        <row r="16">
          <cell r="B16" t="str">
            <v>Бетон П4 В12,5 F50 Р4 W6 З з доставкою на об'єкт</v>
          </cell>
        </row>
        <row r="17">
          <cell r="B17" t="str">
            <v>Вентблоки ВБ-3-30</v>
          </cell>
        </row>
        <row r="18">
          <cell r="B18" t="str">
            <v>Вентблоки ВБ-4-30</v>
          </cell>
        </row>
        <row r="19">
          <cell r="B19" t="str">
            <v>Вироби будівельні керамічні "СБК 250*380*215"</v>
          </cell>
        </row>
        <row r="20">
          <cell r="B20" t="str">
            <v>Відлив фарбований (RAL)зі сталі товщ.0,7мм</v>
          </cell>
        </row>
        <row r="21">
          <cell r="B21" t="str">
            <v>Газ пропан</v>
          </cell>
        </row>
        <row r="22">
          <cell r="B22" t="str">
            <v>Гемофон полотно ППЄ 5 мм</v>
          </cell>
        </row>
        <row r="23">
          <cell r="B23" t="str">
            <v>Геотекстиль</v>
          </cell>
        </row>
        <row r="24">
          <cell r="B24" t="str">
            <v>Герметик поліуретановий</v>
          </cell>
        </row>
        <row r="25">
          <cell r="B25" t="str">
            <v>Гідроізоляція CR-65</v>
          </cell>
        </row>
        <row r="26">
          <cell r="B26" t="str">
            <v>Грунт універсальний Уні Праймер</v>
          </cell>
        </row>
        <row r="27">
          <cell r="B27" t="str">
            <v>Грунт Baumit Grunt</v>
          </cell>
        </row>
        <row r="28">
          <cell r="B28" t="str">
            <v>Ґрунт доставляється з вул. Деміївська на вул. Дегтяренка, коефіцієнт ущільнення 1,2</v>
          </cell>
        </row>
        <row r="29">
          <cell r="B29" t="str">
            <v>Ґрунтовка ГФ-021</v>
          </cell>
        </row>
        <row r="30">
          <cell r="B30" t="str">
            <v>Ґрунтовка СТ-17</v>
          </cell>
        </row>
        <row r="31">
          <cell r="B31" t="str">
            <v>Дріт в'язальний</v>
          </cell>
        </row>
        <row r="32">
          <cell r="B32" t="str">
            <v>Джгут</v>
          </cell>
        </row>
        <row r="33">
          <cell r="B33" t="str">
            <v>Диск відр. Ø230 мм</v>
          </cell>
        </row>
        <row r="34">
          <cell r="B34" t="str">
            <v>Дюбель 10х220мм, з подовженою розпірною базою, зі сталевим оцинкованим цвяхом та пластиковою голівкою</v>
          </cell>
        </row>
        <row r="35">
          <cell r="B35" t="str">
            <v>Дюбель 10х140 мм з металевим цвяхом з подовженою розпірною частиною</v>
          </cell>
        </row>
        <row r="36">
          <cell r="B36" t="str">
            <v>Дюбель 6х40 мм</v>
          </cell>
        </row>
        <row r="37">
          <cell r="B37" t="str">
            <v>Дюбель анкерний</v>
          </cell>
        </row>
        <row r="38">
          <cell r="B38" t="str">
            <v>Елементи кріплення</v>
          </cell>
        </row>
        <row r="39">
          <cell r="B39" t="str">
            <v>Закладні деталі з полоси 40х4</v>
          </cell>
        </row>
        <row r="40">
          <cell r="B40" t="str">
            <v>Залізобетонні марш-площадки</v>
          </cell>
        </row>
        <row r="41">
          <cell r="B41" t="str">
            <v>Керамічних блоків 2NF ТМ "Керамкомфорт" ПАТ"СБК" з доставкою на об'єкт</v>
          </cell>
        </row>
        <row r="42">
          <cell r="B42" t="str">
            <v>Керамзитобетон М100</v>
          </cell>
        </row>
        <row r="43">
          <cell r="B43" t="str">
            <v>Клей ПроКонтакт</v>
          </cell>
        </row>
        <row r="44">
          <cell r="B44" t="str">
            <v>Клей Баумакол Медіо</v>
          </cell>
        </row>
        <row r="45">
          <cell r="B45" t="str">
            <v>Кутовий профіль зовнішній ПВХ з сіткою100х100мм</v>
          </cell>
        </row>
        <row r="46">
          <cell r="B46" t="str">
            <v>Ліфти (2 шт - 630 кг, 1 шт - 1000 кг)</v>
          </cell>
        </row>
        <row r="47">
          <cell r="B47" t="str">
            <v>Мастика бітумно-полімерна Техноніколь</v>
          </cell>
        </row>
        <row r="48">
          <cell r="B48" t="str">
            <v>Мембрана дренажна</v>
          </cell>
        </row>
        <row r="49">
          <cell r="B49" t="str">
            <v>Металопластикові вікна та балконі двері (профіль 5-ти камерний,  склопакет - 2-х камерний енергозберігаючий), в т.ч. підвіконник та відлив</v>
          </cell>
        </row>
        <row r="50">
          <cell r="B50" t="str">
            <v>Металопластикові вікна балконів та лоджій (профіль 3 камерний, склопакет - 1-однокамерний)</v>
          </cell>
        </row>
        <row r="51">
          <cell r="B51" t="str">
            <v>Металопластикові вікна та двері в місцях загального користування, в т.ч. нежитлових приміщеннях (профіль 3 камерний, склопакет - 1-однокамерний)</v>
          </cell>
        </row>
        <row r="52">
          <cell r="B52" t="str">
            <v>Металеві протиударні двері (двополі з фрамугою 1260*2460мм)</v>
          </cell>
        </row>
        <row r="53">
          <cell r="B53" t="str">
            <v>Металеві вхідні двері в квартири з МДФ накладками (ЕІ 30) + монтаж</v>
          </cell>
        </row>
        <row r="54">
          <cell r="B54" t="str">
            <v>Металеві двері вхідної групи з МДФ накладками</v>
          </cell>
        </row>
        <row r="55">
          <cell r="B55" t="str">
            <v>Металеві люки в нішах інженерних комунікацій (900*1070мм)</v>
          </cell>
        </row>
        <row r="56">
          <cell r="B56" t="str">
            <v>Мін. декор.штук.Едель Пуц "барашек К"</v>
          </cell>
        </row>
        <row r="57">
          <cell r="B57" t="str">
            <v>Мінераловатна плита  145 кг/м3</v>
          </cell>
        </row>
        <row r="58">
          <cell r="B58" t="str">
            <v>Мінераловатна плита  135 кг/м3</v>
          </cell>
        </row>
        <row r="59">
          <cell r="B59" t="str">
            <v>Мозаїчна штукатурка BAUMIT</v>
          </cell>
        </row>
        <row r="60">
          <cell r="B60" t="str">
            <v>Паробар'єр</v>
          </cell>
        </row>
        <row r="61">
          <cell r="B61" t="str">
            <v>Перемичка 1ПБ13-1</v>
          </cell>
        </row>
        <row r="62">
          <cell r="B62" t="str">
            <v>Пінопласт ПСБ-С-25 ГОСТ</v>
          </cell>
        </row>
        <row r="63">
          <cell r="B63" t="str">
            <v>Пінополістирол екструдований Г-1</v>
          </cell>
        </row>
        <row r="64">
          <cell r="B64" t="str">
            <v>Пінополістирол екструдований Г-4</v>
          </cell>
        </row>
        <row r="65">
          <cell r="B65" t="str">
            <v>Пісок річковий з доставкою на об'єкт</v>
          </cell>
        </row>
        <row r="66">
          <cell r="B66" t="str">
            <v>Пісок овражний з доставкою на об'єкт</v>
          </cell>
        </row>
        <row r="67">
          <cell r="B67" t="str">
            <v>Плівка ПЕ 150 мкр</v>
          </cell>
        </row>
        <row r="68">
          <cell r="B68" t="str">
            <v>Плитка Керамограніт(фасад)</v>
          </cell>
        </row>
        <row r="69">
          <cell r="B69" t="str">
            <v>Плитка Грес А100</v>
          </cell>
        </row>
        <row r="70">
          <cell r="B70" t="str">
            <v>Плитка Грес Х200</v>
          </cell>
        </row>
        <row r="71">
          <cell r="B71" t="str">
            <v>Плитка бетонна с доставкою</v>
          </cell>
        </row>
        <row r="72">
          <cell r="B72" t="str">
            <v>Праймер бітумний Техноніколь</v>
          </cell>
        </row>
        <row r="73">
          <cell r="B73" t="str">
            <v>Профіль декоративний "Бронза"</v>
          </cell>
        </row>
        <row r="74">
          <cell r="B74" t="str">
            <v>Розчин РК М75 П-12 З з доставкою на об'єкт</v>
          </cell>
        </row>
        <row r="75">
          <cell r="B75" t="str">
            <v>Розчин РК М100 П-12-С з доставкою на об'єкт</v>
          </cell>
        </row>
        <row r="76">
          <cell r="B76" t="str">
            <v>Розчин РК М150 П-12-С з доставкою на об'єкт</v>
          </cell>
        </row>
        <row r="77">
          <cell r="B77" t="str">
            <v>Саморізи покрівельні</v>
          </cell>
        </row>
        <row r="78">
          <cell r="B78" t="str">
            <v>Сітка Бауміт стар Текс</v>
          </cell>
        </row>
        <row r="79">
          <cell r="B79" t="str">
            <v>Сітка кладочна ВР-1 Ø4мм 50х50</v>
          </cell>
        </row>
        <row r="80">
          <cell r="B80" t="str">
            <v>Сітка кладочна ВР-1 Ø3мм 100х100</v>
          </cell>
        </row>
        <row r="81">
          <cell r="B81" t="str">
            <v>Силіконова фарба Бауміт</v>
          </cell>
        </row>
        <row r="82">
          <cell r="B82" t="str">
            <v>Скриньки поштові</v>
          </cell>
        </row>
        <row r="83">
          <cell r="B83" t="str">
            <v>Стрічка К2</v>
          </cell>
        </row>
        <row r="84">
          <cell r="B84" t="str">
            <v>Стрічка перфорована</v>
          </cell>
        </row>
        <row r="85">
          <cell r="B85" t="str">
            <v>Суміш Кнауф МП-75,  30 кг</v>
          </cell>
        </row>
        <row r="86">
          <cell r="B86" t="str">
            <v>Труба 30х30х3</v>
          </cell>
        </row>
        <row r="87">
          <cell r="B87" t="str">
            <v>Уніфлекс ЕПП Техноніколь</v>
          </cell>
        </row>
        <row r="88">
          <cell r="B88" t="str">
            <v>Уніфлекс ЕКП сланець сірий Техноніколь</v>
          </cell>
        </row>
        <row r="89">
          <cell r="B89" t="str">
            <v>Фарба масляна</v>
          </cell>
        </row>
        <row r="90">
          <cell r="B90" t="str">
            <v>Фарба в/е</v>
          </cell>
        </row>
        <row r="91">
          <cell r="B91" t="str">
            <v>Фіксатори для сітки</v>
          </cell>
        </row>
        <row r="92">
          <cell r="B92" t="str">
            <v>Фуга СЕ-40</v>
          </cell>
        </row>
        <row r="93">
          <cell r="B93" t="str">
            <v>Цегла повнотіла з доставкою на об'єкт М-100</v>
          </cell>
        </row>
        <row r="94">
          <cell r="B94" t="str">
            <v>Цемент М400</v>
          </cell>
        </row>
        <row r="95">
          <cell r="B95" t="str">
            <v>Шпаклівка Knauf фініш</v>
          </cell>
        </row>
        <row r="96">
          <cell r="B96" t="str">
            <v>Шпаклівка Knauf мульти-фініш</v>
          </cell>
        </row>
        <row r="97">
          <cell r="B97" t="str">
            <v>Шліфщкурка 115 мм</v>
          </cell>
        </row>
        <row r="98">
          <cell r="B98" t="str">
            <v>Щебінь (20-40, 40-70)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кт 74_V.18"/>
      <sheetName val="ИВР акту 74"/>
      <sheetName val="Лист1"/>
      <sheetName val="Акт 44_ІІ.18"/>
      <sheetName val="Акт 50_ІІ.18"/>
    </sheetNames>
    <sheetDataSet>
      <sheetData sheetId="0"/>
      <sheetData sheetId="1">
        <row r="15">
          <cell r="B15" t="str">
            <v>Газоблок D500 (600х250х200) газобетонний блок щільністю 500 кг/м.куб., клас міцності В2,5, морозостійкість F100</v>
          </cell>
        </row>
        <row r="16">
          <cell r="B16" t="str">
            <v>Газоблок D500 (600х250х200) клас міцності В2,5  (аванс 2 від 29.01.18 на суму 1 961 204,38 грн)</v>
          </cell>
        </row>
        <row r="17">
          <cell r="B17" t="str">
            <v>Газоблок D500 (600х250х200) клас міцності В2,5  (аванс 3 від 16.03.18 на суму 981 442,56 грн)</v>
          </cell>
        </row>
        <row r="18">
          <cell r="B18" t="str">
            <v>Газоблок D500 (600х250х200) клас міцності В2,5  (аванс 4 від 24.04.18 а суму 4 057 914,86 грн)</v>
          </cell>
        </row>
        <row r="19">
          <cell r="B19" t="str">
            <v>Газоблок D500 (600х100х200) газобетонний блок щільністю 500 кг/м.куб., клас міцності В2,5, морозостійкість F100</v>
          </cell>
        </row>
        <row r="20">
          <cell r="B20" t="str">
            <v>Газоблок D500 (600х100х200) газобетонний блок щільністю 500 кг/м.куб., клас міцності В2,5, (аванс 2 від 29.01.18 на суму 1 961 204,38 грн)</v>
          </cell>
        </row>
        <row r="21">
          <cell r="B21" t="str">
            <v>Газоблок D500 (600х100х200) клас міцності В2,5  (аванс 3 від 16.03.18 на суму 981 442,56 грн)</v>
          </cell>
        </row>
        <row r="22">
          <cell r="B22" t="str">
            <v>Газоблок D500 (600х100х200) клас міцності В2,5  (аванс 4 від 24.04.18 а суму 4 057 914,86 грн)</v>
          </cell>
        </row>
        <row r="23">
          <cell r="B23" t="str">
            <v>Цегла повнотіла М-100</v>
          </cell>
        </row>
        <row r="24">
          <cell r="B24" t="str">
            <v>Цегла повнотіла М-100 (аванс 2 від 29.01.18 на суму 1 961 204,38 грн)</v>
          </cell>
        </row>
        <row r="25">
          <cell r="B25" t="str">
            <v>Цегла повнотіла М-100(аванс 3 від 04.04.18 на суму 360 000,00грн)</v>
          </cell>
        </row>
        <row r="26">
          <cell r="B26" t="str">
            <v>Цегла повнотіла М-100(аванс 4 від 23.05.18 на суму 546 700,00грн)</v>
          </cell>
        </row>
        <row r="27">
          <cell r="B27" t="str">
            <v>Сітка кладочна ВР-1 d4мм 50х50</v>
          </cell>
        </row>
        <row r="28">
          <cell r="B28" t="str">
            <v>Сітка кладочна ВР-1 d4мм 50х50 (аванс 2 від 29.01.18 на суму 1 961 204,38 грн)</v>
          </cell>
        </row>
        <row r="29">
          <cell r="B29" t="str">
            <v>Сітка кладочна ВР-1 d4мм 50х50 (аванс 3 від 30.05.18 на суму  223 437,47 грн)</v>
          </cell>
        </row>
        <row r="30">
          <cell r="B30" t="str">
            <v>Суміш мурувальна Anserglob BCM 11 з зимов.</v>
          </cell>
        </row>
        <row r="31">
          <cell r="B31" t="str">
            <v>Суміш мурувальна Anserglob BCM 11 з зимов. (аванс 2 від 29.01.18 на суму 1 961 204,38 грн)</v>
          </cell>
        </row>
        <row r="32">
          <cell r="B32" t="str">
            <v>Суміш мурувальна Anserglob BCM 11 (аванс 3 від 18.03.18 на суму 197 051,41 грн)</v>
          </cell>
        </row>
        <row r="34">
          <cell r="B34" t="str">
            <v>Розчин РК М75 П12 (З) з доставкою на об'єкт</v>
          </cell>
        </row>
        <row r="35">
          <cell r="B35" t="str">
            <v>Розчин РК М75 П12 з доставкою на об'єкт</v>
          </cell>
        </row>
        <row r="36">
          <cell r="B36" t="str">
            <v>Арматура Ø8 класу А500</v>
          </cell>
        </row>
        <row r="37">
          <cell r="B37" t="str">
            <v>Арматура Ø8 класу А500(аванс 2 від 29.01.18 на суму 1 961 204,38 грн)</v>
          </cell>
        </row>
        <row r="38">
          <cell r="B38" t="str">
            <v>Арматура Ø8 класу А500(аванс 3 від 05.05.18 на суму 350 366,76 грн)</v>
          </cell>
        </row>
        <row r="40">
          <cell r="B40" t="str">
            <v>Арматура Ø12 к1204,38 класу А500 (аванс 3 від 05.05.18 на суму 6</v>
          </cell>
        </row>
        <row r="41">
          <cell r="B41" t="str">
            <v>Арматура Ø10 класу А500(аванс 3 від 05.05.18 на суму 350 366,76 грн)</v>
          </cell>
        </row>
        <row r="42">
          <cell r="B42" t="str">
            <v>Арматура Ø12 класу А500(аванс 1 від 23.11.17 на суму 350 366,76 грн)</v>
          </cell>
        </row>
        <row r="43">
          <cell r="B43" t="str">
            <v>Арматура Ø12 класу А500 (аванс 3 від 05.05.18 на суму 196</v>
          </cell>
        </row>
        <row r="44">
          <cell r="B44" t="str">
            <v>Арматура Ø12 класу А500(аванс 3 від 05.05.18 на суму 350 366,76 грн)</v>
          </cell>
        </row>
        <row r="46">
          <cell r="B46" t="str">
            <v>Кутник 75х75х6 міра</v>
          </cell>
        </row>
        <row r="51">
          <cell r="B51" t="str">
            <v>Дріт в'язальний</v>
          </cell>
        </row>
        <row r="52">
          <cell r="B52" t="str">
            <v>Всього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Ц"/>
      <sheetName val="Відомість ресурсів"/>
      <sheetName val="Лист3"/>
    </sheetNames>
    <sheetDataSet>
      <sheetData sheetId="0"/>
      <sheetData sheetId="1">
        <row r="2">
          <cell r="B2" t="str">
            <v>Назва матеріалу</v>
          </cell>
        </row>
        <row r="3">
          <cell r="B3" t="str">
            <v>Аератор (дефлектор) Д=110 мм</v>
          </cell>
        </row>
        <row r="4">
          <cell r="B4" t="str">
            <v>Анкер 110</v>
          </cell>
        </row>
        <row r="5">
          <cell r="B5" t="str">
            <v>Воронка 110/600 з нерж.фланцем, з термокабелем</v>
          </cell>
        </row>
        <row r="6">
          <cell r="B6" t="str">
            <v>Газ пропан</v>
          </cell>
        </row>
        <row r="7">
          <cell r="B7" t="str">
            <v>Герметик поліуретановий (600 мл)</v>
          </cell>
        </row>
        <row r="8">
          <cell r="B8" t="str">
            <v>Гравій фр. 5-20</v>
          </cell>
        </row>
        <row r="9">
          <cell r="B9" t="str">
            <v>Грунт Baumit Grund</v>
          </cell>
        </row>
        <row r="10">
          <cell r="B10" t="str">
            <v>Дріт в'язальний для сітки</v>
          </cell>
        </row>
        <row r="11">
          <cell r="B11" t="str">
            <v>Дюбель 10х100мм, з стал.оцин.цвяхом з термоголов.</v>
          </cell>
        </row>
        <row r="12">
          <cell r="B12" t="str">
            <v>Дюбель 10х160мм, з стал.оцин.цвяхом з термоголов.</v>
          </cell>
        </row>
        <row r="13">
          <cell r="B13" t="str">
            <v>Дюбель 10х220мм, з стал.оцин.цвяхом з термоголов.</v>
          </cell>
        </row>
        <row r="14">
          <cell r="B14" t="str">
            <v>Дюбель-цвях 60х8</v>
          </cell>
        </row>
        <row r="15">
          <cell r="B15" t="str">
            <v>Капельник металевий оцинкований (шир 60мм)</v>
          </cell>
        </row>
        <row r="16">
          <cell r="B16" t="str">
            <v>Керамзитобетон В7,5</v>
          </cell>
        </row>
        <row r="17">
          <cell r="B17" t="str">
            <v>Клей для теплоізоляції Baumit Pro Contact</v>
          </cell>
        </row>
        <row r="18">
          <cell r="B18" t="str">
            <v>Лоток з оцинкованої сталі (100х100х650мм)</v>
          </cell>
        </row>
        <row r="19">
          <cell r="B19" t="str">
            <v>Мінеральна вата, t=100мм, (ρ=145кг/м³)</v>
          </cell>
        </row>
        <row r="20">
          <cell r="B20" t="str">
            <v>Мінеральна вата, t=150мм, (ρ=145кг/м³)</v>
          </cell>
        </row>
        <row r="21">
          <cell r="B21" t="str">
            <v>Мінеральна вата, t=250мм, (ρ=125кг/м³)</v>
          </cell>
        </row>
        <row r="22">
          <cell r="B22" t="str">
            <v>Мінеральна вата, t=100мм, (ρ=125кг/м³)</v>
          </cell>
        </row>
        <row r="23">
          <cell r="B23" t="str">
            <v>Мінеральна вата, t=150мм, (ρ=125кг/м³)</v>
          </cell>
        </row>
        <row r="24">
          <cell r="B24" t="str">
            <v>Мінеральна вата, t=30мм, (ρ=180кг/м³)</v>
          </cell>
        </row>
        <row r="25">
          <cell r="B25" t="str">
            <v>Мінеральна вата, t=50мм, (ρ=145кг/м³)</v>
          </cell>
        </row>
        <row r="26">
          <cell r="B26" t="str">
            <v>Елемент підігріву для покрівельної воронки</v>
          </cell>
        </row>
        <row r="27">
          <cell r="B27" t="str">
            <v>Паробар'єр СА500 (або Бікроеласт ТПП)</v>
          </cell>
        </row>
        <row r="28">
          <cell r="B28" t="str">
            <v>Піна монтажна</v>
          </cell>
        </row>
        <row r="29">
          <cell r="B29" t="str">
            <v>Пісок річковий</v>
          </cell>
        </row>
        <row r="30">
          <cell r="B30" t="str">
            <v>Плівка поліетиленова 200мкм</v>
          </cell>
        </row>
        <row r="31">
          <cell r="B31" t="str">
            <v>Полоса П-ка 40</v>
          </cell>
        </row>
        <row r="32">
          <cell r="B32" t="str">
            <v>Праймер бітумний</v>
          </cell>
        </row>
        <row r="33">
          <cell r="B33" t="str">
            <v>Розчин цементно-піщаний М100 П12</v>
          </cell>
        </row>
        <row r="34">
          <cell r="B34" t="str">
            <v>Розчинник "Уайтспирит"</v>
          </cell>
        </row>
        <row r="35">
          <cell r="B35" t="str">
            <v>Рубероїд Уніфлекс ЕКП сланець сірий</v>
          </cell>
        </row>
        <row r="36">
          <cell r="B36" t="str">
            <v>Рубероїд Уніфлекс ЕПП</v>
          </cell>
        </row>
        <row r="37">
          <cell r="B37" t="str">
            <v>Саморіз (для кріплення до мінвати)</v>
          </cell>
        </row>
        <row r="38">
          <cell r="B38" t="str">
            <v>Сітка Ø3 Вр-I 100х100мм</v>
          </cell>
        </row>
        <row r="39">
          <cell r="B39" t="str">
            <v>Сітка фасадна Baumit DuoTex</v>
          </cell>
        </row>
        <row r="40">
          <cell r="B40" t="str">
            <v>Стрічка К2 (герметик К2_1шт 45м/п)</v>
          </cell>
        </row>
        <row r="41">
          <cell r="B41" t="str">
            <v>Суміш для приклеювання утеплювача Baumit NivoFix</v>
          </cell>
        </row>
        <row r="42">
          <cell r="B42" t="str">
            <v>ФЕМ 400х400х40</v>
          </cell>
        </row>
        <row r="43">
          <cell r="B43" t="str">
            <v>Фіксатори для сітки</v>
          </cell>
        </row>
        <row r="44">
          <cell r="B44" t="str">
            <v>цемент М100</v>
          </cell>
        </row>
        <row r="45">
          <cell r="B45" t="str">
            <v>Цементно-стружечна плита t=12мм</v>
          </cell>
        </row>
        <row r="46">
          <cell r="B46" t="str">
            <v>Шайба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Б-3 VІІІ.17"/>
      <sheetName val="Розрахунок 9Н"/>
      <sheetName val="Служ."/>
      <sheetName val="за вик р-ти VІІІ.16"/>
      <sheetName val="9Н-3_акт за 08.17"/>
      <sheetName val="Реестр актів"/>
      <sheetName val="Акт 11_09.17"/>
      <sheetName val="Сводная по арматуре"/>
      <sheetName val="Акт 14_09.17"/>
      <sheetName val="Акт 9_08.17"/>
      <sheetName val="Акт 9_09.17 (9Н)"/>
      <sheetName val="Акт 8_07.17"/>
      <sheetName val="Акт 8_07.17 (9Н)"/>
      <sheetName val="Акт 10_09.17"/>
      <sheetName val="Акт 1_03.17"/>
      <sheetName val="Акт 2_04.17"/>
      <sheetName val="Акт 3_05.17"/>
      <sheetName val="Акт 4_06.17 "/>
      <sheetName val="Акт 5_05.17 "/>
      <sheetName val="Акт 6_06.17 "/>
      <sheetName val="Акт 7_06.17 "/>
      <sheetName val="КБ-3 VІІ.17"/>
      <sheetName val="Служ. 9Н_VІІ.17"/>
      <sheetName val="за вик р-ти VІІ.16"/>
      <sheetName val="9Н-2_акт за 07.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 t="str">
            <v>Арматура Ø6,5 класу А240 (Рах.4572 від 08.06.17)</v>
          </cell>
        </row>
        <row r="6">
          <cell r="B6" t="str">
            <v>Арматура Ø6,5 класу А240 (Рах.555945 від 01.08.17)</v>
          </cell>
        </row>
        <row r="7">
          <cell r="B7" t="str">
            <v>Арматура Ø6,5 класу А240 (Рах.5568 від 28.08.17)</v>
          </cell>
        </row>
        <row r="8">
          <cell r="B8" t="str">
            <v>Арматура Ø8 класу А240 (Рах.4572 від 08.06.17)</v>
          </cell>
        </row>
        <row r="9">
          <cell r="B9" t="str">
            <v>Арматура Ø8 класу А240 (Рах.555945 від 01.08.17)</v>
          </cell>
        </row>
        <row r="10">
          <cell r="B10" t="str">
            <v>Арматура Ø8 класу А240 (Рах.5568 від 28.08.17)</v>
          </cell>
        </row>
        <row r="11">
          <cell r="B11" t="str">
            <v>Арматура Ø8 класу А500 (Рах.4572 від 08.06.17)</v>
          </cell>
        </row>
        <row r="12">
          <cell r="B12" t="str">
            <v>Арматура Ø8 класу А500 (Рах.555945 від 01.08.17)</v>
          </cell>
        </row>
        <row r="13">
          <cell r="B13" t="str">
            <v>Арматура Ø8 класу А500 (Рах.5568 від 28.08.17)</v>
          </cell>
        </row>
        <row r="14">
          <cell r="B14" t="str">
            <v>Арматура Ø10 класу А500 (Рах.4572 від 08.06.17)</v>
          </cell>
        </row>
        <row r="15">
          <cell r="B15" t="str">
            <v>Арматура Ø10 класу А500 (Рах.555945 від 01.08.17)</v>
          </cell>
        </row>
        <row r="16">
          <cell r="B16" t="str">
            <v>Арматура Ø10 класу А500 (Рах.5568 від 28.08.17)</v>
          </cell>
        </row>
        <row r="17">
          <cell r="B17" t="str">
            <v>Арматура Ø12 класу А500 (Рах.4572 від 08.06.17)</v>
          </cell>
        </row>
        <row r="18">
          <cell r="B18" t="str">
            <v>Арматура Ø12 класу А500 (Рах.555945 від 01.08.17)</v>
          </cell>
        </row>
        <row r="19">
          <cell r="B19" t="str">
            <v>Арматура Ø12 класу А500 (Рах.5568 від 28.08.17)</v>
          </cell>
        </row>
        <row r="20">
          <cell r="B20" t="str">
            <v>Арматура Ø16 класу А500 (Рах.4572 від 08.06.17)</v>
          </cell>
        </row>
        <row r="21">
          <cell r="B21" t="str">
            <v>Арматура Ø16 класу А500 (Рах.555945 від 01.08.17)</v>
          </cell>
        </row>
        <row r="22">
          <cell r="B22" t="str">
            <v>Арматура Ø16 класу А500 (Рах.5568 від 28.08.17)</v>
          </cell>
        </row>
        <row r="23">
          <cell r="B23" t="str">
            <v>Арматура Ø18 класу А500 (Рах.5568 від 28.08.17)</v>
          </cell>
        </row>
        <row r="25">
          <cell r="B25" t="str">
            <v>Арматура Ø20 класу А500 (Рах.4572 від 08.06.17)</v>
          </cell>
        </row>
        <row r="26">
          <cell r="B26" t="str">
            <v>Арматура Ø20 класу А500 (Рах.555945 від 01.08.17)</v>
          </cell>
        </row>
        <row r="27">
          <cell r="B27" t="str">
            <v>Арматура Ø20 класу А500 (Рах.5568 від 28.08.17)</v>
          </cell>
        </row>
        <row r="28">
          <cell r="B28" t="str">
            <v>Арматура Ø22 класу А500 (Рах.4572 від 08.06.17)</v>
          </cell>
        </row>
        <row r="29">
          <cell r="B29" t="str">
            <v>Арматура Ø22 класу А500 (Рах.555945 від 01.08.17)</v>
          </cell>
        </row>
        <row r="30">
          <cell r="B30" t="str">
            <v>Арматура Ø22 класу А500 (Рах.5568 від 28.08.17)</v>
          </cell>
        </row>
        <row r="31">
          <cell r="B31" t="str">
            <v>Арматура Ø25 класу А500 (Рах.4572 від 08.06.17)</v>
          </cell>
        </row>
        <row r="32">
          <cell r="B32" t="str">
            <v>Арматура Ø25 класу А500 (Рах.555945 від 01.08.17)</v>
          </cell>
        </row>
        <row r="33">
          <cell r="B33" t="str">
            <v>Арматура Ø25 класу А500 (Рах.5568 від 28.08.17)</v>
          </cell>
        </row>
        <row r="34">
          <cell r="B34" t="str">
            <v>Арматура Ø28 класу А500 (Рах.4572 від 08.06.17)</v>
          </cell>
        </row>
        <row r="35">
          <cell r="B35" t="str">
            <v>Арматура Ø32 класу А500 (Рах.4572 від 08.06.17)</v>
          </cell>
        </row>
        <row r="36">
          <cell r="B36" t="str">
            <v>Смуга 40х4мм (Рах.4572 від 08.06.17)</v>
          </cell>
        </row>
        <row r="38">
          <cell r="B38" t="str">
            <v>Дріт сталевий Ø1,2 мм (Рах.4572 від 08.06.17)</v>
          </cell>
        </row>
        <row r="39">
          <cell r="B39" t="str">
            <v>Дріт сталевий Ø1,2 мм (Рах.КИФ369 від 30.05.17 р.)</v>
          </cell>
        </row>
        <row r="40">
          <cell r="B40" t="str">
            <v>Дріт сталевий Ø1,2 мм (Рах.555945 від 01.08.17)</v>
          </cell>
        </row>
        <row r="41">
          <cell r="B41" t="str">
            <v>Дріт сталевий Ø1,2 мм (Рах.5568 від 28.08.17)</v>
          </cell>
        </row>
        <row r="48">
          <cell r="B48" t="str">
            <v>Бетон П4 В30 F200 W6 з доставкою на об'єкт</v>
          </cell>
        </row>
        <row r="49">
          <cell r="B49" t="str">
            <v>Бетон П4 В25 F200 W6 з доставкою на об'єкт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61"/>
  <sheetViews>
    <sheetView tabSelected="1" view="pageBreakPreview" zoomScaleNormal="100" zoomScaleSheetLayoutView="100" workbookViewId="0">
      <selection activeCell="H135" sqref="H135"/>
    </sheetView>
  </sheetViews>
  <sheetFormatPr defaultColWidth="12.6640625" defaultRowHeight="15" customHeight="1"/>
  <cols>
    <col min="1" max="1" width="12.6640625" style="1" customWidth="1"/>
    <col min="2" max="2" width="50.33203125" style="2" customWidth="1"/>
    <col min="3" max="3" width="10.109375" style="3" customWidth="1"/>
    <col min="4" max="4" width="8.33203125" style="4" customWidth="1"/>
    <col min="5" max="5" width="12.6640625" style="129" customWidth="1"/>
    <col min="6" max="6" width="5.77734375" style="90" customWidth="1"/>
    <col min="7" max="7" width="9.88671875" style="2" customWidth="1"/>
    <col min="8" max="8" width="13.33203125" style="2" customWidth="1"/>
    <col min="9" max="16384" width="12.6640625" style="2"/>
  </cols>
  <sheetData>
    <row r="1" spans="1:8" ht="28.5" customHeight="1">
      <c r="A1" s="74" t="s">
        <v>38</v>
      </c>
      <c r="B1" s="78" t="s">
        <v>39</v>
      </c>
      <c r="C1" s="78" t="s">
        <v>0</v>
      </c>
      <c r="D1" s="74" t="s">
        <v>51</v>
      </c>
      <c r="E1" s="78" t="s">
        <v>40</v>
      </c>
      <c r="F1" s="74" t="s">
        <v>75</v>
      </c>
      <c r="G1" s="79"/>
      <c r="H1" s="80"/>
    </row>
    <row r="2" spans="1:8" ht="26.4">
      <c r="A2" s="77"/>
      <c r="B2" s="75"/>
      <c r="C2" s="81"/>
      <c r="D2" s="76"/>
      <c r="E2" s="92"/>
      <c r="F2" s="91"/>
      <c r="G2" s="9" t="s">
        <v>41</v>
      </c>
      <c r="H2" s="9" t="s">
        <v>42</v>
      </c>
    </row>
    <row r="3" spans="1:8" ht="14.4">
      <c r="A3" s="10" t="s">
        <v>43</v>
      </c>
      <c r="B3" s="10">
        <v>2</v>
      </c>
      <c r="C3" s="11"/>
      <c r="D3" s="13"/>
      <c r="E3" s="82">
        <v>4</v>
      </c>
      <c r="F3" s="93">
        <v>3</v>
      </c>
      <c r="G3" s="12"/>
      <c r="H3" s="12">
        <v>6</v>
      </c>
    </row>
    <row r="4" spans="1:8" ht="14.4">
      <c r="A4" s="14"/>
      <c r="B4" s="15" t="s">
        <v>58</v>
      </c>
      <c r="C4" s="16"/>
      <c r="D4" s="18"/>
      <c r="E4" s="109"/>
      <c r="F4" s="94"/>
      <c r="G4" s="17"/>
      <c r="H4" s="17"/>
    </row>
    <row r="5" spans="1:8" ht="14.4">
      <c r="A5" s="19"/>
      <c r="B5" s="19" t="s">
        <v>1</v>
      </c>
      <c r="C5" s="19"/>
      <c r="D5" s="21"/>
      <c r="E5" s="110"/>
      <c r="F5" s="95"/>
      <c r="G5" s="20"/>
      <c r="H5" s="20"/>
    </row>
    <row r="6" spans="1:8" ht="16.2">
      <c r="A6" s="7">
        <v>1</v>
      </c>
      <c r="B6" s="22" t="s">
        <v>52</v>
      </c>
      <c r="C6" s="8" t="s">
        <v>2</v>
      </c>
      <c r="D6" s="22"/>
      <c r="E6" s="111">
        <f>2657.23+709.74+51.19</f>
        <v>3418.1600000000003</v>
      </c>
      <c r="F6" s="96" t="s">
        <v>3</v>
      </c>
      <c r="G6" s="23">
        <v>20</v>
      </c>
      <c r="H6" s="24">
        <f>E6*G6</f>
        <v>68363.200000000012</v>
      </c>
    </row>
    <row r="7" spans="1:8" ht="14.4">
      <c r="A7" s="11"/>
      <c r="B7" s="25" t="s">
        <v>4</v>
      </c>
      <c r="C7" s="9"/>
      <c r="D7" s="13">
        <v>0.15</v>
      </c>
      <c r="E7" s="83">
        <f>D7*E6</f>
        <v>512.72400000000005</v>
      </c>
      <c r="F7" s="25" t="s">
        <v>5</v>
      </c>
      <c r="G7" s="23"/>
      <c r="H7" s="24"/>
    </row>
    <row r="8" spans="1:8" ht="14.4">
      <c r="A8" s="11"/>
      <c r="B8" s="27"/>
      <c r="C8" s="9"/>
      <c r="D8" s="27"/>
      <c r="E8" s="112"/>
      <c r="F8" s="97"/>
      <c r="G8" s="23"/>
      <c r="H8" s="24"/>
    </row>
    <row r="9" spans="1:8" ht="26.4">
      <c r="A9" s="11"/>
      <c r="B9" s="28" t="s">
        <v>65</v>
      </c>
      <c r="C9" s="28"/>
      <c r="D9" s="27"/>
      <c r="E9" s="112"/>
      <c r="F9" s="97"/>
      <c r="G9" s="23"/>
      <c r="H9" s="24"/>
    </row>
    <row r="10" spans="1:8" ht="31.35" customHeight="1">
      <c r="A10" s="11">
        <v>3</v>
      </c>
      <c r="B10" s="30" t="s">
        <v>6</v>
      </c>
      <c r="C10" s="9" t="s">
        <v>2</v>
      </c>
      <c r="D10" s="27"/>
      <c r="E10" s="113">
        <f>709.74+51.19</f>
        <v>760.93000000000006</v>
      </c>
      <c r="F10" s="97" t="s">
        <v>3</v>
      </c>
      <c r="G10" s="23">
        <v>20</v>
      </c>
      <c r="H10" s="24">
        <f>E10*G10</f>
        <v>15218.600000000002</v>
      </c>
    </row>
    <row r="11" spans="1:8" ht="14.4">
      <c r="A11" s="11"/>
      <c r="B11" s="31" t="s">
        <v>44</v>
      </c>
      <c r="C11" s="32"/>
      <c r="D11" s="13">
        <v>0.15</v>
      </c>
      <c r="E11" s="83">
        <f>D11*E10</f>
        <v>114.13950000000001</v>
      </c>
      <c r="F11" s="25" t="s">
        <v>7</v>
      </c>
      <c r="G11" s="23"/>
      <c r="H11" s="24"/>
    </row>
    <row r="12" spans="1:8" ht="26.4">
      <c r="A12" s="11">
        <v>4</v>
      </c>
      <c r="B12" s="69" t="s">
        <v>72</v>
      </c>
      <c r="C12" s="70" t="s">
        <v>74</v>
      </c>
      <c r="D12" s="27"/>
      <c r="E12" s="114">
        <v>709.74</v>
      </c>
      <c r="F12" s="97" t="s">
        <v>3</v>
      </c>
      <c r="G12" s="23">
        <v>120</v>
      </c>
      <c r="H12" s="24">
        <f>E12*G12</f>
        <v>85168.8</v>
      </c>
    </row>
    <row r="13" spans="1:8" ht="14.4">
      <c r="A13" s="11"/>
      <c r="B13" s="34" t="s">
        <v>67</v>
      </c>
      <c r="C13" s="11"/>
      <c r="D13" s="35">
        <v>5</v>
      </c>
      <c r="E13" s="84">
        <f>D13*E12</f>
        <v>3548.7</v>
      </c>
      <c r="F13" s="25" t="s">
        <v>7</v>
      </c>
      <c r="G13" s="23"/>
      <c r="H13" s="24"/>
    </row>
    <row r="14" spans="1:8" ht="16.2">
      <c r="A14" s="6"/>
      <c r="B14" s="36" t="s">
        <v>68</v>
      </c>
      <c r="C14" s="5"/>
      <c r="D14" s="37">
        <v>1.05</v>
      </c>
      <c r="E14" s="84">
        <f>D14*E12</f>
        <v>745.22700000000009</v>
      </c>
      <c r="F14" s="98" t="s">
        <v>28</v>
      </c>
      <c r="G14" s="23"/>
      <c r="H14" s="24"/>
    </row>
    <row r="15" spans="1:8" ht="26.4">
      <c r="A15" s="11">
        <v>5</v>
      </c>
      <c r="B15" s="69" t="s">
        <v>73</v>
      </c>
      <c r="C15" s="70" t="s">
        <v>74</v>
      </c>
      <c r="D15" s="27"/>
      <c r="E15" s="114">
        <f>51.19</f>
        <v>51.19</v>
      </c>
      <c r="F15" s="97" t="s">
        <v>3</v>
      </c>
      <c r="G15" s="23">
        <v>120</v>
      </c>
      <c r="H15" s="24">
        <f>E15*G15</f>
        <v>6142.7999999999993</v>
      </c>
    </row>
    <row r="16" spans="1:8" ht="14.4">
      <c r="A16" s="11"/>
      <c r="B16" s="34" t="s">
        <v>67</v>
      </c>
      <c r="C16" s="11"/>
      <c r="D16" s="35">
        <v>5</v>
      </c>
      <c r="E16" s="84">
        <f>D16*E15</f>
        <v>255.95</v>
      </c>
      <c r="F16" s="25" t="s">
        <v>7</v>
      </c>
      <c r="G16" s="23"/>
      <c r="H16" s="24"/>
    </row>
    <row r="17" spans="1:8" ht="16.2">
      <c r="A17" s="6"/>
      <c r="B17" s="36" t="s">
        <v>70</v>
      </c>
      <c r="C17" s="5"/>
      <c r="D17" s="37">
        <v>1.05</v>
      </c>
      <c r="E17" s="84">
        <f>D17*E15</f>
        <v>53.749499999999998</v>
      </c>
      <c r="F17" s="98" t="s">
        <v>28</v>
      </c>
      <c r="G17" s="23"/>
      <c r="H17" s="24"/>
    </row>
    <row r="18" spans="1:8" ht="16.2">
      <c r="A18" s="7">
        <v>6</v>
      </c>
      <c r="B18" s="30" t="s">
        <v>54</v>
      </c>
      <c r="C18" s="9" t="s">
        <v>2</v>
      </c>
      <c r="D18" s="27"/>
      <c r="E18" s="113">
        <f>E10</f>
        <v>760.93000000000006</v>
      </c>
      <c r="F18" s="97" t="s">
        <v>3</v>
      </c>
      <c r="G18" s="23">
        <v>20</v>
      </c>
      <c r="H18" s="24">
        <f>E18*G18</f>
        <v>15218.600000000002</v>
      </c>
    </row>
    <row r="19" spans="1:8" ht="14.4">
      <c r="A19" s="38"/>
      <c r="B19" s="31" t="s">
        <v>44</v>
      </c>
      <c r="C19" s="32"/>
      <c r="D19" s="13">
        <v>0.15</v>
      </c>
      <c r="E19" s="83">
        <f>D19*E18</f>
        <v>114.13950000000001</v>
      </c>
      <c r="F19" s="25" t="s">
        <v>7</v>
      </c>
      <c r="G19" s="23"/>
      <c r="H19" s="24"/>
    </row>
    <row r="20" spans="1:8" ht="16.2">
      <c r="A20" s="7">
        <f>A18+1</f>
        <v>7</v>
      </c>
      <c r="B20" s="39" t="s">
        <v>26</v>
      </c>
      <c r="C20" s="40" t="s">
        <v>2</v>
      </c>
      <c r="D20" s="41"/>
      <c r="E20" s="115">
        <f>E10</f>
        <v>760.93000000000006</v>
      </c>
      <c r="F20" s="99" t="s">
        <v>3</v>
      </c>
      <c r="G20" s="23">
        <v>120</v>
      </c>
      <c r="H20" s="24">
        <f>E20*G20</f>
        <v>91311.6</v>
      </c>
    </row>
    <row r="21" spans="1:8" ht="26.1" customHeight="1">
      <c r="A21" s="38"/>
      <c r="B21" s="42" t="s">
        <v>27</v>
      </c>
      <c r="C21" s="38"/>
      <c r="D21" s="41">
        <v>0.35</v>
      </c>
      <c r="E21" s="83">
        <f>D21*E20</f>
        <v>266.32550000000003</v>
      </c>
      <c r="F21" s="100" t="s">
        <v>5</v>
      </c>
      <c r="G21" s="23"/>
      <c r="H21" s="24"/>
    </row>
    <row r="22" spans="1:8" ht="14.4">
      <c r="A22" s="38"/>
      <c r="B22" s="42"/>
      <c r="C22" s="38"/>
      <c r="D22" s="41"/>
      <c r="E22" s="85"/>
      <c r="F22" s="100"/>
      <c r="G22" s="23"/>
      <c r="H22" s="24"/>
    </row>
    <row r="23" spans="1:8" ht="14.4">
      <c r="A23" s="38"/>
      <c r="B23" s="40" t="s">
        <v>53</v>
      </c>
      <c r="C23" s="40"/>
      <c r="D23" s="44"/>
      <c r="E23" s="85"/>
      <c r="F23" s="100"/>
      <c r="G23" s="23"/>
      <c r="H23" s="24"/>
    </row>
    <row r="24" spans="1:8" ht="16.2">
      <c r="A24" s="7">
        <f>A20+1</f>
        <v>8</v>
      </c>
      <c r="B24" s="27" t="s">
        <v>18</v>
      </c>
      <c r="C24" s="29" t="s">
        <v>29</v>
      </c>
      <c r="D24" s="41"/>
      <c r="E24" s="116">
        <f>2657.23</f>
        <v>2657.23</v>
      </c>
      <c r="F24" s="101" t="s">
        <v>3</v>
      </c>
      <c r="G24" s="23">
        <v>120</v>
      </c>
      <c r="H24" s="24">
        <f>E24*G24</f>
        <v>318867.59999999998</v>
      </c>
    </row>
    <row r="25" spans="1:8" ht="14.4">
      <c r="A25" s="7"/>
      <c r="B25" s="46" t="s">
        <v>19</v>
      </c>
      <c r="C25" s="47"/>
      <c r="D25" s="41">
        <v>0.02</v>
      </c>
      <c r="E25" s="83">
        <f>D25*E24</f>
        <v>53.144600000000004</v>
      </c>
      <c r="F25" s="102" t="s">
        <v>20</v>
      </c>
      <c r="G25" s="23"/>
      <c r="H25" s="24"/>
    </row>
    <row r="26" spans="1:8" ht="16.2">
      <c r="A26" s="7">
        <f>A24+1</f>
        <v>9</v>
      </c>
      <c r="B26" s="30" t="s">
        <v>54</v>
      </c>
      <c r="C26" s="9" t="s">
        <v>2</v>
      </c>
      <c r="D26" s="27"/>
      <c r="E26" s="113">
        <f>E24</f>
        <v>2657.23</v>
      </c>
      <c r="F26" s="97" t="s">
        <v>3</v>
      </c>
      <c r="G26" s="23">
        <v>20</v>
      </c>
      <c r="H26" s="24">
        <f>E26*G26</f>
        <v>53144.6</v>
      </c>
    </row>
    <row r="27" spans="1:8" ht="14.4">
      <c r="A27" s="11"/>
      <c r="B27" s="31" t="s">
        <v>44</v>
      </c>
      <c r="C27" s="32"/>
      <c r="D27" s="13">
        <v>0.15</v>
      </c>
      <c r="E27" s="83">
        <f>D27*E26</f>
        <v>398.58449999999999</v>
      </c>
      <c r="F27" s="25" t="s">
        <v>7</v>
      </c>
      <c r="G27" s="23"/>
      <c r="H27" s="24"/>
    </row>
    <row r="28" spans="1:8" ht="16.2">
      <c r="A28" s="7">
        <f>A26+1</f>
        <v>10</v>
      </c>
      <c r="B28" s="39" t="s">
        <v>26</v>
      </c>
      <c r="C28" s="40" t="s">
        <v>2</v>
      </c>
      <c r="D28" s="41"/>
      <c r="E28" s="115">
        <f>E24</f>
        <v>2657.23</v>
      </c>
      <c r="F28" s="99" t="s">
        <v>3</v>
      </c>
      <c r="G28" s="23">
        <v>120</v>
      </c>
      <c r="H28" s="24">
        <f>E28*G28</f>
        <v>318867.59999999998</v>
      </c>
    </row>
    <row r="29" spans="1:8" ht="14.4">
      <c r="A29" s="38"/>
      <c r="B29" s="42" t="s">
        <v>27</v>
      </c>
      <c r="C29" s="38"/>
      <c r="D29" s="41">
        <v>0.35</v>
      </c>
      <c r="E29" s="83">
        <f>D29*E28</f>
        <v>930.03049999999996</v>
      </c>
      <c r="F29" s="100" t="s">
        <v>5</v>
      </c>
      <c r="G29" s="23"/>
      <c r="H29" s="24"/>
    </row>
    <row r="30" spans="1:8" ht="14.4">
      <c r="A30" s="38"/>
      <c r="B30" s="42"/>
      <c r="C30" s="38"/>
      <c r="D30" s="41"/>
      <c r="E30" s="85"/>
      <c r="F30" s="100"/>
      <c r="G30" s="23"/>
      <c r="H30" s="24"/>
    </row>
    <row r="31" spans="1:8" ht="14.4">
      <c r="A31" s="19"/>
      <c r="B31" s="19" t="s">
        <v>55</v>
      </c>
      <c r="C31" s="19"/>
      <c r="D31" s="21"/>
      <c r="E31" s="110"/>
      <c r="F31" s="95"/>
      <c r="G31" s="23"/>
      <c r="H31" s="24"/>
    </row>
    <row r="32" spans="1:8" ht="16.2">
      <c r="A32" s="7">
        <f>A28+1</f>
        <v>11</v>
      </c>
      <c r="B32" s="27" t="s">
        <v>56</v>
      </c>
      <c r="C32" s="9" t="s">
        <v>2</v>
      </c>
      <c r="D32" s="41"/>
      <c r="E32" s="117">
        <f>950.6+792.6+550.8</f>
        <v>2294</v>
      </c>
      <c r="F32" s="101" t="s">
        <v>3</v>
      </c>
      <c r="G32" s="23">
        <v>15</v>
      </c>
      <c r="H32" s="24">
        <f>E32*G32</f>
        <v>34410</v>
      </c>
    </row>
    <row r="33" spans="1:8" ht="14.4">
      <c r="A33" s="7"/>
      <c r="B33" s="25" t="s">
        <v>4</v>
      </c>
      <c r="C33" s="9"/>
      <c r="D33" s="41">
        <v>0.15</v>
      </c>
      <c r="E33" s="83">
        <f>D33*E32</f>
        <v>344.09999999999997</v>
      </c>
      <c r="F33" s="102" t="s">
        <v>5</v>
      </c>
      <c r="G33" s="23"/>
      <c r="H33" s="24"/>
    </row>
    <row r="34" spans="1:8" ht="14.4">
      <c r="A34" s="7"/>
      <c r="B34" s="8"/>
      <c r="C34" s="8"/>
      <c r="D34" s="41"/>
      <c r="E34" s="118"/>
      <c r="F34" s="103"/>
      <c r="G34" s="23"/>
      <c r="H34" s="24"/>
    </row>
    <row r="35" spans="1:8" ht="14.4">
      <c r="A35" s="7"/>
      <c r="B35" s="8" t="s">
        <v>17</v>
      </c>
      <c r="C35" s="8"/>
      <c r="D35" s="41"/>
      <c r="E35" s="118"/>
      <c r="F35" s="103"/>
      <c r="G35" s="23"/>
      <c r="H35" s="24"/>
    </row>
    <row r="36" spans="1:8" ht="16.2">
      <c r="A36" s="7">
        <f>A32+1</f>
        <v>12</v>
      </c>
      <c r="B36" s="30" t="s">
        <v>6</v>
      </c>
      <c r="C36" s="9" t="s">
        <v>2</v>
      </c>
      <c r="D36" s="41"/>
      <c r="E36" s="119">
        <v>792.6</v>
      </c>
      <c r="F36" s="101" t="s">
        <v>3</v>
      </c>
      <c r="G36" s="23">
        <v>20</v>
      </c>
      <c r="H36" s="24">
        <f>E36*G36</f>
        <v>15852</v>
      </c>
    </row>
    <row r="37" spans="1:8" ht="14.4">
      <c r="A37" s="7"/>
      <c r="B37" s="31" t="s">
        <v>44</v>
      </c>
      <c r="C37" s="32"/>
      <c r="D37" s="41">
        <v>0.15</v>
      </c>
      <c r="E37" s="83">
        <f>D37*E36</f>
        <v>118.89</v>
      </c>
      <c r="F37" s="102" t="s">
        <v>7</v>
      </c>
      <c r="G37" s="23"/>
      <c r="H37" s="24"/>
    </row>
    <row r="38" spans="1:8" ht="16.2">
      <c r="A38" s="7">
        <f>A36+1</f>
        <v>13</v>
      </c>
      <c r="B38" s="33" t="s">
        <v>30</v>
      </c>
      <c r="C38" s="70" t="s">
        <v>74</v>
      </c>
      <c r="D38" s="41"/>
      <c r="E38" s="120">
        <f>E36</f>
        <v>792.6</v>
      </c>
      <c r="F38" s="101" t="s">
        <v>3</v>
      </c>
      <c r="G38" s="73">
        <v>180</v>
      </c>
      <c r="H38" s="24">
        <f>E38*G38</f>
        <v>142668</v>
      </c>
    </row>
    <row r="39" spans="1:8" ht="14.4">
      <c r="A39" s="7"/>
      <c r="B39" s="34" t="s">
        <v>10</v>
      </c>
      <c r="C39" s="11"/>
      <c r="D39" s="41">
        <v>6</v>
      </c>
      <c r="E39" s="84">
        <f>D39*E38</f>
        <v>4755.6000000000004</v>
      </c>
      <c r="F39" s="102" t="s">
        <v>7</v>
      </c>
      <c r="G39" s="23"/>
      <c r="H39" s="24"/>
    </row>
    <row r="40" spans="1:8" ht="26.4">
      <c r="A40" s="7"/>
      <c r="B40" s="26" t="s">
        <v>33</v>
      </c>
      <c r="C40" s="9"/>
      <c r="D40" s="41">
        <v>1.05</v>
      </c>
      <c r="E40" s="84">
        <f>D40*E38</f>
        <v>832.23</v>
      </c>
      <c r="F40" s="102" t="s">
        <v>28</v>
      </c>
      <c r="G40" s="23"/>
      <c r="H40" s="24"/>
    </row>
    <row r="41" spans="1:8" ht="26.4">
      <c r="A41" s="7"/>
      <c r="B41" s="26" t="s">
        <v>31</v>
      </c>
      <c r="C41" s="9"/>
      <c r="D41" s="41">
        <v>6</v>
      </c>
      <c r="E41" s="84">
        <f>D41*E38</f>
        <v>4755.6000000000004</v>
      </c>
      <c r="F41" s="102" t="s">
        <v>20</v>
      </c>
      <c r="G41" s="23"/>
      <c r="H41" s="24"/>
    </row>
    <row r="42" spans="1:8" ht="26.4">
      <c r="A42" s="7">
        <f>A38+1</f>
        <v>14</v>
      </c>
      <c r="B42" s="27" t="s">
        <v>32</v>
      </c>
      <c r="C42" s="29" t="s">
        <v>29</v>
      </c>
      <c r="D42" s="41"/>
      <c r="E42" s="119">
        <f>E36</f>
        <v>792.6</v>
      </c>
      <c r="F42" s="101" t="s">
        <v>3</v>
      </c>
      <c r="G42" s="23">
        <v>95</v>
      </c>
      <c r="H42" s="24">
        <f>E42*G42</f>
        <v>75297</v>
      </c>
    </row>
    <row r="43" spans="1:8" ht="16.2">
      <c r="A43" s="7"/>
      <c r="B43" s="26" t="s">
        <v>46</v>
      </c>
      <c r="C43" s="9"/>
      <c r="D43" s="41">
        <v>1.1000000000000001</v>
      </c>
      <c r="E43" s="83">
        <f>D43*E42</f>
        <v>871.86000000000013</v>
      </c>
      <c r="F43" s="102" t="s">
        <v>28</v>
      </c>
      <c r="G43" s="23"/>
      <c r="H43" s="24"/>
    </row>
    <row r="44" spans="1:8" ht="26.4">
      <c r="A44" s="7">
        <f>A42+1</f>
        <v>15</v>
      </c>
      <c r="B44" s="27" t="s">
        <v>15</v>
      </c>
      <c r="C44" s="9" t="s">
        <v>2</v>
      </c>
      <c r="D44" s="41"/>
      <c r="E44" s="119">
        <f>E42</f>
        <v>792.6</v>
      </c>
      <c r="F44" s="101" t="s">
        <v>3</v>
      </c>
      <c r="G44" s="23">
        <v>185</v>
      </c>
      <c r="H44" s="24">
        <f>E44*G44</f>
        <v>146631</v>
      </c>
    </row>
    <row r="45" spans="1:8" ht="14.4">
      <c r="A45" s="7"/>
      <c r="B45" s="26" t="s">
        <v>10</v>
      </c>
      <c r="C45" s="9"/>
      <c r="D45" s="41">
        <v>6</v>
      </c>
      <c r="E45" s="83">
        <f>D45*E44</f>
        <v>4755.6000000000004</v>
      </c>
      <c r="F45" s="102" t="s">
        <v>7</v>
      </c>
      <c r="G45" s="23"/>
      <c r="H45" s="24"/>
    </row>
    <row r="46" spans="1:8" ht="26.4">
      <c r="A46" s="7">
        <f>A44+1</f>
        <v>16</v>
      </c>
      <c r="B46" s="22" t="s">
        <v>16</v>
      </c>
      <c r="C46" s="9" t="s">
        <v>2</v>
      </c>
      <c r="D46" s="41"/>
      <c r="E46" s="121">
        <f>E44</f>
        <v>792.6</v>
      </c>
      <c r="F46" s="101" t="s">
        <v>3</v>
      </c>
      <c r="G46" s="23">
        <v>20</v>
      </c>
      <c r="H46" s="24">
        <f>E46*G46</f>
        <v>15852</v>
      </c>
    </row>
    <row r="47" spans="1:8" ht="14.4">
      <c r="A47" s="7"/>
      <c r="B47" s="31" t="s">
        <v>8</v>
      </c>
      <c r="C47" s="32"/>
      <c r="D47" s="41">
        <v>0.3</v>
      </c>
      <c r="E47" s="83">
        <f>D47*E46</f>
        <v>237.78</v>
      </c>
      <c r="F47" s="102" t="s">
        <v>7</v>
      </c>
      <c r="G47" s="23"/>
      <c r="H47" s="24"/>
    </row>
    <row r="48" spans="1:8" ht="16.2">
      <c r="A48" s="48">
        <f>A46+1</f>
        <v>17</v>
      </c>
      <c r="B48" s="49" t="s">
        <v>34</v>
      </c>
      <c r="C48" s="5" t="s">
        <v>45</v>
      </c>
      <c r="D48" s="50"/>
      <c r="E48" s="122">
        <f>E46</f>
        <v>792.6</v>
      </c>
      <c r="F48" s="104" t="s">
        <v>3</v>
      </c>
      <c r="G48" s="23">
        <v>165</v>
      </c>
      <c r="H48" s="24">
        <f>E48*G48</f>
        <v>130779</v>
      </c>
    </row>
    <row r="49" spans="1:8" ht="22.8">
      <c r="A49" s="38"/>
      <c r="B49" s="52" t="s">
        <v>35</v>
      </c>
      <c r="C49" s="53"/>
      <c r="D49" s="41">
        <v>2.5</v>
      </c>
      <c r="E49" s="83">
        <f>D49*E48</f>
        <v>1981.5</v>
      </c>
      <c r="F49" s="100" t="s">
        <v>7</v>
      </c>
      <c r="G49" s="23"/>
      <c r="H49" s="24"/>
    </row>
    <row r="50" spans="1:8" ht="14.4">
      <c r="A50" s="38"/>
      <c r="B50" s="40"/>
      <c r="C50" s="40"/>
      <c r="D50" s="41"/>
      <c r="E50" s="88"/>
      <c r="F50" s="105"/>
      <c r="G50" s="23"/>
      <c r="H50" s="24"/>
    </row>
    <row r="51" spans="1:8" ht="26.4">
      <c r="A51" s="7"/>
      <c r="B51" s="8" t="s">
        <v>57</v>
      </c>
      <c r="C51" s="8"/>
      <c r="D51" s="55"/>
      <c r="E51" s="118"/>
      <c r="F51" s="103"/>
      <c r="G51" s="23"/>
      <c r="H51" s="24"/>
    </row>
    <row r="52" spans="1:8" ht="16.2">
      <c r="A52" s="7">
        <f>A48+1</f>
        <v>18</v>
      </c>
      <c r="B52" s="27" t="s">
        <v>18</v>
      </c>
      <c r="C52" s="29" t="s">
        <v>29</v>
      </c>
      <c r="D52" s="41"/>
      <c r="E52" s="116">
        <v>950.6</v>
      </c>
      <c r="F52" s="101" t="s">
        <v>3</v>
      </c>
      <c r="G52" s="23">
        <v>120</v>
      </c>
      <c r="H52" s="24">
        <f>E52*G52</f>
        <v>114072</v>
      </c>
    </row>
    <row r="53" spans="1:8" ht="14.4">
      <c r="A53" s="7"/>
      <c r="B53" s="46" t="s">
        <v>19</v>
      </c>
      <c r="C53" s="47"/>
      <c r="D53" s="41">
        <v>0.02</v>
      </c>
      <c r="E53" s="83">
        <f>D53*E52</f>
        <v>19.012</v>
      </c>
      <c r="F53" s="102" t="s">
        <v>20</v>
      </c>
      <c r="G53" s="23"/>
      <c r="H53" s="24"/>
    </row>
    <row r="54" spans="1:8" ht="16.2">
      <c r="A54" s="7">
        <f>A52+1</f>
        <v>19</v>
      </c>
      <c r="B54" s="30" t="s">
        <v>21</v>
      </c>
      <c r="C54" s="9" t="s">
        <v>2</v>
      </c>
      <c r="D54" s="41"/>
      <c r="E54" s="119">
        <f>E52</f>
        <v>950.6</v>
      </c>
      <c r="F54" s="101" t="s">
        <v>3</v>
      </c>
      <c r="G54" s="23">
        <v>20</v>
      </c>
      <c r="H54" s="24">
        <f>E54*G54</f>
        <v>19012</v>
      </c>
    </row>
    <row r="55" spans="1:8" ht="14.4">
      <c r="A55" s="7"/>
      <c r="B55" s="31" t="s">
        <v>11</v>
      </c>
      <c r="C55" s="32"/>
      <c r="D55" s="41">
        <v>0.15</v>
      </c>
      <c r="E55" s="83">
        <f>D55*E54</f>
        <v>142.59</v>
      </c>
      <c r="F55" s="102" t="s">
        <v>7</v>
      </c>
      <c r="G55" s="23"/>
      <c r="H55" s="24"/>
    </row>
    <row r="56" spans="1:8" ht="16.2">
      <c r="A56" s="7">
        <f>A54+1</f>
        <v>20</v>
      </c>
      <c r="B56" s="27" t="s">
        <v>22</v>
      </c>
      <c r="C56" s="9" t="s">
        <v>2</v>
      </c>
      <c r="D56" s="41"/>
      <c r="E56" s="123">
        <f>E52</f>
        <v>950.6</v>
      </c>
      <c r="F56" s="101" t="s">
        <v>3</v>
      </c>
      <c r="G56" s="23">
        <v>125</v>
      </c>
      <c r="H56" s="24">
        <f>E56*G56</f>
        <v>118825</v>
      </c>
    </row>
    <row r="57" spans="1:8" ht="14.4">
      <c r="A57" s="7"/>
      <c r="B57" s="34" t="s">
        <v>9</v>
      </c>
      <c r="C57" s="11"/>
      <c r="D57" s="41">
        <v>0.8</v>
      </c>
      <c r="E57" s="83">
        <f>D57*E56</f>
        <v>760.48</v>
      </c>
      <c r="F57" s="106" t="s">
        <v>5</v>
      </c>
      <c r="G57" s="23"/>
      <c r="H57" s="24"/>
    </row>
    <row r="58" spans="1:8" ht="14.4">
      <c r="A58" s="7"/>
      <c r="B58" s="8"/>
      <c r="C58" s="8"/>
      <c r="D58" s="41"/>
      <c r="E58" s="118"/>
      <c r="F58" s="103"/>
      <c r="G58" s="23"/>
      <c r="H58" s="24"/>
    </row>
    <row r="59" spans="1:8" ht="14.4">
      <c r="A59" s="7"/>
      <c r="B59" s="8" t="s">
        <v>24</v>
      </c>
      <c r="C59" s="8"/>
      <c r="D59" s="41"/>
      <c r="E59" s="118"/>
      <c r="F59" s="103"/>
      <c r="G59" s="23"/>
      <c r="H59" s="24"/>
    </row>
    <row r="60" spans="1:8" ht="16.2">
      <c r="A60" s="7">
        <f>A56+1</f>
        <v>21</v>
      </c>
      <c r="B60" s="30" t="s">
        <v>21</v>
      </c>
      <c r="C60" s="9" t="s">
        <v>2</v>
      </c>
      <c r="D60" s="41"/>
      <c r="E60" s="119">
        <v>550.79999999999995</v>
      </c>
      <c r="F60" s="101" t="s">
        <v>3</v>
      </c>
      <c r="G60" s="23">
        <v>20</v>
      </c>
      <c r="H60" s="24">
        <f>E60*G60</f>
        <v>11016</v>
      </c>
    </row>
    <row r="61" spans="1:8" ht="14.4">
      <c r="A61" s="7"/>
      <c r="B61" s="31" t="s">
        <v>11</v>
      </c>
      <c r="C61" s="32"/>
      <c r="D61" s="41">
        <v>0.15</v>
      </c>
      <c r="E61" s="83">
        <f>D61*E60</f>
        <v>82.61999999999999</v>
      </c>
      <c r="F61" s="102" t="s">
        <v>7</v>
      </c>
      <c r="G61" s="23"/>
      <c r="H61" s="24"/>
    </row>
    <row r="62" spans="1:8" ht="16.2">
      <c r="A62" s="7">
        <f>A60+1</f>
        <v>22</v>
      </c>
      <c r="B62" s="56" t="s">
        <v>36</v>
      </c>
      <c r="C62" s="9" t="s">
        <v>45</v>
      </c>
      <c r="D62" s="41"/>
      <c r="E62" s="119">
        <f>E60</f>
        <v>550.79999999999995</v>
      </c>
      <c r="F62" s="101" t="s">
        <v>3</v>
      </c>
      <c r="G62" s="23">
        <v>245</v>
      </c>
      <c r="H62" s="24">
        <f>E62*G62</f>
        <v>134946</v>
      </c>
    </row>
    <row r="63" spans="1:8" ht="14.4">
      <c r="A63" s="7"/>
      <c r="B63" s="57" t="s">
        <v>37</v>
      </c>
      <c r="C63" s="58"/>
      <c r="D63" s="41">
        <v>13</v>
      </c>
      <c r="E63" s="83">
        <f>D63*E62</f>
        <v>7160.4</v>
      </c>
      <c r="F63" s="102" t="s">
        <v>7</v>
      </c>
      <c r="G63" s="23"/>
      <c r="H63" s="24"/>
    </row>
    <row r="64" spans="1:8" ht="16.2">
      <c r="A64" s="7">
        <f>A62+1</f>
        <v>23</v>
      </c>
      <c r="B64" s="30" t="s">
        <v>25</v>
      </c>
      <c r="C64" s="9" t="s">
        <v>2</v>
      </c>
      <c r="D64" s="41"/>
      <c r="E64" s="119">
        <f>E62</f>
        <v>550.79999999999995</v>
      </c>
      <c r="F64" s="101" t="s">
        <v>3</v>
      </c>
      <c r="G64" s="23">
        <v>20</v>
      </c>
      <c r="H64" s="24">
        <f>E64*G64</f>
        <v>11016</v>
      </c>
    </row>
    <row r="65" spans="1:8" ht="14.4">
      <c r="A65" s="7"/>
      <c r="B65" s="31" t="s">
        <v>11</v>
      </c>
      <c r="C65" s="32"/>
      <c r="D65" s="41">
        <v>0.15</v>
      </c>
      <c r="E65" s="83">
        <f>D65*E64</f>
        <v>82.61999999999999</v>
      </c>
      <c r="F65" s="102" t="s">
        <v>7</v>
      </c>
      <c r="G65" s="23"/>
      <c r="H65" s="24"/>
    </row>
    <row r="66" spans="1:8" ht="14.4">
      <c r="A66" s="7"/>
      <c r="B66" s="59"/>
      <c r="C66" s="58"/>
      <c r="D66" s="41"/>
      <c r="E66" s="86"/>
      <c r="F66" s="102"/>
      <c r="G66" s="23"/>
      <c r="H66" s="24"/>
    </row>
    <row r="67" spans="1:8" ht="16.2">
      <c r="A67" s="7">
        <f>A64+1</f>
        <v>24</v>
      </c>
      <c r="B67" s="27" t="s">
        <v>12</v>
      </c>
      <c r="C67" s="9" t="s">
        <v>2</v>
      </c>
      <c r="D67" s="41"/>
      <c r="E67" s="119">
        <f>E60</f>
        <v>550.79999999999995</v>
      </c>
      <c r="F67" s="101" t="s">
        <v>3</v>
      </c>
      <c r="G67" s="23">
        <v>185</v>
      </c>
      <c r="H67" s="24">
        <f>E67*G67</f>
        <v>101897.99999999999</v>
      </c>
    </row>
    <row r="68" spans="1:8" ht="14.4">
      <c r="A68" s="7"/>
      <c r="B68" s="60" t="s">
        <v>13</v>
      </c>
      <c r="C68" s="61"/>
      <c r="D68" s="41">
        <v>4</v>
      </c>
      <c r="E68" s="84">
        <f>D68*E67</f>
        <v>2203.1999999999998</v>
      </c>
      <c r="F68" s="102" t="s">
        <v>7</v>
      </c>
      <c r="G68" s="23"/>
      <c r="H68" s="24"/>
    </row>
    <row r="69" spans="1:8" ht="14.4">
      <c r="A69" s="7"/>
      <c r="B69" s="31" t="s">
        <v>14</v>
      </c>
      <c r="C69" s="32"/>
      <c r="D69" s="41">
        <v>1.8</v>
      </c>
      <c r="E69" s="84">
        <f>D69*E67</f>
        <v>991.43999999999994</v>
      </c>
      <c r="F69" s="102" t="s">
        <v>7</v>
      </c>
      <c r="G69" s="23"/>
      <c r="H69" s="24"/>
    </row>
    <row r="70" spans="1:8" ht="16.2">
      <c r="A70" s="7">
        <f>A67+1</f>
        <v>25</v>
      </c>
      <c r="B70" s="30" t="s">
        <v>23</v>
      </c>
      <c r="C70" s="9" t="s">
        <v>2</v>
      </c>
      <c r="D70" s="41"/>
      <c r="E70" s="119">
        <f>E67</f>
        <v>550.79999999999995</v>
      </c>
      <c r="F70" s="101" t="s">
        <v>3</v>
      </c>
      <c r="G70" s="23">
        <v>20</v>
      </c>
      <c r="H70" s="24">
        <f>E70*G70</f>
        <v>11016</v>
      </c>
    </row>
    <row r="71" spans="1:8" ht="14.4">
      <c r="A71" s="7"/>
      <c r="B71" s="31" t="s">
        <v>11</v>
      </c>
      <c r="C71" s="32"/>
      <c r="D71" s="41">
        <v>0.15</v>
      </c>
      <c r="E71" s="83">
        <f>D71*E70</f>
        <v>82.61999999999999</v>
      </c>
      <c r="F71" s="102" t="s">
        <v>7</v>
      </c>
      <c r="G71" s="23"/>
      <c r="H71" s="24"/>
    </row>
    <row r="72" spans="1:8" ht="16.2">
      <c r="A72" s="7">
        <f>A70+1</f>
        <v>26</v>
      </c>
      <c r="B72" s="27" t="s">
        <v>71</v>
      </c>
      <c r="C72" s="9" t="s">
        <v>2</v>
      </c>
      <c r="D72" s="41"/>
      <c r="E72" s="123">
        <f>E67</f>
        <v>550.79999999999995</v>
      </c>
      <c r="F72" s="101" t="s">
        <v>3</v>
      </c>
      <c r="G72" s="23">
        <v>90</v>
      </c>
      <c r="H72" s="24">
        <f>E72*G72</f>
        <v>49571.999999999993</v>
      </c>
    </row>
    <row r="73" spans="1:8" ht="14.4">
      <c r="A73" s="7"/>
      <c r="B73" s="34" t="s">
        <v>9</v>
      </c>
      <c r="C73" s="11"/>
      <c r="D73" s="41">
        <v>0.6</v>
      </c>
      <c r="E73" s="83">
        <f>D73*E72</f>
        <v>330.47999999999996</v>
      </c>
      <c r="F73" s="106" t="s">
        <v>5</v>
      </c>
      <c r="G73" s="23"/>
      <c r="H73" s="24"/>
    </row>
    <row r="74" spans="1:8" ht="14.4">
      <c r="A74" s="7"/>
      <c r="B74" s="8"/>
      <c r="C74" s="8"/>
      <c r="D74" s="41"/>
      <c r="E74" s="118"/>
      <c r="F74" s="103"/>
      <c r="G74" s="23"/>
      <c r="H74" s="24"/>
    </row>
    <row r="75" spans="1:8" ht="16.2">
      <c r="A75" s="11">
        <f>A72+1</f>
        <v>27</v>
      </c>
      <c r="B75" s="27" t="s">
        <v>47</v>
      </c>
      <c r="C75" s="9" t="s">
        <v>48</v>
      </c>
      <c r="D75" s="41"/>
      <c r="E75" s="123">
        <v>3520.36</v>
      </c>
      <c r="F75" s="101" t="s">
        <v>3</v>
      </c>
      <c r="G75" s="23">
        <v>12</v>
      </c>
      <c r="H75" s="24">
        <f>E75*G75</f>
        <v>42244.32</v>
      </c>
    </row>
    <row r="76" spans="1:8" ht="22.8">
      <c r="A76" s="11"/>
      <c r="B76" s="60" t="s">
        <v>49</v>
      </c>
      <c r="C76" s="61"/>
      <c r="D76" s="41"/>
      <c r="E76" s="87">
        <v>24</v>
      </c>
      <c r="F76" s="102" t="s">
        <v>50</v>
      </c>
      <c r="G76" s="23"/>
      <c r="H76" s="24">
        <f>E76*G76</f>
        <v>0</v>
      </c>
    </row>
    <row r="77" spans="1:8" ht="26.4">
      <c r="A77" s="6">
        <f>A75+1</f>
        <v>28</v>
      </c>
      <c r="B77" s="62" t="s">
        <v>64</v>
      </c>
      <c r="C77" s="5" t="s">
        <v>48</v>
      </c>
      <c r="D77" s="50"/>
      <c r="E77" s="124">
        <v>955.5</v>
      </c>
      <c r="F77" s="104" t="s">
        <v>3</v>
      </c>
      <c r="G77" s="23">
        <v>190</v>
      </c>
      <c r="H77" s="24">
        <f>E77*G77</f>
        <v>181545</v>
      </c>
    </row>
    <row r="78" spans="1:8" ht="14.4">
      <c r="A78" s="38"/>
      <c r="B78" s="52" t="s">
        <v>60</v>
      </c>
      <c r="C78" s="53"/>
      <c r="D78" s="41">
        <v>0.8</v>
      </c>
      <c r="E78" s="88">
        <f>E77*D78</f>
        <v>764.40000000000009</v>
      </c>
      <c r="F78" s="100" t="s">
        <v>5</v>
      </c>
      <c r="G78" s="23"/>
      <c r="H78" s="24"/>
    </row>
    <row r="79" spans="1:8" ht="14.4">
      <c r="A79" s="38"/>
      <c r="B79" s="52" t="s">
        <v>61</v>
      </c>
      <c r="C79" s="53"/>
      <c r="D79" s="41">
        <v>0.2</v>
      </c>
      <c r="E79" s="88">
        <f>E77*D79</f>
        <v>191.10000000000002</v>
      </c>
      <c r="F79" s="100" t="s">
        <v>5</v>
      </c>
      <c r="G79" s="23"/>
      <c r="H79" s="24"/>
    </row>
    <row r="80" spans="1:8" ht="14.4">
      <c r="A80" s="38"/>
      <c r="B80" s="52" t="s">
        <v>62</v>
      </c>
      <c r="C80" s="53"/>
      <c r="D80" s="41">
        <v>12</v>
      </c>
      <c r="E80" s="88">
        <f>E77*D80</f>
        <v>11466</v>
      </c>
      <c r="F80" s="100" t="s">
        <v>59</v>
      </c>
      <c r="G80" s="23"/>
      <c r="H80" s="24"/>
    </row>
    <row r="81" spans="1:8" ht="14.4">
      <c r="A81" s="11"/>
      <c r="B81" s="60"/>
      <c r="C81" s="61"/>
      <c r="D81" s="41"/>
      <c r="E81" s="87"/>
      <c r="F81" s="102"/>
      <c r="G81" s="23"/>
      <c r="H81" s="24"/>
    </row>
    <row r="82" spans="1:8" ht="14.4">
      <c r="A82" s="63"/>
      <c r="B82" s="64" t="s">
        <v>63</v>
      </c>
      <c r="C82" s="65"/>
      <c r="D82" s="66"/>
      <c r="E82" s="125"/>
      <c r="F82" s="107"/>
      <c r="G82" s="23"/>
      <c r="H82" s="24"/>
    </row>
    <row r="83" spans="1:8" ht="14.4">
      <c r="A83" s="67"/>
      <c r="B83" s="67" t="s">
        <v>1</v>
      </c>
      <c r="C83" s="67"/>
      <c r="D83" s="68"/>
      <c r="E83" s="126"/>
      <c r="F83" s="108"/>
      <c r="G83" s="23"/>
      <c r="H83" s="24"/>
    </row>
    <row r="84" spans="1:8" ht="14.4">
      <c r="A84" s="11"/>
      <c r="B84" s="11"/>
      <c r="C84" s="11"/>
      <c r="D84" s="27"/>
      <c r="E84" s="127"/>
      <c r="F84" s="97"/>
      <c r="G84" s="23"/>
      <c r="H84" s="24"/>
    </row>
    <row r="85" spans="1:8" ht="16.2">
      <c r="A85" s="11">
        <v>1</v>
      </c>
      <c r="B85" s="27" t="s">
        <v>52</v>
      </c>
      <c r="C85" s="9" t="s">
        <v>2</v>
      </c>
      <c r="D85" s="27"/>
      <c r="E85" s="112">
        <f>113.5+2318.8+125</f>
        <v>2557.3000000000002</v>
      </c>
      <c r="F85" s="97" t="s">
        <v>3</v>
      </c>
      <c r="G85" s="23">
        <v>24</v>
      </c>
      <c r="H85" s="24">
        <f>E85*G85</f>
        <v>61375.200000000004</v>
      </c>
    </row>
    <row r="86" spans="1:8" ht="14.4">
      <c r="A86" s="11"/>
      <c r="B86" s="25" t="s">
        <v>4</v>
      </c>
      <c r="C86" s="9"/>
      <c r="D86" s="13">
        <v>0.15</v>
      </c>
      <c r="E86" s="83">
        <f>D86*E85</f>
        <v>383.59500000000003</v>
      </c>
      <c r="F86" s="25" t="s">
        <v>5</v>
      </c>
      <c r="G86" s="23"/>
      <c r="H86" s="24"/>
    </row>
    <row r="87" spans="1:8" ht="14.4">
      <c r="A87" s="11"/>
      <c r="B87" s="27"/>
      <c r="C87" s="9"/>
      <c r="D87" s="27"/>
      <c r="E87" s="112"/>
      <c r="F87" s="97"/>
      <c r="G87" s="23"/>
      <c r="H87" s="24"/>
    </row>
    <row r="88" spans="1:8" ht="26.4">
      <c r="A88" s="11"/>
      <c r="B88" s="28" t="s">
        <v>65</v>
      </c>
      <c r="C88" s="28"/>
      <c r="D88" s="27"/>
      <c r="E88" s="112"/>
      <c r="F88" s="97"/>
      <c r="G88" s="23"/>
      <c r="H88" s="24"/>
    </row>
    <row r="89" spans="1:8" ht="16.2">
      <c r="A89" s="11">
        <v>3</v>
      </c>
      <c r="B89" s="30" t="s">
        <v>6</v>
      </c>
      <c r="C89" s="9" t="s">
        <v>2</v>
      </c>
      <c r="D89" s="27"/>
      <c r="E89" s="113">
        <f>2318.18+125</f>
        <v>2443.1799999999998</v>
      </c>
      <c r="F89" s="97" t="s">
        <v>3</v>
      </c>
      <c r="G89" s="23">
        <v>20</v>
      </c>
      <c r="H89" s="24">
        <f>E89*G89</f>
        <v>48863.6</v>
      </c>
    </row>
    <row r="90" spans="1:8" ht="14.4">
      <c r="A90" s="11"/>
      <c r="B90" s="31" t="s">
        <v>44</v>
      </c>
      <c r="C90" s="32"/>
      <c r="D90" s="13">
        <v>0.15</v>
      </c>
      <c r="E90" s="83">
        <f>D90*E89</f>
        <v>366.47699999999998</v>
      </c>
      <c r="F90" s="25" t="s">
        <v>7</v>
      </c>
      <c r="G90" s="23"/>
      <c r="H90" s="24"/>
    </row>
    <row r="91" spans="1:8" ht="16.2">
      <c r="A91" s="11">
        <v>4</v>
      </c>
      <c r="B91" s="33" t="s">
        <v>66</v>
      </c>
      <c r="C91" s="29" t="s">
        <v>29</v>
      </c>
      <c r="D91" s="27"/>
      <c r="E91" s="114">
        <f>2318.8</f>
        <v>2318.8000000000002</v>
      </c>
      <c r="F91" s="97" t="s">
        <v>3</v>
      </c>
      <c r="G91" s="23">
        <v>120</v>
      </c>
      <c r="H91" s="24">
        <f>E91*G91</f>
        <v>278256</v>
      </c>
    </row>
    <row r="92" spans="1:8" ht="14.4">
      <c r="A92" s="11"/>
      <c r="B92" s="34" t="s">
        <v>67</v>
      </c>
      <c r="C92" s="11"/>
      <c r="D92" s="35">
        <v>5</v>
      </c>
      <c r="E92" s="84">
        <f>D92*E91</f>
        <v>11594</v>
      </c>
      <c r="F92" s="25" t="s">
        <v>7</v>
      </c>
      <c r="G92" s="23"/>
      <c r="H92" s="24"/>
    </row>
    <row r="93" spans="1:8" ht="16.2">
      <c r="A93" s="6"/>
      <c r="B93" s="36" t="s">
        <v>68</v>
      </c>
      <c r="C93" s="5"/>
      <c r="D93" s="37">
        <v>1.05</v>
      </c>
      <c r="E93" s="84">
        <f>D93*E91</f>
        <v>2434.7400000000002</v>
      </c>
      <c r="F93" s="98" t="s">
        <v>28</v>
      </c>
      <c r="G93" s="23"/>
      <c r="H93" s="24"/>
    </row>
    <row r="94" spans="1:8" ht="16.2">
      <c r="A94" s="11">
        <v>5</v>
      </c>
      <c r="B94" s="33" t="s">
        <v>69</v>
      </c>
      <c r="C94" s="29" t="s">
        <v>29</v>
      </c>
      <c r="D94" s="27"/>
      <c r="E94" s="114">
        <f>125</f>
        <v>125</v>
      </c>
      <c r="F94" s="97" t="s">
        <v>3</v>
      </c>
      <c r="G94" s="23">
        <v>120</v>
      </c>
      <c r="H94" s="24">
        <f>E94*G94</f>
        <v>15000</v>
      </c>
    </row>
    <row r="95" spans="1:8" ht="14.4">
      <c r="A95" s="11"/>
      <c r="B95" s="34" t="s">
        <v>67</v>
      </c>
      <c r="C95" s="11"/>
      <c r="D95" s="35">
        <v>5</v>
      </c>
      <c r="E95" s="84">
        <f>D95*E94</f>
        <v>625</v>
      </c>
      <c r="F95" s="25" t="s">
        <v>7</v>
      </c>
      <c r="G95" s="23"/>
      <c r="H95" s="24"/>
    </row>
    <row r="96" spans="1:8" ht="16.2">
      <c r="A96" s="6"/>
      <c r="B96" s="36" t="s">
        <v>70</v>
      </c>
      <c r="C96" s="5"/>
      <c r="D96" s="37">
        <v>1.05</v>
      </c>
      <c r="E96" s="84">
        <f>D96*E94</f>
        <v>131.25</v>
      </c>
      <c r="F96" s="98" t="s">
        <v>28</v>
      </c>
      <c r="G96" s="23"/>
      <c r="H96" s="24"/>
    </row>
    <row r="97" spans="1:8" ht="16.2">
      <c r="A97" s="7">
        <v>6</v>
      </c>
      <c r="B97" s="30" t="s">
        <v>54</v>
      </c>
      <c r="C97" s="9" t="s">
        <v>2</v>
      </c>
      <c r="D97" s="27"/>
      <c r="E97" s="113">
        <f>E89</f>
        <v>2443.1799999999998</v>
      </c>
      <c r="F97" s="97" t="s">
        <v>3</v>
      </c>
      <c r="G97" s="23">
        <v>20</v>
      </c>
      <c r="H97" s="24">
        <f>E97*G97</f>
        <v>48863.6</v>
      </c>
    </row>
    <row r="98" spans="1:8" ht="14.4">
      <c r="A98" s="38"/>
      <c r="B98" s="31" t="s">
        <v>44</v>
      </c>
      <c r="C98" s="32"/>
      <c r="D98" s="13">
        <v>0.15</v>
      </c>
      <c r="E98" s="83">
        <f>D98*E97</f>
        <v>366.47699999999998</v>
      </c>
      <c r="F98" s="25" t="s">
        <v>7</v>
      </c>
      <c r="G98" s="23"/>
      <c r="H98" s="24"/>
    </row>
    <row r="99" spans="1:8" ht="16.2">
      <c r="A99" s="7">
        <f>A97+1</f>
        <v>7</v>
      </c>
      <c r="B99" s="39" t="s">
        <v>26</v>
      </c>
      <c r="C99" s="40" t="s">
        <v>2</v>
      </c>
      <c r="D99" s="41"/>
      <c r="E99" s="115">
        <f>E89</f>
        <v>2443.1799999999998</v>
      </c>
      <c r="F99" s="99" t="s">
        <v>3</v>
      </c>
      <c r="G99" s="23">
        <v>125</v>
      </c>
      <c r="H99" s="24">
        <f>E99*G99</f>
        <v>305397.5</v>
      </c>
    </row>
    <row r="100" spans="1:8" ht="14.4">
      <c r="A100" s="38"/>
      <c r="B100" s="42" t="s">
        <v>27</v>
      </c>
      <c r="C100" s="38"/>
      <c r="D100" s="41">
        <v>0.35</v>
      </c>
      <c r="E100" s="83">
        <f>D100*E99</f>
        <v>855.11299999999994</v>
      </c>
      <c r="F100" s="100" t="s">
        <v>5</v>
      </c>
      <c r="G100" s="23"/>
      <c r="H100" s="24"/>
    </row>
    <row r="101" spans="1:8" ht="14.4">
      <c r="A101" s="38"/>
      <c r="B101" s="42"/>
      <c r="C101" s="38"/>
      <c r="D101" s="41"/>
      <c r="E101" s="85"/>
      <c r="F101" s="100"/>
      <c r="G101" s="23"/>
      <c r="H101" s="24"/>
    </row>
    <row r="102" spans="1:8" ht="14.4">
      <c r="A102" s="38"/>
      <c r="B102" s="40" t="s">
        <v>53</v>
      </c>
      <c r="C102" s="40"/>
      <c r="D102" s="44"/>
      <c r="E102" s="85"/>
      <c r="F102" s="100"/>
      <c r="G102" s="23"/>
      <c r="H102" s="24"/>
    </row>
    <row r="103" spans="1:8" ht="16.2">
      <c r="A103" s="7">
        <f>A99+1</f>
        <v>8</v>
      </c>
      <c r="B103" s="27" t="s">
        <v>18</v>
      </c>
      <c r="C103" s="29" t="s">
        <v>29</v>
      </c>
      <c r="D103" s="41"/>
      <c r="E103" s="116">
        <v>113.5</v>
      </c>
      <c r="F103" s="101" t="s">
        <v>3</v>
      </c>
      <c r="G103" s="23">
        <v>120</v>
      </c>
      <c r="H103" s="24">
        <f>E103*G103</f>
        <v>13620</v>
      </c>
    </row>
    <row r="104" spans="1:8" ht="14.4">
      <c r="A104" s="7"/>
      <c r="B104" s="46" t="s">
        <v>19</v>
      </c>
      <c r="C104" s="47"/>
      <c r="D104" s="41">
        <v>0.02</v>
      </c>
      <c r="E104" s="83">
        <f>D104*E103</f>
        <v>2.27</v>
      </c>
      <c r="F104" s="102" t="s">
        <v>20</v>
      </c>
      <c r="G104" s="23"/>
      <c r="H104" s="24"/>
    </row>
    <row r="105" spans="1:8" ht="16.2">
      <c r="A105" s="7">
        <f>A103+1</f>
        <v>9</v>
      </c>
      <c r="B105" s="30" t="s">
        <v>54</v>
      </c>
      <c r="C105" s="9" t="s">
        <v>2</v>
      </c>
      <c r="D105" s="27"/>
      <c r="E105" s="113">
        <f>E103</f>
        <v>113.5</v>
      </c>
      <c r="F105" s="97" t="s">
        <v>3</v>
      </c>
      <c r="G105" s="23">
        <v>20</v>
      </c>
      <c r="H105" s="24">
        <f>E105*G105</f>
        <v>2270</v>
      </c>
    </row>
    <row r="106" spans="1:8" ht="14.4">
      <c r="A106" s="11"/>
      <c r="B106" s="31" t="s">
        <v>44</v>
      </c>
      <c r="C106" s="32"/>
      <c r="D106" s="13">
        <v>0.15</v>
      </c>
      <c r="E106" s="83">
        <f>D106*E105</f>
        <v>17.024999999999999</v>
      </c>
      <c r="F106" s="25" t="s">
        <v>7</v>
      </c>
      <c r="G106" s="23"/>
      <c r="H106" s="24"/>
    </row>
    <row r="107" spans="1:8" ht="16.2">
      <c r="A107" s="7">
        <f>A105+1</f>
        <v>10</v>
      </c>
      <c r="B107" s="39" t="s">
        <v>26</v>
      </c>
      <c r="C107" s="40" t="s">
        <v>2</v>
      </c>
      <c r="D107" s="41"/>
      <c r="E107" s="115">
        <f>E103</f>
        <v>113.5</v>
      </c>
      <c r="F107" s="99" t="s">
        <v>3</v>
      </c>
      <c r="G107" s="23">
        <v>125</v>
      </c>
      <c r="H107" s="24">
        <f>E107*G107</f>
        <v>14187.5</v>
      </c>
    </row>
    <row r="108" spans="1:8" ht="14.4">
      <c r="A108" s="38"/>
      <c r="B108" s="42" t="s">
        <v>27</v>
      </c>
      <c r="C108" s="38"/>
      <c r="D108" s="41">
        <v>0.35</v>
      </c>
      <c r="E108" s="83">
        <f>D108*E107</f>
        <v>39.724999999999994</v>
      </c>
      <c r="F108" s="100" t="s">
        <v>5</v>
      </c>
      <c r="G108" s="23"/>
      <c r="H108" s="24"/>
    </row>
    <row r="109" spans="1:8" ht="14.4">
      <c r="A109" s="38"/>
      <c r="B109" s="42"/>
      <c r="C109" s="38"/>
      <c r="D109" s="41"/>
      <c r="E109" s="85"/>
      <c r="F109" s="100"/>
      <c r="G109" s="23"/>
      <c r="H109" s="24"/>
    </row>
    <row r="110" spans="1:8" ht="14.4">
      <c r="A110" s="19"/>
      <c r="B110" s="19" t="s">
        <v>55</v>
      </c>
      <c r="C110" s="19"/>
      <c r="D110" s="21"/>
      <c r="E110" s="110"/>
      <c r="F110" s="95"/>
      <c r="G110" s="23"/>
      <c r="H110" s="24"/>
    </row>
    <row r="111" spans="1:8" ht="14.4">
      <c r="A111" s="11"/>
      <c r="B111" s="26"/>
      <c r="C111" s="9"/>
      <c r="D111" s="13"/>
      <c r="E111" s="84"/>
      <c r="F111" s="25"/>
      <c r="G111" s="23"/>
      <c r="H111" s="24"/>
    </row>
    <row r="112" spans="1:8" ht="16.2">
      <c r="A112" s="7">
        <f>A107+1</f>
        <v>11</v>
      </c>
      <c r="B112" s="27" t="s">
        <v>56</v>
      </c>
      <c r="C112" s="9" t="s">
        <v>2</v>
      </c>
      <c r="D112" s="41"/>
      <c r="E112" s="117">
        <f>543.9+689.4+368.3</f>
        <v>1601.6</v>
      </c>
      <c r="F112" s="101" t="s">
        <v>3</v>
      </c>
      <c r="G112" s="23">
        <v>15</v>
      </c>
      <c r="H112" s="24">
        <f>E112*G112</f>
        <v>24024</v>
      </c>
    </row>
    <row r="113" spans="1:8" ht="14.4">
      <c r="A113" s="7"/>
      <c r="B113" s="25" t="s">
        <v>4</v>
      </c>
      <c r="C113" s="9"/>
      <c r="D113" s="41">
        <v>0.15</v>
      </c>
      <c r="E113" s="83">
        <f>D113*E112</f>
        <v>240.23999999999998</v>
      </c>
      <c r="F113" s="102" t="s">
        <v>5</v>
      </c>
      <c r="G113" s="23"/>
      <c r="H113" s="24"/>
    </row>
    <row r="114" spans="1:8" ht="14.4">
      <c r="A114" s="7"/>
      <c r="B114" s="8"/>
      <c r="C114" s="8"/>
      <c r="D114" s="41"/>
      <c r="E114" s="118"/>
      <c r="F114" s="103"/>
      <c r="G114" s="23"/>
      <c r="H114" s="24"/>
    </row>
    <row r="115" spans="1:8" ht="14.4">
      <c r="A115" s="7"/>
      <c r="B115" s="8" t="s">
        <v>17</v>
      </c>
      <c r="C115" s="8"/>
      <c r="D115" s="41"/>
      <c r="E115" s="118"/>
      <c r="F115" s="103"/>
      <c r="G115" s="23"/>
      <c r="H115" s="24"/>
    </row>
    <row r="116" spans="1:8" ht="16.2">
      <c r="A116" s="7">
        <f>A112+1</f>
        <v>12</v>
      </c>
      <c r="B116" s="30" t="s">
        <v>6</v>
      </c>
      <c r="C116" s="9" t="s">
        <v>2</v>
      </c>
      <c r="D116" s="41"/>
      <c r="E116" s="119">
        <v>689.4</v>
      </c>
      <c r="F116" s="101" t="s">
        <v>3</v>
      </c>
      <c r="G116" s="23">
        <v>20</v>
      </c>
      <c r="H116" s="24">
        <f>E116*G116</f>
        <v>13788</v>
      </c>
    </row>
    <row r="117" spans="1:8" ht="14.4">
      <c r="A117" s="7"/>
      <c r="B117" s="31" t="s">
        <v>44</v>
      </c>
      <c r="C117" s="32"/>
      <c r="D117" s="41">
        <v>0.15</v>
      </c>
      <c r="E117" s="83">
        <f>D117*E116</f>
        <v>103.41</v>
      </c>
      <c r="F117" s="102" t="s">
        <v>7</v>
      </c>
      <c r="G117" s="23"/>
      <c r="H117" s="24"/>
    </row>
    <row r="118" spans="1:8" ht="16.2">
      <c r="A118" s="7">
        <f>A116+1</f>
        <v>13</v>
      </c>
      <c r="B118" s="33" t="s">
        <v>30</v>
      </c>
      <c r="C118" s="29" t="s">
        <v>29</v>
      </c>
      <c r="D118" s="41"/>
      <c r="E118" s="120">
        <f>E116</f>
        <v>689.4</v>
      </c>
      <c r="F118" s="101" t="s">
        <v>3</v>
      </c>
      <c r="G118" s="23">
        <v>180</v>
      </c>
      <c r="H118" s="24">
        <f>E118*G118</f>
        <v>124092</v>
      </c>
    </row>
    <row r="119" spans="1:8" ht="14.4">
      <c r="A119" s="7"/>
      <c r="B119" s="34" t="s">
        <v>10</v>
      </c>
      <c r="C119" s="11"/>
      <c r="D119" s="41">
        <v>6</v>
      </c>
      <c r="E119" s="84">
        <f>D119*E118</f>
        <v>4136.3999999999996</v>
      </c>
      <c r="F119" s="102" t="s">
        <v>7</v>
      </c>
      <c r="G119" s="23"/>
      <c r="H119" s="24"/>
    </row>
    <row r="120" spans="1:8" ht="26.4">
      <c r="A120" s="7"/>
      <c r="B120" s="26" t="s">
        <v>33</v>
      </c>
      <c r="C120" s="9"/>
      <c r="D120" s="41">
        <v>1.05</v>
      </c>
      <c r="E120" s="84">
        <f>D120*E118</f>
        <v>723.87</v>
      </c>
      <c r="F120" s="102" t="s">
        <v>28</v>
      </c>
      <c r="G120" s="23"/>
      <c r="H120" s="24"/>
    </row>
    <row r="121" spans="1:8" ht="26.4">
      <c r="A121" s="7"/>
      <c r="B121" s="26" t="s">
        <v>31</v>
      </c>
      <c r="C121" s="9"/>
      <c r="D121" s="41">
        <v>6</v>
      </c>
      <c r="E121" s="84">
        <f>D121*E118</f>
        <v>4136.3999999999996</v>
      </c>
      <c r="F121" s="102" t="s">
        <v>20</v>
      </c>
      <c r="G121" s="23"/>
      <c r="H121" s="24"/>
    </row>
    <row r="122" spans="1:8" ht="26.4">
      <c r="A122" s="7">
        <f>A118+1</f>
        <v>14</v>
      </c>
      <c r="B122" s="27" t="s">
        <v>32</v>
      </c>
      <c r="C122" s="29" t="s">
        <v>29</v>
      </c>
      <c r="D122" s="41"/>
      <c r="E122" s="119">
        <f>E116</f>
        <v>689.4</v>
      </c>
      <c r="F122" s="101" t="s">
        <v>3</v>
      </c>
      <c r="G122" s="23">
        <v>95</v>
      </c>
      <c r="H122" s="24">
        <f>E122*G122</f>
        <v>65493</v>
      </c>
    </row>
    <row r="123" spans="1:8" ht="16.2">
      <c r="A123" s="7"/>
      <c r="B123" s="26" t="s">
        <v>46</v>
      </c>
      <c r="C123" s="9"/>
      <c r="D123" s="41">
        <v>1.1000000000000001</v>
      </c>
      <c r="E123" s="83">
        <f>D123*E122</f>
        <v>758.34</v>
      </c>
      <c r="F123" s="102" t="s">
        <v>28</v>
      </c>
      <c r="G123" s="23"/>
      <c r="H123" s="24"/>
    </row>
    <row r="124" spans="1:8" ht="26.4">
      <c r="A124" s="7">
        <f>A122+1</f>
        <v>15</v>
      </c>
      <c r="B124" s="27" t="s">
        <v>15</v>
      </c>
      <c r="C124" s="9" t="s">
        <v>2</v>
      </c>
      <c r="D124" s="41"/>
      <c r="E124" s="119">
        <f>E122</f>
        <v>689.4</v>
      </c>
      <c r="F124" s="101" t="s">
        <v>3</v>
      </c>
      <c r="G124" s="23">
        <v>185</v>
      </c>
      <c r="H124" s="24">
        <f>E124*G124</f>
        <v>127539</v>
      </c>
    </row>
    <row r="125" spans="1:8" ht="14.4">
      <c r="A125" s="7"/>
      <c r="B125" s="26" t="s">
        <v>10</v>
      </c>
      <c r="C125" s="9"/>
      <c r="D125" s="41">
        <v>6</v>
      </c>
      <c r="E125" s="83">
        <f>D125*E124</f>
        <v>4136.3999999999996</v>
      </c>
      <c r="F125" s="102" t="s">
        <v>7</v>
      </c>
      <c r="G125" s="23"/>
      <c r="H125" s="24"/>
    </row>
    <row r="126" spans="1:8" ht="26.4">
      <c r="A126" s="7">
        <f>A124+1</f>
        <v>16</v>
      </c>
      <c r="B126" s="22" t="s">
        <v>16</v>
      </c>
      <c r="C126" s="9" t="s">
        <v>2</v>
      </c>
      <c r="D126" s="41"/>
      <c r="E126" s="121">
        <f>E124</f>
        <v>689.4</v>
      </c>
      <c r="F126" s="101" t="s">
        <v>3</v>
      </c>
      <c r="G126" s="23">
        <v>20</v>
      </c>
      <c r="H126" s="24">
        <f>E126*G126</f>
        <v>13788</v>
      </c>
    </row>
    <row r="127" spans="1:8" ht="14.4">
      <c r="A127" s="7"/>
      <c r="B127" s="31" t="s">
        <v>8</v>
      </c>
      <c r="C127" s="32"/>
      <c r="D127" s="41">
        <v>0.3</v>
      </c>
      <c r="E127" s="83">
        <f>D127*E126</f>
        <v>206.82</v>
      </c>
      <c r="F127" s="102" t="s">
        <v>7</v>
      </c>
      <c r="G127" s="23"/>
      <c r="H127" s="24"/>
    </row>
    <row r="128" spans="1:8" ht="16.2">
      <c r="A128" s="48">
        <f>A126+1</f>
        <v>17</v>
      </c>
      <c r="B128" s="49" t="s">
        <v>34</v>
      </c>
      <c r="C128" s="5" t="s">
        <v>45</v>
      </c>
      <c r="D128" s="50"/>
      <c r="E128" s="122">
        <f>E126</f>
        <v>689.4</v>
      </c>
      <c r="F128" s="104" t="s">
        <v>3</v>
      </c>
      <c r="G128" s="23">
        <v>165</v>
      </c>
      <c r="H128" s="24">
        <f>E128*G128</f>
        <v>113751</v>
      </c>
    </row>
    <row r="129" spans="1:8" ht="26.4">
      <c r="A129" s="38"/>
      <c r="B129" s="43" t="s">
        <v>35</v>
      </c>
      <c r="C129" s="53"/>
      <c r="D129" s="41">
        <v>2.5</v>
      </c>
      <c r="E129" s="83">
        <f>D129*E128</f>
        <v>1723.5</v>
      </c>
      <c r="F129" s="100" t="s">
        <v>7</v>
      </c>
      <c r="G129" s="23"/>
      <c r="H129" s="24"/>
    </row>
    <row r="130" spans="1:8" ht="14.4">
      <c r="A130" s="38"/>
      <c r="B130" s="40"/>
      <c r="C130" s="40"/>
      <c r="D130" s="41"/>
      <c r="E130" s="88"/>
      <c r="F130" s="105"/>
      <c r="G130" s="23"/>
      <c r="H130" s="24"/>
    </row>
    <row r="131" spans="1:8" ht="26.4">
      <c r="A131" s="7"/>
      <c r="B131" s="8" t="s">
        <v>57</v>
      </c>
      <c r="C131" s="8"/>
      <c r="D131" s="55"/>
      <c r="E131" s="118"/>
      <c r="F131" s="103"/>
      <c r="G131" s="23"/>
      <c r="H131" s="24"/>
    </row>
    <row r="132" spans="1:8" ht="16.2">
      <c r="A132" s="7">
        <f>A128+1</f>
        <v>18</v>
      </c>
      <c r="B132" s="27" t="s">
        <v>18</v>
      </c>
      <c r="C132" s="29" t="s">
        <v>29</v>
      </c>
      <c r="D132" s="41"/>
      <c r="E132" s="116">
        <v>543.9</v>
      </c>
      <c r="F132" s="101" t="s">
        <v>3</v>
      </c>
      <c r="G132" s="23">
        <v>120</v>
      </c>
      <c r="H132" s="24">
        <f>E132*G132</f>
        <v>65268</v>
      </c>
    </row>
    <row r="133" spans="1:8" ht="14.4">
      <c r="A133" s="7"/>
      <c r="B133" s="46" t="s">
        <v>19</v>
      </c>
      <c r="C133" s="47"/>
      <c r="D133" s="41">
        <v>0.02</v>
      </c>
      <c r="E133" s="83">
        <f>D133*E132</f>
        <v>10.878</v>
      </c>
      <c r="F133" s="102" t="s">
        <v>20</v>
      </c>
      <c r="G133" s="23"/>
      <c r="H133" s="24"/>
    </row>
    <row r="134" spans="1:8" ht="16.2">
      <c r="A134" s="7">
        <f>A132+1</f>
        <v>19</v>
      </c>
      <c r="B134" s="30" t="s">
        <v>21</v>
      </c>
      <c r="C134" s="9" t="s">
        <v>2</v>
      </c>
      <c r="D134" s="41"/>
      <c r="E134" s="119">
        <f>E132</f>
        <v>543.9</v>
      </c>
      <c r="F134" s="101" t="s">
        <v>3</v>
      </c>
      <c r="G134" s="23">
        <v>20</v>
      </c>
      <c r="H134" s="24">
        <f>E134*G134</f>
        <v>10878</v>
      </c>
    </row>
    <row r="135" spans="1:8" ht="14.4">
      <c r="A135" s="7"/>
      <c r="B135" s="31" t="s">
        <v>11</v>
      </c>
      <c r="C135" s="32"/>
      <c r="D135" s="41">
        <v>0.15</v>
      </c>
      <c r="E135" s="83">
        <f>D135*E134</f>
        <v>81.584999999999994</v>
      </c>
      <c r="F135" s="102" t="s">
        <v>7</v>
      </c>
      <c r="G135" s="23"/>
      <c r="H135" s="24"/>
    </row>
    <row r="136" spans="1:8" ht="16.2">
      <c r="A136" s="7">
        <f>A134+1</f>
        <v>20</v>
      </c>
      <c r="B136" s="27" t="s">
        <v>22</v>
      </c>
      <c r="C136" s="9" t="s">
        <v>2</v>
      </c>
      <c r="D136" s="41"/>
      <c r="E136" s="123">
        <f>E132</f>
        <v>543.9</v>
      </c>
      <c r="F136" s="101" t="s">
        <v>3</v>
      </c>
      <c r="G136" s="23">
        <v>125</v>
      </c>
      <c r="H136" s="24">
        <f>E136*G136</f>
        <v>67987.5</v>
      </c>
    </row>
    <row r="137" spans="1:8" ht="14.4">
      <c r="A137" s="7"/>
      <c r="B137" s="34" t="s">
        <v>9</v>
      </c>
      <c r="C137" s="11"/>
      <c r="D137" s="41">
        <v>0.8</v>
      </c>
      <c r="E137" s="83">
        <f>D137*E136</f>
        <v>435.12</v>
      </c>
      <c r="F137" s="106" t="s">
        <v>5</v>
      </c>
      <c r="G137" s="23"/>
      <c r="H137" s="24"/>
    </row>
    <row r="138" spans="1:8" ht="14.4">
      <c r="A138" s="7"/>
      <c r="B138" s="8"/>
      <c r="C138" s="8"/>
      <c r="D138" s="41"/>
      <c r="E138" s="118"/>
      <c r="F138" s="103"/>
      <c r="G138" s="23"/>
      <c r="H138" s="24"/>
    </row>
    <row r="139" spans="1:8" ht="14.4">
      <c r="A139" s="7"/>
      <c r="B139" s="8" t="s">
        <v>24</v>
      </c>
      <c r="C139" s="8"/>
      <c r="D139" s="41"/>
      <c r="E139" s="118"/>
      <c r="F139" s="103"/>
      <c r="G139" s="23"/>
      <c r="H139" s="24"/>
    </row>
    <row r="140" spans="1:8" ht="16.2">
      <c r="A140" s="7">
        <f>A136+1</f>
        <v>21</v>
      </c>
      <c r="B140" s="30" t="s">
        <v>21</v>
      </c>
      <c r="C140" s="9" t="s">
        <v>2</v>
      </c>
      <c r="D140" s="41"/>
      <c r="E140" s="119">
        <v>368.3</v>
      </c>
      <c r="F140" s="101" t="s">
        <v>3</v>
      </c>
      <c r="G140" s="23">
        <v>20</v>
      </c>
      <c r="H140" s="24">
        <f>E140*G140</f>
        <v>7366</v>
      </c>
    </row>
    <row r="141" spans="1:8" ht="14.4">
      <c r="A141" s="7"/>
      <c r="B141" s="31" t="s">
        <v>11</v>
      </c>
      <c r="C141" s="32"/>
      <c r="D141" s="41">
        <v>0.15</v>
      </c>
      <c r="E141" s="83">
        <f>D141*E140</f>
        <v>55.244999999999997</v>
      </c>
      <c r="F141" s="102" t="s">
        <v>7</v>
      </c>
      <c r="G141" s="23"/>
      <c r="H141" s="24"/>
    </row>
    <row r="142" spans="1:8" ht="16.2">
      <c r="A142" s="7">
        <f>A140+1</f>
        <v>22</v>
      </c>
      <c r="B142" s="56" t="s">
        <v>36</v>
      </c>
      <c r="C142" s="9" t="s">
        <v>45</v>
      </c>
      <c r="D142" s="41"/>
      <c r="E142" s="119">
        <f>E140</f>
        <v>368.3</v>
      </c>
      <c r="F142" s="101" t="s">
        <v>3</v>
      </c>
      <c r="G142" s="23">
        <v>245</v>
      </c>
      <c r="H142" s="24">
        <f>E142*G142</f>
        <v>90233.5</v>
      </c>
    </row>
    <row r="143" spans="1:8" ht="14.4">
      <c r="A143" s="7"/>
      <c r="B143" s="57" t="s">
        <v>37</v>
      </c>
      <c r="C143" s="58"/>
      <c r="D143" s="41">
        <v>13</v>
      </c>
      <c r="E143" s="83">
        <f>D143*E142</f>
        <v>4787.9000000000005</v>
      </c>
      <c r="F143" s="102" t="s">
        <v>7</v>
      </c>
      <c r="G143" s="23"/>
      <c r="H143" s="24"/>
    </row>
    <row r="144" spans="1:8" ht="16.2">
      <c r="A144" s="7">
        <f>A142+1</f>
        <v>23</v>
      </c>
      <c r="B144" s="30" t="s">
        <v>25</v>
      </c>
      <c r="C144" s="9" t="s">
        <v>2</v>
      </c>
      <c r="D144" s="41"/>
      <c r="E144" s="119">
        <f>E142</f>
        <v>368.3</v>
      </c>
      <c r="F144" s="101" t="s">
        <v>3</v>
      </c>
      <c r="G144" s="23">
        <v>20</v>
      </c>
      <c r="H144" s="24">
        <f>E144*G144</f>
        <v>7366</v>
      </c>
    </row>
    <row r="145" spans="1:8" ht="14.4">
      <c r="A145" s="7"/>
      <c r="B145" s="31" t="s">
        <v>11</v>
      </c>
      <c r="C145" s="32"/>
      <c r="D145" s="41">
        <v>0.15</v>
      </c>
      <c r="E145" s="83">
        <f>D145*E144</f>
        <v>55.244999999999997</v>
      </c>
      <c r="F145" s="102" t="s">
        <v>7</v>
      </c>
      <c r="G145" s="23"/>
      <c r="H145" s="24"/>
    </row>
    <row r="146" spans="1:8" ht="14.4">
      <c r="A146" s="7"/>
      <c r="B146" s="59"/>
      <c r="C146" s="58"/>
      <c r="D146" s="41"/>
      <c r="E146" s="86"/>
      <c r="F146" s="102"/>
      <c r="G146" s="23"/>
      <c r="H146" s="24"/>
    </row>
    <row r="147" spans="1:8" ht="16.2">
      <c r="A147" s="7">
        <f>A144+1</f>
        <v>24</v>
      </c>
      <c r="B147" s="27" t="s">
        <v>12</v>
      </c>
      <c r="C147" s="9" t="s">
        <v>2</v>
      </c>
      <c r="D147" s="41"/>
      <c r="E147" s="119">
        <f>E140</f>
        <v>368.3</v>
      </c>
      <c r="F147" s="101" t="s">
        <v>3</v>
      </c>
      <c r="G147" s="23">
        <v>185</v>
      </c>
      <c r="H147" s="24">
        <f>E147*G147</f>
        <v>68135.5</v>
      </c>
    </row>
    <row r="148" spans="1:8" ht="14.4">
      <c r="A148" s="7"/>
      <c r="B148" s="60" t="s">
        <v>13</v>
      </c>
      <c r="C148" s="61"/>
      <c r="D148" s="41">
        <v>4</v>
      </c>
      <c r="E148" s="84">
        <f>D148*E147</f>
        <v>1473.2</v>
      </c>
      <c r="F148" s="102" t="s">
        <v>7</v>
      </c>
      <c r="G148" s="23"/>
      <c r="H148" s="24"/>
    </row>
    <row r="149" spans="1:8" ht="14.4">
      <c r="A149" s="7"/>
      <c r="B149" s="31" t="s">
        <v>14</v>
      </c>
      <c r="C149" s="32"/>
      <c r="D149" s="41">
        <v>1.8</v>
      </c>
      <c r="E149" s="84">
        <f>D149*E147</f>
        <v>662.94</v>
      </c>
      <c r="F149" s="102" t="s">
        <v>7</v>
      </c>
      <c r="G149" s="23"/>
      <c r="H149" s="24"/>
    </row>
    <row r="150" spans="1:8" ht="16.2">
      <c r="A150" s="7">
        <f>A147+1</f>
        <v>25</v>
      </c>
      <c r="B150" s="30" t="s">
        <v>23</v>
      </c>
      <c r="C150" s="9" t="s">
        <v>2</v>
      </c>
      <c r="D150" s="41"/>
      <c r="E150" s="119">
        <f>E147</f>
        <v>368.3</v>
      </c>
      <c r="F150" s="101" t="s">
        <v>3</v>
      </c>
      <c r="G150" s="23">
        <v>20</v>
      </c>
      <c r="H150" s="24">
        <f>E150*G150</f>
        <v>7366</v>
      </c>
    </row>
    <row r="151" spans="1:8" ht="14.4">
      <c r="A151" s="7"/>
      <c r="B151" s="31" t="s">
        <v>11</v>
      </c>
      <c r="C151" s="32"/>
      <c r="D151" s="41">
        <v>0.15</v>
      </c>
      <c r="E151" s="83">
        <f>D151*E150</f>
        <v>55.244999999999997</v>
      </c>
      <c r="F151" s="102" t="s">
        <v>7</v>
      </c>
      <c r="G151" s="23"/>
      <c r="H151" s="24"/>
    </row>
    <row r="152" spans="1:8" ht="16.2">
      <c r="A152" s="7">
        <f>A150+1</f>
        <v>26</v>
      </c>
      <c r="B152" s="27" t="s">
        <v>71</v>
      </c>
      <c r="C152" s="9" t="s">
        <v>2</v>
      </c>
      <c r="D152" s="41"/>
      <c r="E152" s="123">
        <f>E147</f>
        <v>368.3</v>
      </c>
      <c r="F152" s="101" t="s">
        <v>3</v>
      </c>
      <c r="G152" s="23">
        <v>90</v>
      </c>
      <c r="H152" s="24">
        <f>E152*G152</f>
        <v>33147</v>
      </c>
    </row>
    <row r="153" spans="1:8" ht="14.4">
      <c r="A153" s="7"/>
      <c r="B153" s="34" t="s">
        <v>9</v>
      </c>
      <c r="C153" s="11"/>
      <c r="D153" s="41">
        <v>0.6</v>
      </c>
      <c r="E153" s="83">
        <f>D153*E152</f>
        <v>220.98</v>
      </c>
      <c r="F153" s="106" t="s">
        <v>5</v>
      </c>
      <c r="G153" s="23"/>
      <c r="H153" s="24"/>
    </row>
    <row r="154" spans="1:8" ht="14.4">
      <c r="A154" s="7"/>
      <c r="B154" s="8"/>
      <c r="C154" s="8"/>
      <c r="D154" s="41"/>
      <c r="E154" s="118"/>
      <c r="F154" s="103"/>
      <c r="G154" s="23"/>
      <c r="H154" s="24"/>
    </row>
    <row r="155" spans="1:8" ht="16.2">
      <c r="A155" s="11">
        <f>A152+1</f>
        <v>27</v>
      </c>
      <c r="B155" s="27" t="s">
        <v>47</v>
      </c>
      <c r="C155" s="9" t="s">
        <v>48</v>
      </c>
      <c r="D155" s="41"/>
      <c r="E155" s="123">
        <v>2677.22</v>
      </c>
      <c r="F155" s="101" t="s">
        <v>3</v>
      </c>
      <c r="G155" s="23">
        <v>12</v>
      </c>
      <c r="H155" s="24">
        <f>E155*G155</f>
        <v>32126.639999999999</v>
      </c>
    </row>
    <row r="156" spans="1:8" ht="22.8">
      <c r="A156" s="11"/>
      <c r="B156" s="60" t="s">
        <v>49</v>
      </c>
      <c r="C156" s="61"/>
      <c r="D156" s="41"/>
      <c r="E156" s="87">
        <v>18</v>
      </c>
      <c r="F156" s="102" t="s">
        <v>50</v>
      </c>
      <c r="G156" s="23"/>
      <c r="H156" s="24"/>
    </row>
    <row r="157" spans="1:8" ht="26.4">
      <c r="A157" s="6">
        <f>A155+1</f>
        <v>28</v>
      </c>
      <c r="B157" s="62" t="s">
        <v>64</v>
      </c>
      <c r="C157" s="5" t="s">
        <v>48</v>
      </c>
      <c r="D157" s="50"/>
      <c r="E157" s="124">
        <v>989.8</v>
      </c>
      <c r="F157" s="104" t="s">
        <v>3</v>
      </c>
      <c r="G157" s="23">
        <v>185</v>
      </c>
      <c r="H157" s="24">
        <f>E157*G157</f>
        <v>183113</v>
      </c>
    </row>
    <row r="158" spans="1:8" ht="14.4">
      <c r="A158" s="38"/>
      <c r="B158" s="52" t="s">
        <v>60</v>
      </c>
      <c r="C158" s="53"/>
      <c r="D158" s="54">
        <v>0.8</v>
      </c>
      <c r="E158" s="88">
        <f>E157*D158</f>
        <v>791.84</v>
      </c>
      <c r="F158" s="100" t="s">
        <v>5</v>
      </c>
      <c r="G158" s="23"/>
      <c r="H158" s="45"/>
    </row>
    <row r="159" spans="1:8" ht="14.4">
      <c r="A159" s="38"/>
      <c r="B159" s="52" t="s">
        <v>61</v>
      </c>
      <c r="C159" s="53"/>
      <c r="D159" s="54">
        <v>0.2</v>
      </c>
      <c r="E159" s="88">
        <f>E157*D159</f>
        <v>197.96</v>
      </c>
      <c r="F159" s="100" t="s">
        <v>5</v>
      </c>
      <c r="G159" s="23"/>
      <c r="H159" s="45"/>
    </row>
    <row r="160" spans="1:8" ht="14.4">
      <c r="A160" s="38"/>
      <c r="B160" s="52" t="s">
        <v>62</v>
      </c>
      <c r="C160" s="53"/>
      <c r="D160" s="54">
        <v>12</v>
      </c>
      <c r="E160" s="88">
        <f>E157*D160</f>
        <v>11877.599999999999</v>
      </c>
      <c r="F160" s="100" t="s">
        <v>59</v>
      </c>
      <c r="G160" s="23"/>
    </row>
    <row r="161" spans="1:8" ht="15.75" customHeight="1">
      <c r="A161" s="6"/>
      <c r="B161" s="71"/>
      <c r="C161" s="5"/>
      <c r="D161" s="72"/>
      <c r="E161" s="128"/>
      <c r="F161" s="89"/>
      <c r="G161" s="23"/>
      <c r="H161" s="51">
        <f>SUM(H6:H160)</f>
        <v>4172250.2600000002</v>
      </c>
    </row>
  </sheetData>
  <mergeCells count="7">
    <mergeCell ref="G1:H1"/>
    <mergeCell ref="C1:C2"/>
    <mergeCell ref="F1:F2"/>
    <mergeCell ref="D1:D2"/>
    <mergeCell ref="A1:A2"/>
    <mergeCell ref="B1:B2"/>
    <mergeCell ref="E1:E2"/>
  </mergeCells>
  <pageMargins left="0.19685039370078741" right="0.19685039370078741" top="0.59055118110236227" bottom="0.19685039370078741" header="0" footer="0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ДЦ ТП 201125</vt:lpstr>
      <vt:lpstr>'ДЦ ТП 201125'!Область_печати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Алёна Ляхута</dc:creator>
  <cp:lastModifiedBy>User</cp:lastModifiedBy>
  <cp:lastPrinted>2025-11-14T10:37:05Z</cp:lastPrinted>
  <dcterms:created xsi:type="dcterms:W3CDTF">2024-04-10T07:59:16Z</dcterms:created>
  <dcterms:modified xsi:type="dcterms:W3CDTF">2025-11-20T15:21:20Z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1e976d2199cb45548b3a2fc0adb1252d</vt:lpwstr>
  </property>
</Properties>
</file>