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lppsa-my.sharepoint.com/personal/yurii_buzan_lppsa_com/Documents/Робочий стіл/1. UA Construcrion/6. Watsons/Тернопіль/Для прораба/"/>
    </mc:Choice>
  </mc:AlternateContent>
  <xr:revisionPtr revIDLastSave="335" documentId="8_{96B14C06-35B9-4BE2-9EA4-259E59AF0178}" xr6:coauthVersionLast="47" xr6:coauthVersionMax="47" xr10:uidLastSave="{D9D0D615-3453-4F0D-8573-DE352589F65E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3" i="1" l="1"/>
  <c r="J72" i="1"/>
  <c r="B125" i="1"/>
  <c r="G123" i="1"/>
  <c r="L122" i="1"/>
  <c r="L125" i="1" s="1"/>
  <c r="G122" i="1"/>
  <c r="B121" i="1"/>
  <c r="B120" i="1"/>
  <c r="L119" i="1"/>
  <c r="G119" i="1"/>
  <c r="L116" i="1" s="1"/>
  <c r="B119" i="1"/>
  <c r="B117" i="1"/>
  <c r="B116" i="1"/>
  <c r="B115" i="1"/>
  <c r="B114" i="1"/>
  <c r="G113" i="1"/>
  <c r="B112" i="1"/>
  <c r="B111" i="1"/>
  <c r="G110" i="1"/>
  <c r="G109" i="1"/>
  <c r="L107" i="1"/>
  <c r="G107" i="1"/>
  <c r="L106" i="1"/>
  <c r="G106" i="1"/>
  <c r="B106" i="1"/>
  <c r="L105" i="1"/>
  <c r="E105" i="1"/>
  <c r="G105" i="1" s="1"/>
  <c r="G104" i="1"/>
  <c r="B104" i="1"/>
  <c r="J103" i="1"/>
  <c r="L102" i="1"/>
  <c r="G102" i="1"/>
  <c r="B102" i="1"/>
  <c r="L101" i="1"/>
  <c r="G101" i="1"/>
  <c r="L100" i="1"/>
  <c r="G100" i="1"/>
  <c r="B99" i="1"/>
  <c r="B98" i="1"/>
  <c r="B97" i="1"/>
  <c r="B96" i="1"/>
  <c r="B95" i="1"/>
  <c r="L94" i="1"/>
  <c r="G96" i="1"/>
  <c r="B89" i="1"/>
  <c r="B88" i="1"/>
  <c r="B86" i="1"/>
  <c r="B85" i="1"/>
  <c r="B84" i="1"/>
  <c r="L86" i="1"/>
  <c r="G86" i="1"/>
  <c r="B80" i="1"/>
  <c r="B79" i="1"/>
  <c r="B77" i="1"/>
  <c r="J75" i="1"/>
  <c r="L75" i="1" s="1"/>
  <c r="G75" i="1"/>
  <c r="B75" i="1"/>
  <c r="J74" i="1"/>
  <c r="L74" i="1" s="1"/>
  <c r="G74" i="1"/>
  <c r="J73" i="1"/>
  <c r="L73" i="1" s="1"/>
  <c r="G73" i="1"/>
  <c r="L72" i="1"/>
  <c r="G72" i="1"/>
  <c r="B71" i="1"/>
  <c r="B70" i="1"/>
  <c r="B69" i="1"/>
  <c r="B68" i="1"/>
  <c r="B67" i="1"/>
  <c r="B66" i="1"/>
  <c r="E65" i="1"/>
  <c r="G65" i="1" s="1"/>
  <c r="L64" i="1"/>
  <c r="G64" i="1"/>
  <c r="B64" i="1"/>
  <c r="E63" i="1"/>
  <c r="G63" i="1" s="1"/>
  <c r="E62" i="1"/>
  <c r="B73" i="1" s="1"/>
  <c r="J61" i="1"/>
  <c r="L61" i="1" s="1"/>
  <c r="G61" i="1"/>
  <c r="B61" i="1"/>
  <c r="J60" i="1"/>
  <c r="L60" i="1" s="1"/>
  <c r="G60" i="1"/>
  <c r="B60" i="1"/>
  <c r="J59" i="1"/>
  <c r="L59" i="1" s="1"/>
  <c r="G59" i="1"/>
  <c r="B59" i="1"/>
  <c r="J58" i="1"/>
  <c r="L58" i="1" s="1"/>
  <c r="G58" i="1"/>
  <c r="B58" i="1"/>
  <c r="J57" i="1"/>
  <c r="L57" i="1" s="1"/>
  <c r="G57" i="1"/>
  <c r="B57" i="1"/>
  <c r="J56" i="1"/>
  <c r="L56" i="1" s="1"/>
  <c r="G56" i="1"/>
  <c r="B56" i="1"/>
  <c r="B55" i="1"/>
  <c r="J54" i="1"/>
  <c r="L54" i="1" s="1"/>
  <c r="G54" i="1"/>
  <c r="B54" i="1"/>
  <c r="J53" i="1"/>
  <c r="L53" i="1" s="1"/>
  <c r="G53" i="1"/>
  <c r="B53" i="1"/>
  <c r="J52" i="1"/>
  <c r="L52" i="1" s="1"/>
  <c r="G52" i="1"/>
  <c r="B52" i="1"/>
  <c r="J51" i="1"/>
  <c r="L51" i="1" s="1"/>
  <c r="G51" i="1"/>
  <c r="B51" i="1"/>
  <c r="J50" i="1"/>
  <c r="L50" i="1" s="1"/>
  <c r="G50" i="1"/>
  <c r="B50" i="1"/>
  <c r="J49" i="1"/>
  <c r="L49" i="1" s="1"/>
  <c r="G49" i="1"/>
  <c r="B49" i="1"/>
  <c r="J48" i="1"/>
  <c r="L48" i="1" s="1"/>
  <c r="G48" i="1"/>
  <c r="B48" i="1"/>
  <c r="J47" i="1"/>
  <c r="L47" i="1" s="1"/>
  <c r="G47" i="1"/>
  <c r="B47" i="1"/>
  <c r="J46" i="1"/>
  <c r="L46" i="1" s="1"/>
  <c r="G46" i="1"/>
  <c r="B46" i="1"/>
  <c r="J45" i="1"/>
  <c r="L45" i="1" s="1"/>
  <c r="G45" i="1"/>
  <c r="B45" i="1"/>
  <c r="J44" i="1"/>
  <c r="L44" i="1" s="1"/>
  <c r="G44" i="1"/>
  <c r="B44" i="1"/>
  <c r="J43" i="1"/>
  <c r="L43" i="1" s="1"/>
  <c r="G43" i="1"/>
  <c r="B43" i="1"/>
  <c r="J42" i="1"/>
  <c r="L42" i="1" s="1"/>
  <c r="G42" i="1"/>
  <c r="B42" i="1"/>
  <c r="J41" i="1"/>
  <c r="L41" i="1" s="1"/>
  <c r="G41" i="1"/>
  <c r="B41" i="1"/>
  <c r="B40" i="1"/>
  <c r="B39" i="1"/>
  <c r="L38" i="1"/>
  <c r="G38" i="1"/>
  <c r="L33" i="1" s="1"/>
  <c r="B38" i="1"/>
  <c r="B34" i="1"/>
  <c r="B33" i="1"/>
  <c r="B32" i="1"/>
  <c r="G32" i="1"/>
  <c r="B27" i="1"/>
  <c r="B26" i="1"/>
  <c r="L24" i="1"/>
  <c r="B24" i="1"/>
  <c r="G23" i="1"/>
  <c r="B23" i="1"/>
  <c r="G20" i="1"/>
  <c r="B20" i="1"/>
  <c r="G19" i="1"/>
  <c r="B19" i="1"/>
  <c r="G18" i="1"/>
  <c r="B18" i="1"/>
  <c r="B14" i="1"/>
  <c r="L12" i="1"/>
  <c r="B12" i="1"/>
  <c r="G11" i="1"/>
  <c r="B11" i="1"/>
  <c r="G10" i="1"/>
  <c r="B10" i="1"/>
  <c r="G9" i="1"/>
  <c r="B9" i="1"/>
  <c r="B8" i="1"/>
  <c r="B7" i="1"/>
  <c r="G125" i="1" l="1"/>
  <c r="L121" i="1" s="1"/>
  <c r="B72" i="1"/>
  <c r="G12" i="1"/>
  <c r="L8" i="1" s="1"/>
  <c r="J65" i="1"/>
  <c r="L65" i="1" s="1"/>
  <c r="B62" i="1"/>
  <c r="B123" i="1"/>
  <c r="B105" i="1"/>
  <c r="L79" i="1"/>
  <c r="J76" i="1" a="1"/>
  <c r="J76" i="1" s="1"/>
  <c r="L76" i="1" s="1"/>
  <c r="G24" i="1"/>
  <c r="L14" i="1" s="1"/>
  <c r="L103" i="1"/>
  <c r="J104" i="1"/>
  <c r="L104" i="1" s="1"/>
  <c r="L32" i="1"/>
  <c r="L26" i="1" s="1"/>
  <c r="L96" i="1"/>
  <c r="L88" i="1" s="1"/>
  <c r="J63" i="1"/>
  <c r="L63" i="1" s="1"/>
  <c r="B74" i="1"/>
  <c r="B113" i="1"/>
  <c r="B101" i="1"/>
  <c r="B109" i="1"/>
  <c r="B65" i="1"/>
  <c r="B110" i="1"/>
  <c r="G62" i="1"/>
  <c r="G77" i="1" s="1"/>
  <c r="J62" i="1"/>
  <c r="L62" i="1" s="1"/>
  <c r="B103" i="1"/>
  <c r="B122" i="1"/>
  <c r="B63" i="1"/>
  <c r="G103" i="1"/>
  <c r="G114" i="1" s="1"/>
  <c r="B100" i="1"/>
  <c r="B107" i="1"/>
  <c r="L114" i="1" l="1"/>
  <c r="L98" i="1" s="1"/>
  <c r="L77" i="1"/>
  <c r="G127" i="1"/>
  <c r="L127" i="1" l="1"/>
  <c r="L39" i="1"/>
  <c r="L13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<sst xmlns="http://schemas.openxmlformats.org/spreadsheetml/2006/main" count="203" uniqueCount="108">
  <si>
    <t>№ п/п</t>
  </si>
  <si>
    <t>Найменування робіт</t>
  </si>
  <si>
    <t>Од. вим.</t>
  </si>
  <si>
    <t>Кількість</t>
  </si>
  <si>
    <t>Ціна, грн</t>
  </si>
  <si>
    <t>Вартість, грн</t>
  </si>
  <si>
    <t xml:space="preserve">Найменування матеріалів                                             </t>
  </si>
  <si>
    <t>Перестановка обладнання</t>
  </si>
  <si>
    <t>Демонтаж обладнання</t>
  </si>
  <si>
    <t>люд/год</t>
  </si>
  <si>
    <t>Монтаж обладнання</t>
  </si>
  <si>
    <t>Перенесення обладнання</t>
  </si>
  <si>
    <t>мп</t>
  </si>
  <si>
    <t>Разом робіт по розділу</t>
  </si>
  <si>
    <t>Разом матеріалів по розділу</t>
  </si>
  <si>
    <t>Демонтажні роботи</t>
  </si>
  <si>
    <t>Роділ буде коригуватися по-факту</t>
  </si>
  <si>
    <t>м2</t>
  </si>
  <si>
    <t>Демонтаж світильників</t>
  </si>
  <si>
    <t>шт</t>
  </si>
  <si>
    <t>Демонтаж лотків ПВХ</t>
  </si>
  <si>
    <t>Демонтаж електропроводки</t>
  </si>
  <si>
    <t>Влаштування підлог</t>
  </si>
  <si>
    <t>кг</t>
  </si>
  <si>
    <t>Санвузол</t>
  </si>
  <si>
    <t>Влаштування стін і перегородок</t>
  </si>
  <si>
    <t>Влаштування перегородки протипожежної на металевому каркасі 75мм (крок 400мм) з обшивкою ГКЛ в один шар  із базальтовою ватою</t>
  </si>
  <si>
    <t>Лист гіпсокартонний КНАУФ-ГКЛО, 12,5 мм</t>
  </si>
  <si>
    <t>Профіль направляючий UW 75, товщина 0,45 мм</t>
  </si>
  <si>
    <t>Профіль стієчний CW 75, товщина 0,45 мм</t>
  </si>
  <si>
    <t>Вата базальтова  100 мм</t>
  </si>
  <si>
    <t>Стрічка ущільнювальна, 70мм</t>
  </si>
  <si>
    <t>Дюбель "К" 6/40</t>
  </si>
  <si>
    <t>100шт</t>
  </si>
  <si>
    <t>Шуруп самонарізний LN9,5</t>
  </si>
  <si>
    <t>1000шт</t>
  </si>
  <si>
    <t>Шуруп самонарізний TN25</t>
  </si>
  <si>
    <t>Грунтування стін</t>
  </si>
  <si>
    <t xml:space="preserve">Грунтовка  </t>
  </si>
  <si>
    <t>л.</t>
  </si>
  <si>
    <t>Шпаклювання стін та перегородок гкл під фарбування</t>
  </si>
  <si>
    <t>Шпаклівка Knauf Multifinish</t>
  </si>
  <si>
    <t>Шпаклівка для швів Knauf FUGENFULLER</t>
  </si>
  <si>
    <t>Стрічка армована клейка</t>
  </si>
  <si>
    <t>Затирання поверхні під фарбування</t>
  </si>
  <si>
    <t>Шліфшкурка</t>
  </si>
  <si>
    <t>Поліпшене водоемульсійне фарбування стін за 2 рази</t>
  </si>
  <si>
    <t>Фарба Колоріт Interior преміум, біла</t>
  </si>
  <si>
    <t>Монтаж перфокутиків</t>
  </si>
  <si>
    <t>Перфокутик</t>
  </si>
  <si>
    <t>Грунтування відкосів</t>
  </si>
  <si>
    <t>Грунтовка  Kolorit Standart Grunt .</t>
  </si>
  <si>
    <t>л</t>
  </si>
  <si>
    <t>Шпаклювання відкосів під фарбування</t>
  </si>
  <si>
    <t>Затирання поверхні відкосів під фарбування</t>
  </si>
  <si>
    <t>Грунтування поверхні відкосів</t>
  </si>
  <si>
    <t>Акриловий герметик</t>
  </si>
  <si>
    <t xml:space="preserve">Поліпшене водоемульсійне фарбування відкосів за 2 рази </t>
  </si>
  <si>
    <t>Фарба Siltec Interior Elite, біла</t>
  </si>
  <si>
    <t>Існуючі стіни</t>
  </si>
  <si>
    <t>Вирівнювання поверхні та підготовка до фарбування стін</t>
  </si>
  <si>
    <t xml:space="preserve">Шпаклівка </t>
  </si>
  <si>
    <t>Ґрунтовка глибокопроникна Ceresit CT 17</t>
  </si>
  <si>
    <t xml:space="preserve">Поліпшене водоемульсійне фарбування стін  за 2 рази </t>
  </si>
  <si>
    <t>Стрічка малярна</t>
  </si>
  <si>
    <t>барвник до Рал</t>
  </si>
  <si>
    <t>Влаштування і заповнення прорізів</t>
  </si>
  <si>
    <t>шт.</t>
  </si>
  <si>
    <t>Влаштування стель</t>
  </si>
  <si>
    <t>Електромонтажні роботи</t>
  </si>
  <si>
    <t>Монтаж автомат.вимикачів</t>
  </si>
  <si>
    <t>Диф.автомат 25 А</t>
  </si>
  <si>
    <t>Автоматичний вимикач PL6-C16/1 16А</t>
  </si>
  <si>
    <t>Прокладка гофротруби</t>
  </si>
  <si>
    <t>м/п</t>
  </si>
  <si>
    <t>Гофротруба діам.20,</t>
  </si>
  <si>
    <t>Тримач труб</t>
  </si>
  <si>
    <t>Затягування кабелю до 10 мм2 в трубу</t>
  </si>
  <si>
    <t>Кабель силовий ВВГ - нг 3x2,5 мм2, з-д "Невіт", м.Вінниця</t>
  </si>
  <si>
    <t>Кабель силовий ВВГ - нг 3x1,5 мм2, з-д "Невіт", м.Вінниця</t>
  </si>
  <si>
    <t>Установка вимикачів, розеток</t>
  </si>
  <si>
    <t xml:space="preserve">розетки в комплекті, механізм вимикача, клавіша, рамка Regina </t>
  </si>
  <si>
    <t xml:space="preserve">Монтаж світильників </t>
  </si>
  <si>
    <t>Монтаж світильників на контактній шині</t>
  </si>
  <si>
    <t>Прожектор</t>
  </si>
  <si>
    <t>Шина контактна</t>
  </si>
  <si>
    <t>Зєднувач шини</t>
  </si>
  <si>
    <t>Влаштування вентиляції та кондиціонування</t>
  </si>
  <si>
    <t>Інші роботи</t>
  </si>
  <si>
    <t>Навантаження та вивезення сміття</t>
  </si>
  <si>
    <t>посл,</t>
  </si>
  <si>
    <t>Мішки для сміття</t>
  </si>
  <si>
    <t>Прибирання приміщення</t>
  </si>
  <si>
    <t xml:space="preserve">Разом по роботах </t>
  </si>
  <si>
    <t xml:space="preserve">Разом по матеріалах </t>
  </si>
  <si>
    <t>Демонтаж пластику</t>
  </si>
  <si>
    <t>Упорядкування дротів в кабінеті</t>
  </si>
  <si>
    <t>Комплектуючі</t>
  </si>
  <si>
    <t>влаштування Тросовки для дротів</t>
  </si>
  <si>
    <t>Тросовка</t>
  </si>
  <si>
    <t>Лінійний світильник світлодіодний Sign-30 підвісний на тросах 30 Вт /6500K 120 см Чорний</t>
  </si>
  <si>
    <t>Постачальник (назва):</t>
  </si>
  <si>
    <t>Адреса об'єкту:</t>
  </si>
  <si>
    <t>Кількість днів:</t>
  </si>
  <si>
    <t>м. Тернопіль, бульвар Тараса Шевченка, 12 (ЦУМ)</t>
  </si>
  <si>
    <t>6</t>
  </si>
  <si>
    <t xml:space="preserve">Разом, грн </t>
  </si>
  <si>
    <t xml:space="preserve">Поставка замовника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</si>
</sst>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0"/>
      <name val="Calibri Light"/>
      <family val="2"/>
      <charset val="204"/>
      <scheme val="major"/>
    </font>
    <font>
      <sz val="11"/>
      <name val="Calibri Light"/>
      <family val="2"/>
      <charset val="204"/>
      <scheme val="major"/>
    </font>
    <font>
      <b/>
      <sz val="11"/>
      <color theme="1"/>
      <name val="Calibri Light"/>
      <family val="2"/>
      <charset val="204"/>
      <scheme val="major"/>
    </font>
    <font>
      <sz val="11"/>
      <color theme="1"/>
      <name val="Calibri Light"/>
      <family val="2"/>
      <charset val="204"/>
      <scheme val="major"/>
    </font>
    <font>
      <b/>
      <sz val="15"/>
      <color rgb="FF0070C0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u/>
      <sz val="11"/>
      <name val="Calibri"/>
      <family val="2"/>
      <charset val="204"/>
      <scheme val="minor"/>
    </font>
    <font>
      <sz val="11"/>
      <color rgb="FFFF0000"/>
      <name val="Calibri Light"/>
      <family val="2"/>
      <charset val="204"/>
      <scheme val="major"/>
    </font>
    <font>
      <b/>
      <sz val="11"/>
      <color rgb="FFFF0000"/>
      <name val="Calibri Light"/>
      <family val="2"/>
      <charset val="204"/>
      <scheme val="major"/>
    </font>
    <font>
      <sz val="11"/>
      <name val="Calibri"/>
      <family val="2"/>
      <scheme val="minor"/>
    </font>
    <font>
      <b/>
      <sz val="11"/>
      <name val="Calibri Light"/>
      <family val="2"/>
      <charset val="204"/>
      <scheme val="major"/>
    </font>
    <font>
      <b/>
      <u/>
      <sz val="11"/>
      <name val="Calibri Light"/>
      <family val="2"/>
      <charset val="204"/>
      <scheme val="major"/>
    </font>
    <font>
      <b/>
      <sz val="11"/>
      <color rgb="FF000000"/>
      <name val="Century Gothic"/>
      <family val="2"/>
      <charset val="204"/>
    </font>
    <font>
      <sz val="10"/>
      <name val="Arial Cyr"/>
    </font>
    <font>
      <b/>
      <sz val="12"/>
      <name val="Calibri Light"/>
      <family val="2"/>
      <charset val="204"/>
      <scheme val="major"/>
    </font>
    <font>
      <sz val="12"/>
      <name val="Calibri Light"/>
      <family val="2"/>
      <charset val="204"/>
      <scheme val="major"/>
    </font>
    <font>
      <sz val="8"/>
      <name val="Calibri"/>
      <family val="2"/>
      <scheme val="minor"/>
    </font>
    <font>
      <b/>
      <sz val="9"/>
      <color rgb="FF333333"/>
      <name val="Arial"/>
      <family val="2"/>
      <charset val="204"/>
    </font>
    <font>
      <sz val="16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C2FDFE"/>
        <bgColor indexed="64"/>
      </patternFill>
    </fill>
    <fill>
      <patternFill patternType="solid">
        <fgColor rgb="FFFFFFBD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rgb="FF5F5F5F"/>
      </right>
      <top style="medium">
        <color indexed="64"/>
      </top>
      <bottom style="medium">
        <color indexed="64"/>
      </bottom>
      <diagonal/>
    </border>
    <border>
      <left style="thin">
        <color rgb="FF5F5F5F"/>
      </left>
      <right style="thin">
        <color rgb="FF5F5F5F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theme="4" tint="-0.249977111117893"/>
      </right>
      <top style="medium">
        <color indexed="64"/>
      </top>
      <bottom/>
      <diagonal/>
    </border>
    <border>
      <left style="thin">
        <color theme="4" tint="-0.249977111117893"/>
      </left>
      <right style="thin">
        <color theme="4" tint="-0.249977111117893"/>
      </right>
      <top style="medium">
        <color indexed="64"/>
      </top>
      <bottom/>
      <diagonal/>
    </border>
    <border>
      <left style="thin">
        <color theme="4" tint="-0.249977111117893"/>
      </left>
      <right style="thin">
        <color indexed="64"/>
      </right>
      <top style="medium">
        <color indexed="64"/>
      </top>
      <bottom/>
      <diagonal/>
    </border>
    <border>
      <left/>
      <right style="thin">
        <color theme="4" tint="-0.249977111117893"/>
      </right>
      <top style="medium">
        <color indexed="64"/>
      </top>
      <bottom/>
      <diagonal/>
    </border>
    <border>
      <left style="thin">
        <color theme="4" tint="-0.249977111117893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4" tint="-0.249977111117893"/>
      </right>
      <top style="medium">
        <color indexed="64"/>
      </top>
      <bottom style="thin">
        <color indexed="64"/>
      </bottom>
      <diagonal/>
    </border>
    <border>
      <left style="thin">
        <color theme="4" tint="-0.249977111117893"/>
      </left>
      <right style="thin">
        <color theme="4" tint="-0.249977111117893"/>
      </right>
      <top style="medium">
        <color indexed="64"/>
      </top>
      <bottom style="thin">
        <color indexed="64"/>
      </bottom>
      <diagonal/>
    </border>
    <border>
      <left style="thin">
        <color theme="4" tint="-0.249977111117893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4" tint="-0.249977111117893"/>
      </right>
      <top style="medium">
        <color indexed="64"/>
      </top>
      <bottom style="thin">
        <color indexed="64"/>
      </bottom>
      <diagonal/>
    </border>
    <border>
      <left style="thin">
        <color theme="4" tint="-0.249977111117893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5F5F5F"/>
      </bottom>
      <diagonal/>
    </border>
    <border>
      <left/>
      <right/>
      <top style="medium">
        <color indexed="64"/>
      </top>
      <bottom style="thin">
        <color rgb="FF5F5F5F"/>
      </bottom>
      <diagonal/>
    </border>
    <border>
      <left/>
      <right style="thin">
        <color rgb="FF5F5F5F"/>
      </right>
      <top style="medium">
        <color indexed="64"/>
      </top>
      <bottom style="thin">
        <color rgb="FF5F5F5F"/>
      </bottom>
      <diagonal/>
    </border>
    <border>
      <left/>
      <right style="thin">
        <color indexed="64"/>
      </right>
      <top style="medium">
        <color indexed="64"/>
      </top>
      <bottom style="thin">
        <color rgb="FF5F5F5F"/>
      </bottom>
      <diagonal/>
    </border>
    <border>
      <left/>
      <right style="medium">
        <color indexed="64"/>
      </right>
      <top style="medium">
        <color indexed="64"/>
      </top>
      <bottom style="thin">
        <color rgb="FF5F5F5F"/>
      </bottom>
      <diagonal/>
    </border>
    <border>
      <left style="medium">
        <color indexed="64"/>
      </left>
      <right/>
      <top style="thin">
        <color rgb="FF5F5F5F"/>
      </top>
      <bottom style="thin">
        <color rgb="FF5F5F5F"/>
      </bottom>
      <diagonal/>
    </border>
    <border>
      <left/>
      <right/>
      <top style="thin">
        <color rgb="FF5F5F5F"/>
      </top>
      <bottom style="thin">
        <color rgb="FF5F5F5F"/>
      </bottom>
      <diagonal/>
    </border>
    <border>
      <left/>
      <right style="thin">
        <color rgb="FF5F5F5F"/>
      </right>
      <top style="thin">
        <color rgb="FF5F5F5F"/>
      </top>
      <bottom style="thin">
        <color rgb="FF5F5F5F"/>
      </bottom>
      <diagonal/>
    </border>
    <border>
      <left/>
      <right style="thin">
        <color indexed="64"/>
      </right>
      <top style="thin">
        <color rgb="FF5F5F5F"/>
      </top>
      <bottom style="thin">
        <color rgb="FF5F5F5F"/>
      </bottom>
      <diagonal/>
    </border>
    <border>
      <left/>
      <right style="medium">
        <color indexed="64"/>
      </right>
      <top style="thin">
        <color rgb="FF5F5F5F"/>
      </top>
      <bottom style="thin">
        <color rgb="FF5F5F5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9" fontId="2" fillId="0" borderId="0" applyFont="0" applyFill="0" applyBorder="0" applyAlignment="0" applyProtection="0"/>
    <xf numFmtId="0" fontId="3" fillId="0" borderId="1" applyNumberFormat="0" applyFill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22" fillId="0" borderId="0" applyBorder="0"/>
  </cellStyleXfs>
  <cellXfs count="164">
    <xf numFmtId="0" fontId="0" fillId="0" borderId="0" xfId="0"/>
    <xf numFmtId="0" fontId="8" fillId="4" borderId="0" xfId="0" applyFont="1" applyFill="1"/>
    <xf numFmtId="0" fontId="9" fillId="4" borderId="0" xfId="0" applyFont="1" applyFill="1"/>
    <xf numFmtId="0" fontId="9" fillId="4" borderId="0" xfId="0" applyFont="1" applyFill="1" applyProtection="1">
      <protection hidden="1"/>
    </xf>
    <xf numFmtId="0" fontId="9" fillId="4" borderId="0" xfId="0" applyFont="1" applyFill="1" applyAlignment="1" applyProtection="1">
      <alignment wrapText="1"/>
      <protection hidden="1"/>
    </xf>
    <xf numFmtId="0" fontId="9" fillId="4" borderId="0" xfId="0" applyFont="1" applyFill="1" applyAlignment="1">
      <alignment wrapText="1"/>
    </xf>
    <xf numFmtId="0" fontId="10" fillId="4" borderId="3" xfId="6" applyFont="1" applyFill="1" applyBorder="1" applyAlignment="1" applyProtection="1">
      <alignment horizontal="center" vertical="center" wrapText="1"/>
      <protection hidden="1"/>
    </xf>
    <xf numFmtId="0" fontId="10" fillId="4" borderId="4" xfId="6" applyFont="1" applyFill="1" applyBorder="1" applyAlignment="1" applyProtection="1">
      <alignment horizontal="center" vertical="center" wrapText="1"/>
      <protection hidden="1"/>
    </xf>
    <xf numFmtId="0" fontId="10" fillId="4" borderId="5" xfId="6" applyFont="1" applyFill="1" applyBorder="1" applyAlignment="1" applyProtection="1">
      <alignment horizontal="center" vertical="center" wrapText="1"/>
      <protection hidden="1"/>
    </xf>
    <xf numFmtId="0" fontId="10" fillId="4" borderId="0" xfId="4" applyFont="1" applyFill="1" applyBorder="1"/>
    <xf numFmtId="4" fontId="10" fillId="4" borderId="0" xfId="4" applyNumberFormat="1" applyFont="1" applyFill="1" applyBorder="1" applyAlignment="1">
      <alignment horizontal="left" wrapText="1" indent="2"/>
    </xf>
    <xf numFmtId="4" fontId="10" fillId="4" borderId="0" xfId="4" applyNumberFormat="1" applyFont="1" applyFill="1" applyBorder="1"/>
    <xf numFmtId="4" fontId="10" fillId="4" borderId="0" xfId="4" applyNumberFormat="1" applyFont="1" applyFill="1" applyBorder="1" applyAlignment="1">
      <alignment horizontal="left" indent="2"/>
    </xf>
    <xf numFmtId="0" fontId="11" fillId="4" borderId="0" xfId="0" applyFont="1" applyFill="1"/>
    <xf numFmtId="0" fontId="3" fillId="4" borderId="0" xfId="2" applyFill="1" applyBorder="1"/>
    <xf numFmtId="4" fontId="3" fillId="4" borderId="0" xfId="2" applyNumberFormat="1" applyFill="1" applyBorder="1" applyAlignment="1">
      <alignment wrapText="1"/>
    </xf>
    <xf numFmtId="4" fontId="3" fillId="4" borderId="0" xfId="2" applyNumberFormat="1" applyFill="1" applyBorder="1"/>
    <xf numFmtId="4" fontId="12" fillId="4" borderId="0" xfId="2" applyNumberFormat="1" applyFont="1" applyFill="1" applyBorder="1" applyAlignment="1">
      <alignment horizontal="center"/>
    </xf>
    <xf numFmtId="4" fontId="12" fillId="4" borderId="0" xfId="2" applyNumberFormat="1" applyFont="1" applyFill="1" applyBorder="1"/>
    <xf numFmtId="0" fontId="8" fillId="4" borderId="6" xfId="0" applyFont="1" applyFill="1" applyBorder="1"/>
    <xf numFmtId="4" fontId="8" fillId="4" borderId="7" xfId="0" applyNumberFormat="1" applyFont="1" applyFill="1" applyBorder="1" applyAlignment="1">
      <alignment wrapText="1"/>
    </xf>
    <xf numFmtId="4" fontId="8" fillId="4" borderId="7" xfId="0" applyNumberFormat="1" applyFont="1" applyFill="1" applyBorder="1"/>
    <xf numFmtId="4" fontId="8" fillId="4" borderId="8" xfId="0" applyNumberFormat="1" applyFont="1" applyFill="1" applyBorder="1"/>
    <xf numFmtId="0" fontId="8" fillId="4" borderId="9" xfId="0" applyFont="1" applyFill="1" applyBorder="1"/>
    <xf numFmtId="4" fontId="8" fillId="4" borderId="10" xfId="0" applyNumberFormat="1" applyFont="1" applyFill="1" applyBorder="1" applyAlignment="1">
      <alignment wrapText="1"/>
    </xf>
    <xf numFmtId="4" fontId="8" fillId="4" borderId="10" xfId="0" applyNumberFormat="1" applyFont="1" applyFill="1" applyBorder="1"/>
    <xf numFmtId="4" fontId="8" fillId="4" borderId="11" xfId="0" applyNumberFormat="1" applyFont="1" applyFill="1" applyBorder="1"/>
    <xf numFmtId="0" fontId="8" fillId="4" borderId="12" xfId="0" applyFont="1" applyFill="1" applyBorder="1"/>
    <xf numFmtId="4" fontId="8" fillId="4" borderId="13" xfId="0" applyNumberFormat="1" applyFont="1" applyFill="1" applyBorder="1" applyAlignment="1">
      <alignment wrapText="1"/>
    </xf>
    <xf numFmtId="4" fontId="8" fillId="4" borderId="13" xfId="0" applyNumberFormat="1" applyFont="1" applyFill="1" applyBorder="1"/>
    <xf numFmtId="4" fontId="8" fillId="4" borderId="14" xfId="0" applyNumberFormat="1" applyFont="1" applyFill="1" applyBorder="1"/>
    <xf numFmtId="4" fontId="10" fillId="4" borderId="0" xfId="4" applyNumberFormat="1" applyFont="1" applyFill="1" applyBorder="1" applyAlignment="1">
      <alignment horizontal="left" wrapText="1"/>
    </xf>
    <xf numFmtId="4" fontId="10" fillId="4" borderId="0" xfId="4" applyNumberFormat="1" applyFont="1" applyFill="1" applyBorder="1" applyAlignment="1">
      <alignment horizontal="left"/>
    </xf>
    <xf numFmtId="4" fontId="11" fillId="4" borderId="0" xfId="0" applyNumberFormat="1" applyFont="1" applyFill="1"/>
    <xf numFmtId="0" fontId="9" fillId="4" borderId="0" xfId="0" applyFont="1" applyFill="1" applyAlignment="1">
      <alignment vertical="center"/>
    </xf>
    <xf numFmtId="0" fontId="4" fillId="4" borderId="6" xfId="2" applyFont="1" applyFill="1" applyBorder="1"/>
    <xf numFmtId="4" fontId="4" fillId="4" borderId="7" xfId="2" applyNumberFormat="1" applyFont="1" applyFill="1" applyBorder="1" applyAlignment="1">
      <alignment wrapText="1"/>
    </xf>
    <xf numFmtId="4" fontId="4" fillId="4" borderId="7" xfId="2" applyNumberFormat="1" applyFont="1" applyFill="1" applyBorder="1"/>
    <xf numFmtId="4" fontId="13" fillId="4" borderId="7" xfId="2" applyNumberFormat="1" applyFont="1" applyFill="1" applyBorder="1" applyAlignment="1">
      <alignment horizontal="center"/>
    </xf>
    <xf numFmtId="4" fontId="13" fillId="4" borderId="8" xfId="2" applyNumberFormat="1" applyFont="1" applyFill="1" applyBorder="1"/>
    <xf numFmtId="0" fontId="14" fillId="4" borderId="15" xfId="2" applyFont="1" applyFill="1" applyBorder="1"/>
    <xf numFmtId="4" fontId="15" fillId="4" borderId="16" xfId="2" applyNumberFormat="1" applyFont="1" applyFill="1" applyBorder="1" applyAlignment="1">
      <alignment wrapText="1"/>
    </xf>
    <xf numFmtId="4" fontId="14" fillId="4" borderId="16" xfId="2" applyNumberFormat="1" applyFont="1" applyFill="1" applyBorder="1"/>
    <xf numFmtId="4" fontId="14" fillId="4" borderId="17" xfId="2" applyNumberFormat="1" applyFont="1" applyFill="1" applyBorder="1" applyAlignment="1">
      <alignment horizontal="center"/>
    </xf>
    <xf numFmtId="4" fontId="14" fillId="4" borderId="17" xfId="2" applyNumberFormat="1" applyFont="1" applyFill="1" applyBorder="1"/>
    <xf numFmtId="4" fontId="14" fillId="4" borderId="18" xfId="2" applyNumberFormat="1" applyFont="1" applyFill="1" applyBorder="1"/>
    <xf numFmtId="4" fontId="9" fillId="4" borderId="19" xfId="0" applyNumberFormat="1" applyFont="1" applyFill="1" applyBorder="1" applyAlignment="1">
      <alignment wrapText="1"/>
    </xf>
    <xf numFmtId="4" fontId="9" fillId="4" borderId="19" xfId="0" applyNumberFormat="1" applyFont="1" applyFill="1" applyBorder="1"/>
    <xf numFmtId="4" fontId="9" fillId="4" borderId="10" xfId="0" applyNumberFormat="1" applyFont="1" applyFill="1" applyBorder="1"/>
    <xf numFmtId="4" fontId="9" fillId="4" borderId="20" xfId="0" applyNumberFormat="1" applyFont="1" applyFill="1" applyBorder="1"/>
    <xf numFmtId="0" fontId="8" fillId="4" borderId="21" xfId="0" applyFont="1" applyFill="1" applyBorder="1"/>
    <xf numFmtId="0" fontId="9" fillId="4" borderId="12" xfId="0" applyFont="1" applyFill="1" applyBorder="1"/>
    <xf numFmtId="4" fontId="9" fillId="4" borderId="13" xfId="0" applyNumberFormat="1" applyFont="1" applyFill="1" applyBorder="1" applyAlignment="1">
      <alignment wrapText="1"/>
    </xf>
    <xf numFmtId="4" fontId="9" fillId="4" borderId="13" xfId="0" applyNumberFormat="1" applyFont="1" applyFill="1" applyBorder="1"/>
    <xf numFmtId="4" fontId="9" fillId="4" borderId="14" xfId="0" applyNumberFormat="1" applyFont="1" applyFill="1" applyBorder="1"/>
    <xf numFmtId="0" fontId="16" fillId="4" borderId="0" xfId="0" applyFont="1" applyFill="1"/>
    <xf numFmtId="0" fontId="17" fillId="4" borderId="0" xfId="4" applyFont="1" applyFill="1" applyBorder="1"/>
    <xf numFmtId="4" fontId="17" fillId="4" borderId="0" xfId="4" applyNumberFormat="1" applyFont="1" applyFill="1" applyBorder="1" applyAlignment="1">
      <alignment horizontal="left" wrapText="1"/>
    </xf>
    <xf numFmtId="4" fontId="17" fillId="4" borderId="0" xfId="4" applyNumberFormat="1" applyFont="1" applyFill="1" applyBorder="1"/>
    <xf numFmtId="4" fontId="17" fillId="4" borderId="0" xfId="4" applyNumberFormat="1" applyFont="1" applyFill="1" applyBorder="1" applyAlignment="1">
      <alignment horizontal="left"/>
    </xf>
    <xf numFmtId="0" fontId="16" fillId="4" borderId="6" xfId="0" applyFont="1" applyFill="1" applyBorder="1"/>
    <xf numFmtId="4" fontId="16" fillId="4" borderId="7" xfId="0" applyNumberFormat="1" applyFont="1" applyFill="1" applyBorder="1" applyAlignment="1">
      <alignment wrapText="1"/>
    </xf>
    <xf numFmtId="4" fontId="16" fillId="4" borderId="7" xfId="0" applyNumberFormat="1" applyFont="1" applyFill="1" applyBorder="1"/>
    <xf numFmtId="4" fontId="16" fillId="4" borderId="8" xfId="0" applyNumberFormat="1" applyFont="1" applyFill="1" applyBorder="1"/>
    <xf numFmtId="0" fontId="9" fillId="4" borderId="15" xfId="0" applyFont="1" applyFill="1" applyBorder="1"/>
    <xf numFmtId="0" fontId="18" fillId="4" borderId="10" xfId="0" applyFont="1" applyFill="1" applyBorder="1" applyAlignment="1">
      <alignment wrapText="1"/>
    </xf>
    <xf numFmtId="4" fontId="9" fillId="4" borderId="17" xfId="0" applyNumberFormat="1" applyFont="1" applyFill="1" applyBorder="1"/>
    <xf numFmtId="4" fontId="9" fillId="4" borderId="17" xfId="0" applyNumberFormat="1" applyFont="1" applyFill="1" applyBorder="1" applyAlignment="1">
      <alignment wrapText="1"/>
    </xf>
    <xf numFmtId="4" fontId="9" fillId="4" borderId="18" xfId="0" applyNumberFormat="1" applyFont="1" applyFill="1" applyBorder="1"/>
    <xf numFmtId="4" fontId="9" fillId="4" borderId="10" xfId="0" applyNumberFormat="1" applyFont="1" applyFill="1" applyBorder="1" applyAlignment="1">
      <alignment wrapText="1"/>
    </xf>
    <xf numFmtId="4" fontId="9" fillId="4" borderId="11" xfId="0" applyNumberFormat="1" applyFont="1" applyFill="1" applyBorder="1"/>
    <xf numFmtId="0" fontId="19" fillId="4" borderId="0" xfId="4" applyFont="1" applyFill="1" applyBorder="1"/>
    <xf numFmtId="4" fontId="19" fillId="4" borderId="0" xfId="4" applyNumberFormat="1" applyFont="1" applyFill="1" applyBorder="1" applyAlignment="1">
      <alignment horizontal="left" wrapText="1"/>
    </xf>
    <xf numFmtId="4" fontId="19" fillId="4" borderId="0" xfId="4" applyNumberFormat="1" applyFont="1" applyFill="1" applyBorder="1"/>
    <xf numFmtId="4" fontId="19" fillId="4" borderId="0" xfId="4" applyNumberFormat="1" applyFont="1" applyFill="1" applyBorder="1" applyAlignment="1">
      <alignment horizontal="left"/>
    </xf>
    <xf numFmtId="0" fontId="9" fillId="4" borderId="22" xfId="0" applyFont="1" applyFill="1" applyBorder="1"/>
    <xf numFmtId="4" fontId="9" fillId="4" borderId="23" xfId="0" applyNumberFormat="1" applyFont="1" applyFill="1" applyBorder="1" applyAlignment="1">
      <alignment wrapText="1"/>
    </xf>
    <xf numFmtId="4" fontId="9" fillId="4" borderId="23" xfId="0" applyNumberFormat="1" applyFont="1" applyFill="1" applyBorder="1"/>
    <xf numFmtId="4" fontId="9" fillId="4" borderId="24" xfId="0" applyNumberFormat="1" applyFont="1" applyFill="1" applyBorder="1"/>
    <xf numFmtId="4" fontId="9" fillId="4" borderId="25" xfId="0" applyNumberFormat="1" applyFont="1" applyFill="1" applyBorder="1" applyAlignment="1">
      <alignment wrapText="1"/>
    </xf>
    <xf numFmtId="4" fontId="9" fillId="4" borderId="26" xfId="0" applyNumberFormat="1" applyFont="1" applyFill="1" applyBorder="1"/>
    <xf numFmtId="0" fontId="9" fillId="4" borderId="27" xfId="0" applyFont="1" applyFill="1" applyBorder="1"/>
    <xf numFmtId="4" fontId="9" fillId="4" borderId="28" xfId="0" applyNumberFormat="1" applyFont="1" applyFill="1" applyBorder="1" applyAlignment="1">
      <alignment wrapText="1"/>
    </xf>
    <xf numFmtId="4" fontId="9" fillId="4" borderId="28" xfId="0" applyNumberFormat="1" applyFont="1" applyFill="1" applyBorder="1"/>
    <xf numFmtId="4" fontId="9" fillId="4" borderId="29" xfId="0" applyNumberFormat="1" applyFont="1" applyFill="1" applyBorder="1"/>
    <xf numFmtId="4" fontId="9" fillId="4" borderId="30" xfId="0" applyNumberFormat="1" applyFont="1" applyFill="1" applyBorder="1" applyAlignment="1">
      <alignment wrapText="1"/>
    </xf>
    <xf numFmtId="4" fontId="9" fillId="4" borderId="31" xfId="0" applyNumberFormat="1" applyFont="1" applyFill="1" applyBorder="1"/>
    <xf numFmtId="4" fontId="19" fillId="4" borderId="10" xfId="0" applyNumberFormat="1" applyFont="1" applyFill="1" applyBorder="1" applyAlignment="1">
      <alignment horizontal="right" wrapText="1"/>
    </xf>
    <xf numFmtId="4" fontId="19" fillId="4" borderId="10" xfId="0" applyNumberFormat="1" applyFont="1" applyFill="1" applyBorder="1" applyAlignment="1">
      <alignment wrapText="1"/>
    </xf>
    <xf numFmtId="0" fontId="9" fillId="4" borderId="6" xfId="0" applyFont="1" applyFill="1" applyBorder="1"/>
    <xf numFmtId="4" fontId="9" fillId="4" borderId="7" xfId="0" applyNumberFormat="1" applyFont="1" applyFill="1" applyBorder="1" applyAlignment="1">
      <alignment wrapText="1"/>
    </xf>
    <xf numFmtId="4" fontId="9" fillId="4" borderId="7" xfId="0" applyNumberFormat="1" applyFont="1" applyFill="1" applyBorder="1"/>
    <xf numFmtId="4" fontId="9" fillId="4" borderId="8" xfId="0" applyNumberFormat="1" applyFont="1" applyFill="1" applyBorder="1"/>
    <xf numFmtId="0" fontId="9" fillId="4" borderId="9" xfId="0" applyFont="1" applyFill="1" applyBorder="1"/>
    <xf numFmtId="0" fontId="9" fillId="4" borderId="21" xfId="0" applyFont="1" applyFill="1" applyBorder="1"/>
    <xf numFmtId="0" fontId="16" fillId="4" borderId="12" xfId="0" applyFont="1" applyFill="1" applyBorder="1"/>
    <xf numFmtId="4" fontId="16" fillId="4" borderId="13" xfId="0" applyNumberFormat="1" applyFont="1" applyFill="1" applyBorder="1" applyAlignment="1">
      <alignment wrapText="1"/>
    </xf>
    <xf numFmtId="4" fontId="16" fillId="4" borderId="13" xfId="0" applyNumberFormat="1" applyFont="1" applyFill="1" applyBorder="1"/>
    <xf numFmtId="4" fontId="16" fillId="4" borderId="14" xfId="0" applyNumberFormat="1" applyFont="1" applyFill="1" applyBorder="1"/>
    <xf numFmtId="4" fontId="20" fillId="4" borderId="10" xfId="0" applyNumberFormat="1" applyFont="1" applyFill="1" applyBorder="1" applyAlignment="1">
      <alignment wrapText="1"/>
    </xf>
    <xf numFmtId="4" fontId="9" fillId="4" borderId="10" xfId="0" applyNumberFormat="1" applyFont="1" applyFill="1" applyBorder="1" applyAlignment="1">
      <alignment vertical="center"/>
    </xf>
    <xf numFmtId="4" fontId="9" fillId="4" borderId="10" xfId="0" applyNumberFormat="1" applyFont="1" applyFill="1" applyBorder="1" applyAlignment="1">
      <alignment vertical="center" wrapText="1"/>
    </xf>
    <xf numFmtId="0" fontId="9" fillId="4" borderId="32" xfId="0" applyFont="1" applyFill="1" applyBorder="1"/>
    <xf numFmtId="4" fontId="9" fillId="4" borderId="33" xfId="0" applyNumberFormat="1" applyFont="1" applyFill="1" applyBorder="1" applyAlignment="1">
      <alignment wrapText="1"/>
    </xf>
    <xf numFmtId="4" fontId="9" fillId="4" borderId="33" xfId="0" applyNumberFormat="1" applyFont="1" applyFill="1" applyBorder="1"/>
    <xf numFmtId="4" fontId="9" fillId="4" borderId="34" xfId="0" applyNumberFormat="1" applyFont="1" applyFill="1" applyBorder="1"/>
    <xf numFmtId="4" fontId="9" fillId="4" borderId="0" xfId="0" applyNumberFormat="1" applyFont="1" applyFill="1"/>
    <xf numFmtId="4" fontId="21" fillId="4" borderId="0" xfId="3" applyNumberFormat="1" applyFont="1" applyFill="1"/>
    <xf numFmtId="4" fontId="9" fillId="4" borderId="34" xfId="0" applyNumberFormat="1" applyFont="1" applyFill="1" applyBorder="1" applyAlignment="1">
      <alignment wrapText="1"/>
    </xf>
    <xf numFmtId="0" fontId="9" fillId="4" borderId="21" xfId="0" applyFont="1" applyFill="1" applyBorder="1" applyAlignment="1">
      <alignment horizontal="center"/>
    </xf>
    <xf numFmtId="4" fontId="9" fillId="4" borderId="20" xfId="0" applyNumberFormat="1" applyFont="1" applyFill="1" applyBorder="1" applyAlignment="1">
      <alignment wrapText="1"/>
    </xf>
    <xf numFmtId="4" fontId="19" fillId="4" borderId="0" xfId="4" applyNumberFormat="1" applyFont="1" applyFill="1" applyBorder="1" applyAlignment="1">
      <alignment horizontal="left" wrapText="1" indent="2"/>
    </xf>
    <xf numFmtId="4" fontId="19" fillId="4" borderId="0" xfId="4" applyNumberFormat="1" applyFont="1" applyFill="1" applyBorder="1" applyAlignment="1">
      <alignment horizontal="left" indent="2"/>
    </xf>
    <xf numFmtId="4" fontId="10" fillId="4" borderId="35" xfId="4" applyNumberFormat="1" applyFont="1" applyFill="1" applyBorder="1" applyAlignment="1">
      <alignment horizontal="left" wrapText="1" indent="2"/>
    </xf>
    <xf numFmtId="4" fontId="10" fillId="4" borderId="35" xfId="4" applyNumberFormat="1" applyFont="1" applyFill="1" applyBorder="1"/>
    <xf numFmtId="4" fontId="10" fillId="4" borderId="35" xfId="4" applyNumberFormat="1" applyFont="1" applyFill="1" applyBorder="1" applyAlignment="1">
      <alignment horizontal="left" indent="2"/>
    </xf>
    <xf numFmtId="0" fontId="19" fillId="4" borderId="36" xfId="5" applyFont="1" applyFill="1" applyBorder="1"/>
    <xf numFmtId="0" fontId="19" fillId="4" borderId="37" xfId="5" applyFont="1" applyFill="1" applyBorder="1"/>
    <xf numFmtId="4" fontId="19" fillId="4" borderId="37" xfId="5" applyNumberFormat="1" applyFont="1" applyFill="1" applyBorder="1"/>
    <xf numFmtId="4" fontId="19" fillId="4" borderId="38" xfId="5" applyNumberFormat="1" applyFont="1" applyFill="1" applyBorder="1"/>
    <xf numFmtId="4" fontId="19" fillId="4" borderId="39" xfId="5" applyNumberFormat="1" applyFont="1" applyFill="1" applyBorder="1"/>
    <xf numFmtId="4" fontId="19" fillId="4" borderId="40" xfId="5" applyNumberFormat="1" applyFont="1" applyFill="1" applyBorder="1"/>
    <xf numFmtId="0" fontId="9" fillId="4" borderId="41" xfId="0" applyFont="1" applyFill="1" applyBorder="1"/>
    <xf numFmtId="10" fontId="9" fillId="4" borderId="42" xfId="0" applyNumberFormat="1" applyFont="1" applyFill="1" applyBorder="1" applyAlignment="1">
      <alignment vertical="center"/>
    </xf>
    <xf numFmtId="4" fontId="9" fillId="4" borderId="42" xfId="7" applyNumberFormat="1" applyFont="1" applyFill="1" applyBorder="1" applyAlignment="1">
      <alignment vertical="center"/>
    </xf>
    <xf numFmtId="9" fontId="9" fillId="4" borderId="43" xfId="1" applyFont="1" applyFill="1" applyBorder="1"/>
    <xf numFmtId="4" fontId="9" fillId="4" borderId="44" xfId="0" applyNumberFormat="1" applyFont="1" applyFill="1" applyBorder="1"/>
    <xf numFmtId="4" fontId="9" fillId="4" borderId="42" xfId="0" applyNumberFormat="1" applyFont="1" applyFill="1" applyBorder="1" applyAlignment="1">
      <alignment wrapText="1"/>
    </xf>
    <xf numFmtId="4" fontId="9" fillId="4" borderId="42" xfId="0" applyNumberFormat="1" applyFont="1" applyFill="1" applyBorder="1" applyAlignment="1">
      <alignment vertical="center"/>
    </xf>
    <xf numFmtId="4" fontId="9" fillId="4" borderId="45" xfId="0" applyNumberFormat="1" applyFont="1" applyFill="1" applyBorder="1"/>
    <xf numFmtId="9" fontId="9" fillId="4" borderId="42" xfId="1" applyFont="1" applyFill="1" applyBorder="1"/>
    <xf numFmtId="4" fontId="9" fillId="4" borderId="42" xfId="0" applyNumberFormat="1" applyFont="1" applyFill="1" applyBorder="1"/>
    <xf numFmtId="0" fontId="19" fillId="4" borderId="41" xfId="5" applyFont="1" applyFill="1" applyBorder="1"/>
    <xf numFmtId="0" fontId="19" fillId="4" borderId="42" xfId="5" applyFont="1" applyFill="1" applyBorder="1"/>
    <xf numFmtId="4" fontId="19" fillId="4" borderId="42" xfId="5" applyNumberFormat="1" applyFont="1" applyFill="1" applyBorder="1"/>
    <xf numFmtId="4" fontId="19" fillId="4" borderId="43" xfId="5" applyNumberFormat="1" applyFont="1" applyFill="1" applyBorder="1"/>
    <xf numFmtId="4" fontId="19" fillId="4" borderId="45" xfId="5" applyNumberFormat="1" applyFont="1" applyFill="1" applyBorder="1"/>
    <xf numFmtId="4" fontId="11" fillId="4" borderId="0" xfId="0" applyNumberFormat="1" applyFont="1" applyFill="1" applyAlignment="1">
      <alignment horizontal="right"/>
    </xf>
    <xf numFmtId="0" fontId="0" fillId="4" borderId="0" xfId="0" applyFill="1"/>
    <xf numFmtId="12" fontId="8" fillId="4" borderId="0" xfId="0" applyNumberFormat="1" applyFont="1" applyFill="1"/>
    <xf numFmtId="0" fontId="23" fillId="4" borderId="0" xfId="0" applyFont="1" applyFill="1" applyAlignment="1">
      <alignment vertical="top"/>
    </xf>
    <xf numFmtId="0" fontId="24" fillId="4" borderId="0" xfId="0" applyFont="1" applyFill="1" applyAlignment="1">
      <alignment vertical="top"/>
    </xf>
    <xf numFmtId="12" fontId="9" fillId="4" borderId="0" xfId="0" applyNumberFormat="1" applyFont="1" applyFill="1"/>
    <xf numFmtId="49" fontId="9" fillId="4" borderId="0" xfId="0" applyNumberFormat="1" applyFont="1" applyFill="1"/>
    <xf numFmtId="49" fontId="8" fillId="4" borderId="0" xfId="0" applyNumberFormat="1" applyFont="1" applyFill="1"/>
    <xf numFmtId="12" fontId="8" fillId="4" borderId="0" xfId="0" applyNumberFormat="1" applyFont="1" applyFill="1" applyAlignment="1">
      <alignment horizontal="left"/>
    </xf>
    <xf numFmtId="0" fontId="26" fillId="0" borderId="0" xfId="0" applyFont="1" applyAlignment="1">
      <alignment horizontal="left" vertical="center" wrapText="1"/>
    </xf>
    <xf numFmtId="0" fontId="27" fillId="0" borderId="0" xfId="0" applyFont="1" applyAlignment="1">
      <alignment vertical="top" wrapText="1"/>
    </xf>
    <xf numFmtId="0" fontId="28" fillId="5" borderId="46" xfId="0" applyFont="1" applyFill="1" applyBorder="1" applyAlignment="1">
      <alignment horizontal="right" vertical="center" wrapText="1"/>
    </xf>
    <xf numFmtId="0" fontId="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2" fillId="4" borderId="0" xfId="0" applyFont="1" applyFill="1"/>
    <xf numFmtId="0" fontId="32" fillId="0" borderId="0" xfId="0" applyFont="1"/>
    <xf numFmtId="0" fontId="33" fillId="6" borderId="46" xfId="0" applyFont="1" applyFill="1" applyBorder="1" applyAlignment="1">
      <alignment horizontal="right" wrapText="1"/>
    </xf>
    <xf numFmtId="0" fontId="7" fillId="4" borderId="0" xfId="0" applyFont="1" applyFill="1" applyAlignment="1">
      <alignment vertical="top" wrapText="1"/>
    </xf>
    <xf numFmtId="0" fontId="28" fillId="5" borderId="47" xfId="0" applyFont="1" applyFill="1" applyBorder="1" applyAlignment="1">
      <alignment horizontal="left" vertical="center"/>
    </xf>
    <xf numFmtId="0" fontId="28" fillId="5" borderId="48" xfId="0" applyFont="1" applyFill="1" applyBorder="1" applyAlignment="1">
      <alignment horizontal="left" vertical="center"/>
    </xf>
    <xf numFmtId="0" fontId="28" fillId="5" borderId="5" xfId="0" applyFont="1" applyFill="1" applyBorder="1" applyAlignment="1">
      <alignment horizontal="left" vertical="center"/>
    </xf>
    <xf numFmtId="49" fontId="33" fillId="6" borderId="47" xfId="0" applyNumberFormat="1" applyFont="1" applyFill="1" applyBorder="1" applyAlignment="1">
      <alignment horizontal="left" vertical="center"/>
    </xf>
    <xf numFmtId="49" fontId="33" fillId="6" borderId="48" xfId="0" applyNumberFormat="1" applyFont="1" applyFill="1" applyBorder="1" applyAlignment="1">
      <alignment horizontal="left" vertical="center"/>
    </xf>
    <xf numFmtId="49" fontId="33" fillId="6" borderId="5" xfId="0" applyNumberFormat="1" applyFont="1" applyFill="1" applyBorder="1" applyAlignment="1">
      <alignment horizontal="left" vertical="center"/>
    </xf>
  </cellXfs>
  <cellStyles count="8">
    <cellStyle name="20% – колірна тема 1" xfId="5" builtinId="30"/>
    <cellStyle name="20% – колірна тема 2" xfId="6" builtinId="34"/>
    <cellStyle name="Відсотковий" xfId="1" builtinId="5"/>
    <cellStyle name="Заголовок 1" xfId="2" builtinId="16"/>
    <cellStyle name="Звичайний" xfId="0" builtinId="0"/>
    <cellStyle name="Обычный_СМЕТА  заготовка " xfId="7" xr:uid="{90D7F9C0-4DBD-48AD-A7EE-D9EE14DE099C}"/>
    <cellStyle name="Підсумок" xfId="4" builtinId="25"/>
    <cellStyle name="Текст пояснення" xfId="3" builtinId="53"/>
  </cellStyles>
  <dxfs count="28"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W143"/>
  <sheetViews>
    <sheetView tabSelected="1" topLeftCell="A96" zoomScale="70" zoomScaleNormal="70" workbookViewId="0">
      <selection activeCell="Y119" sqref="Y119"/>
    </sheetView>
  </sheetViews>
  <sheetFormatPr defaultColWidth="9.140625" defaultRowHeight="15"/>
  <cols>
    <col min="1" max="1" width="9.140625" style="2"/>
    <col min="2" max="2" width="4.85546875" style="2" customWidth="1"/>
    <col min="3" max="3" width="54.5703125" style="2" customWidth="1"/>
    <col min="4" max="4" width="10.5703125" style="2" customWidth="1"/>
    <col min="5" max="5" width="11.5703125" style="2" customWidth="1"/>
    <col min="6" max="6" width="12.42578125" style="2" customWidth="1"/>
    <col min="7" max="7" width="13.42578125" style="2" customWidth="1"/>
    <col min="8" max="8" width="54.5703125" style="2" customWidth="1"/>
    <col min="9" max="9" width="8.42578125" style="2" customWidth="1"/>
    <col min="10" max="10" width="12.140625" style="2" customWidth="1"/>
    <col min="11" max="11" width="11" style="2" customWidth="1"/>
    <col min="12" max="12" width="21.42578125" style="2" customWidth="1"/>
    <col min="13" max="13" width="14.42578125" style="2" customWidth="1"/>
    <col min="14" max="14" width="13.5703125" style="2" customWidth="1"/>
    <col min="15" max="15" width="13.140625" style="2" customWidth="1"/>
    <col min="16" max="253" width="9.140625" style="2"/>
    <col min="254" max="254" width="20.42578125" style="2" customWidth="1"/>
    <col min="255" max="255" width="30.85546875" style="2" customWidth="1"/>
    <col min="256" max="257" width="9.140625" style="2"/>
    <col min="258" max="258" width="4.85546875" style="2" customWidth="1"/>
    <col min="259" max="259" width="54.5703125" style="2" customWidth="1"/>
    <col min="260" max="260" width="10.5703125" style="2" customWidth="1"/>
    <col min="261" max="261" width="11.5703125" style="2" customWidth="1"/>
    <col min="262" max="262" width="12.42578125" style="2" customWidth="1"/>
    <col min="263" max="263" width="13.42578125" style="2" customWidth="1"/>
    <col min="264" max="264" width="54.5703125" style="2" customWidth="1"/>
    <col min="265" max="265" width="8.42578125" style="2" customWidth="1"/>
    <col min="266" max="266" width="12.140625" style="2" customWidth="1"/>
    <col min="267" max="267" width="11" style="2" customWidth="1"/>
    <col min="268" max="268" width="21.42578125" style="2" customWidth="1"/>
    <col min="269" max="269" width="14.42578125" style="2" customWidth="1"/>
    <col min="270" max="270" width="10.42578125" style="2" customWidth="1"/>
    <col min="271" max="509" width="9.140625" style="2"/>
    <col min="510" max="510" width="20.42578125" style="2" customWidth="1"/>
    <col min="511" max="511" width="30.85546875" style="2" customWidth="1"/>
    <col min="512" max="513" width="9.140625" style="2"/>
    <col min="514" max="514" width="4.85546875" style="2" customWidth="1"/>
    <col min="515" max="515" width="54.5703125" style="2" customWidth="1"/>
    <col min="516" max="516" width="10.5703125" style="2" customWidth="1"/>
    <col min="517" max="517" width="11.5703125" style="2" customWidth="1"/>
    <col min="518" max="518" width="12.42578125" style="2" customWidth="1"/>
    <col min="519" max="519" width="13.42578125" style="2" customWidth="1"/>
    <col min="520" max="520" width="54.5703125" style="2" customWidth="1"/>
    <col min="521" max="521" width="8.42578125" style="2" customWidth="1"/>
    <col min="522" max="522" width="12.140625" style="2" customWidth="1"/>
    <col min="523" max="523" width="11" style="2" customWidth="1"/>
    <col min="524" max="524" width="21.42578125" style="2" customWidth="1"/>
    <col min="525" max="525" width="14.42578125" style="2" customWidth="1"/>
    <col min="526" max="526" width="10.42578125" style="2" customWidth="1"/>
    <col min="527" max="765" width="9.140625" style="2"/>
    <col min="766" max="766" width="20.42578125" style="2" customWidth="1"/>
    <col min="767" max="767" width="30.85546875" style="2" customWidth="1"/>
    <col min="768" max="769" width="9.140625" style="2"/>
    <col min="770" max="770" width="4.85546875" style="2" customWidth="1"/>
    <col min="771" max="771" width="54.5703125" style="2" customWidth="1"/>
    <col min="772" max="772" width="10.5703125" style="2" customWidth="1"/>
    <col min="773" max="773" width="11.5703125" style="2" customWidth="1"/>
    <col min="774" max="774" width="12.42578125" style="2" customWidth="1"/>
    <col min="775" max="775" width="13.42578125" style="2" customWidth="1"/>
    <col min="776" max="776" width="54.5703125" style="2" customWidth="1"/>
    <col min="777" max="777" width="8.42578125" style="2" customWidth="1"/>
    <col min="778" max="778" width="12.140625" style="2" customWidth="1"/>
    <col min="779" max="779" width="11" style="2" customWidth="1"/>
    <col min="780" max="780" width="21.42578125" style="2" customWidth="1"/>
    <col min="781" max="781" width="14.42578125" style="2" customWidth="1"/>
    <col min="782" max="782" width="10.42578125" style="2" customWidth="1"/>
    <col min="783" max="1021" width="9.140625" style="2"/>
    <col min="1022" max="1022" width="20.42578125" style="2" customWidth="1"/>
    <col min="1023" max="1023" width="30.85546875" style="2" customWidth="1"/>
    <col min="1024" max="1025" width="9.140625" style="2"/>
    <col min="1026" max="1026" width="4.85546875" style="2" customWidth="1"/>
    <col min="1027" max="1027" width="54.5703125" style="2" customWidth="1"/>
    <col min="1028" max="1028" width="10.5703125" style="2" customWidth="1"/>
    <col min="1029" max="1029" width="11.5703125" style="2" customWidth="1"/>
    <col min="1030" max="1030" width="12.42578125" style="2" customWidth="1"/>
    <col min="1031" max="1031" width="13.42578125" style="2" customWidth="1"/>
    <col min="1032" max="1032" width="54.5703125" style="2" customWidth="1"/>
    <col min="1033" max="1033" width="8.42578125" style="2" customWidth="1"/>
    <col min="1034" max="1034" width="12.140625" style="2" customWidth="1"/>
    <col min="1035" max="1035" width="11" style="2" customWidth="1"/>
    <col min="1036" max="1036" width="21.42578125" style="2" customWidth="1"/>
    <col min="1037" max="1037" width="14.42578125" style="2" customWidth="1"/>
    <col min="1038" max="1038" width="10.42578125" style="2" customWidth="1"/>
    <col min="1039" max="1277" width="9.140625" style="2"/>
    <col min="1278" max="1278" width="20.42578125" style="2" customWidth="1"/>
    <col min="1279" max="1279" width="30.85546875" style="2" customWidth="1"/>
    <col min="1280" max="1281" width="9.140625" style="2"/>
    <col min="1282" max="1282" width="4.85546875" style="2" customWidth="1"/>
    <col min="1283" max="1283" width="54.5703125" style="2" customWidth="1"/>
    <col min="1284" max="1284" width="10.5703125" style="2" customWidth="1"/>
    <col min="1285" max="1285" width="11.5703125" style="2" customWidth="1"/>
    <col min="1286" max="1286" width="12.42578125" style="2" customWidth="1"/>
    <col min="1287" max="1287" width="13.42578125" style="2" customWidth="1"/>
    <col min="1288" max="1288" width="54.5703125" style="2" customWidth="1"/>
    <col min="1289" max="1289" width="8.42578125" style="2" customWidth="1"/>
    <col min="1290" max="1290" width="12.140625" style="2" customWidth="1"/>
    <col min="1291" max="1291" width="11" style="2" customWidth="1"/>
    <col min="1292" max="1292" width="21.42578125" style="2" customWidth="1"/>
    <col min="1293" max="1293" width="14.42578125" style="2" customWidth="1"/>
    <col min="1294" max="1294" width="10.42578125" style="2" customWidth="1"/>
    <col min="1295" max="1533" width="9.140625" style="2"/>
    <col min="1534" max="1534" width="20.42578125" style="2" customWidth="1"/>
    <col min="1535" max="1535" width="30.85546875" style="2" customWidth="1"/>
    <col min="1536" max="1537" width="9.140625" style="2"/>
    <col min="1538" max="1538" width="4.85546875" style="2" customWidth="1"/>
    <col min="1539" max="1539" width="54.5703125" style="2" customWidth="1"/>
    <col min="1540" max="1540" width="10.5703125" style="2" customWidth="1"/>
    <col min="1541" max="1541" width="11.5703125" style="2" customWidth="1"/>
    <col min="1542" max="1542" width="12.42578125" style="2" customWidth="1"/>
    <col min="1543" max="1543" width="13.42578125" style="2" customWidth="1"/>
    <col min="1544" max="1544" width="54.5703125" style="2" customWidth="1"/>
    <col min="1545" max="1545" width="8.42578125" style="2" customWidth="1"/>
    <col min="1546" max="1546" width="12.140625" style="2" customWidth="1"/>
    <col min="1547" max="1547" width="11" style="2" customWidth="1"/>
    <col min="1548" max="1548" width="21.42578125" style="2" customWidth="1"/>
    <col min="1549" max="1549" width="14.42578125" style="2" customWidth="1"/>
    <col min="1550" max="1550" width="10.42578125" style="2" customWidth="1"/>
    <col min="1551" max="1789" width="9.140625" style="2"/>
    <col min="1790" max="1790" width="20.42578125" style="2" customWidth="1"/>
    <col min="1791" max="1791" width="30.85546875" style="2" customWidth="1"/>
    <col min="1792" max="1793" width="9.140625" style="2"/>
    <col min="1794" max="1794" width="4.85546875" style="2" customWidth="1"/>
    <col min="1795" max="1795" width="54.5703125" style="2" customWidth="1"/>
    <col min="1796" max="1796" width="10.5703125" style="2" customWidth="1"/>
    <col min="1797" max="1797" width="11.5703125" style="2" customWidth="1"/>
    <col min="1798" max="1798" width="12.42578125" style="2" customWidth="1"/>
    <col min="1799" max="1799" width="13.42578125" style="2" customWidth="1"/>
    <col min="1800" max="1800" width="54.5703125" style="2" customWidth="1"/>
    <col min="1801" max="1801" width="8.42578125" style="2" customWidth="1"/>
    <col min="1802" max="1802" width="12.140625" style="2" customWidth="1"/>
    <col min="1803" max="1803" width="11" style="2" customWidth="1"/>
    <col min="1804" max="1804" width="21.42578125" style="2" customWidth="1"/>
    <col min="1805" max="1805" width="14.42578125" style="2" customWidth="1"/>
    <col min="1806" max="1806" width="10.42578125" style="2" customWidth="1"/>
    <col min="1807" max="2045" width="9.140625" style="2"/>
    <col min="2046" max="2046" width="20.42578125" style="2" customWidth="1"/>
    <col min="2047" max="2047" width="30.85546875" style="2" customWidth="1"/>
    <col min="2048" max="2049" width="9.140625" style="2"/>
    <col min="2050" max="2050" width="4.85546875" style="2" customWidth="1"/>
    <col min="2051" max="2051" width="54.5703125" style="2" customWidth="1"/>
    <col min="2052" max="2052" width="10.5703125" style="2" customWidth="1"/>
    <col min="2053" max="2053" width="11.5703125" style="2" customWidth="1"/>
    <col min="2054" max="2054" width="12.42578125" style="2" customWidth="1"/>
    <col min="2055" max="2055" width="13.42578125" style="2" customWidth="1"/>
    <col min="2056" max="2056" width="54.5703125" style="2" customWidth="1"/>
    <col min="2057" max="2057" width="8.42578125" style="2" customWidth="1"/>
    <col min="2058" max="2058" width="12.140625" style="2" customWidth="1"/>
    <col min="2059" max="2059" width="11" style="2" customWidth="1"/>
    <col min="2060" max="2060" width="21.42578125" style="2" customWidth="1"/>
    <col min="2061" max="2061" width="14.42578125" style="2" customWidth="1"/>
    <col min="2062" max="2062" width="10.42578125" style="2" customWidth="1"/>
    <col min="2063" max="2301" width="9.140625" style="2"/>
    <col min="2302" max="2302" width="20.42578125" style="2" customWidth="1"/>
    <col min="2303" max="2303" width="30.85546875" style="2" customWidth="1"/>
    <col min="2304" max="2305" width="9.140625" style="2"/>
    <col min="2306" max="2306" width="4.85546875" style="2" customWidth="1"/>
    <col min="2307" max="2307" width="54.5703125" style="2" customWidth="1"/>
    <col min="2308" max="2308" width="10.5703125" style="2" customWidth="1"/>
    <col min="2309" max="2309" width="11.5703125" style="2" customWidth="1"/>
    <col min="2310" max="2310" width="12.42578125" style="2" customWidth="1"/>
    <col min="2311" max="2311" width="13.42578125" style="2" customWidth="1"/>
    <col min="2312" max="2312" width="54.5703125" style="2" customWidth="1"/>
    <col min="2313" max="2313" width="8.42578125" style="2" customWidth="1"/>
    <col min="2314" max="2314" width="12.140625" style="2" customWidth="1"/>
    <col min="2315" max="2315" width="11" style="2" customWidth="1"/>
    <col min="2316" max="2316" width="21.42578125" style="2" customWidth="1"/>
    <col min="2317" max="2317" width="14.42578125" style="2" customWidth="1"/>
    <col min="2318" max="2318" width="10.42578125" style="2" customWidth="1"/>
    <col min="2319" max="2557" width="9.140625" style="2"/>
    <col min="2558" max="2558" width="20.42578125" style="2" customWidth="1"/>
    <col min="2559" max="2559" width="30.85546875" style="2" customWidth="1"/>
    <col min="2560" max="2561" width="9.140625" style="2"/>
    <col min="2562" max="2562" width="4.85546875" style="2" customWidth="1"/>
    <col min="2563" max="2563" width="54.5703125" style="2" customWidth="1"/>
    <col min="2564" max="2564" width="10.5703125" style="2" customWidth="1"/>
    <col min="2565" max="2565" width="11.5703125" style="2" customWidth="1"/>
    <col min="2566" max="2566" width="12.42578125" style="2" customWidth="1"/>
    <col min="2567" max="2567" width="13.42578125" style="2" customWidth="1"/>
    <col min="2568" max="2568" width="54.5703125" style="2" customWidth="1"/>
    <col min="2569" max="2569" width="8.42578125" style="2" customWidth="1"/>
    <col min="2570" max="2570" width="12.140625" style="2" customWidth="1"/>
    <col min="2571" max="2571" width="11" style="2" customWidth="1"/>
    <col min="2572" max="2572" width="21.42578125" style="2" customWidth="1"/>
    <col min="2573" max="2573" width="14.42578125" style="2" customWidth="1"/>
    <col min="2574" max="2574" width="10.42578125" style="2" customWidth="1"/>
    <col min="2575" max="2813" width="9.140625" style="2"/>
    <col min="2814" max="2814" width="20.42578125" style="2" customWidth="1"/>
    <col min="2815" max="2815" width="30.85546875" style="2" customWidth="1"/>
    <col min="2816" max="2817" width="9.140625" style="2"/>
    <col min="2818" max="2818" width="4.85546875" style="2" customWidth="1"/>
    <col min="2819" max="2819" width="54.5703125" style="2" customWidth="1"/>
    <col min="2820" max="2820" width="10.5703125" style="2" customWidth="1"/>
    <col min="2821" max="2821" width="11.5703125" style="2" customWidth="1"/>
    <col min="2822" max="2822" width="12.42578125" style="2" customWidth="1"/>
    <col min="2823" max="2823" width="13.42578125" style="2" customWidth="1"/>
    <col min="2824" max="2824" width="54.5703125" style="2" customWidth="1"/>
    <col min="2825" max="2825" width="8.42578125" style="2" customWidth="1"/>
    <col min="2826" max="2826" width="12.140625" style="2" customWidth="1"/>
    <col min="2827" max="2827" width="11" style="2" customWidth="1"/>
    <col min="2828" max="2828" width="21.42578125" style="2" customWidth="1"/>
    <col min="2829" max="2829" width="14.42578125" style="2" customWidth="1"/>
    <col min="2830" max="2830" width="10.42578125" style="2" customWidth="1"/>
    <col min="2831" max="3069" width="9.140625" style="2"/>
    <col min="3070" max="3070" width="20.42578125" style="2" customWidth="1"/>
    <col min="3071" max="3071" width="30.85546875" style="2" customWidth="1"/>
    <col min="3072" max="3073" width="9.140625" style="2"/>
    <col min="3074" max="3074" width="4.85546875" style="2" customWidth="1"/>
    <col min="3075" max="3075" width="54.5703125" style="2" customWidth="1"/>
    <col min="3076" max="3076" width="10.5703125" style="2" customWidth="1"/>
    <col min="3077" max="3077" width="11.5703125" style="2" customWidth="1"/>
    <col min="3078" max="3078" width="12.42578125" style="2" customWidth="1"/>
    <col min="3079" max="3079" width="13.42578125" style="2" customWidth="1"/>
    <col min="3080" max="3080" width="54.5703125" style="2" customWidth="1"/>
    <col min="3081" max="3081" width="8.42578125" style="2" customWidth="1"/>
    <col min="3082" max="3082" width="12.140625" style="2" customWidth="1"/>
    <col min="3083" max="3083" width="11" style="2" customWidth="1"/>
    <col min="3084" max="3084" width="21.42578125" style="2" customWidth="1"/>
    <col min="3085" max="3085" width="14.42578125" style="2" customWidth="1"/>
    <col min="3086" max="3086" width="10.42578125" style="2" customWidth="1"/>
    <col min="3087" max="3325" width="9.140625" style="2"/>
    <col min="3326" max="3326" width="20.42578125" style="2" customWidth="1"/>
    <col min="3327" max="3327" width="30.85546875" style="2" customWidth="1"/>
    <col min="3328" max="3329" width="9.140625" style="2"/>
    <col min="3330" max="3330" width="4.85546875" style="2" customWidth="1"/>
    <col min="3331" max="3331" width="54.5703125" style="2" customWidth="1"/>
    <col min="3332" max="3332" width="10.5703125" style="2" customWidth="1"/>
    <col min="3333" max="3333" width="11.5703125" style="2" customWidth="1"/>
    <col min="3334" max="3334" width="12.42578125" style="2" customWidth="1"/>
    <col min="3335" max="3335" width="13.42578125" style="2" customWidth="1"/>
    <col min="3336" max="3336" width="54.5703125" style="2" customWidth="1"/>
    <col min="3337" max="3337" width="8.42578125" style="2" customWidth="1"/>
    <col min="3338" max="3338" width="12.140625" style="2" customWidth="1"/>
    <col min="3339" max="3339" width="11" style="2" customWidth="1"/>
    <col min="3340" max="3340" width="21.42578125" style="2" customWidth="1"/>
    <col min="3341" max="3341" width="14.42578125" style="2" customWidth="1"/>
    <col min="3342" max="3342" width="10.42578125" style="2" customWidth="1"/>
    <col min="3343" max="3581" width="9.140625" style="2"/>
    <col min="3582" max="3582" width="20.42578125" style="2" customWidth="1"/>
    <col min="3583" max="3583" width="30.85546875" style="2" customWidth="1"/>
    <col min="3584" max="3585" width="9.140625" style="2"/>
    <col min="3586" max="3586" width="4.85546875" style="2" customWidth="1"/>
    <col min="3587" max="3587" width="54.5703125" style="2" customWidth="1"/>
    <col min="3588" max="3588" width="10.5703125" style="2" customWidth="1"/>
    <col min="3589" max="3589" width="11.5703125" style="2" customWidth="1"/>
    <col min="3590" max="3590" width="12.42578125" style="2" customWidth="1"/>
    <col min="3591" max="3591" width="13.42578125" style="2" customWidth="1"/>
    <col min="3592" max="3592" width="54.5703125" style="2" customWidth="1"/>
    <col min="3593" max="3593" width="8.42578125" style="2" customWidth="1"/>
    <col min="3594" max="3594" width="12.140625" style="2" customWidth="1"/>
    <col min="3595" max="3595" width="11" style="2" customWidth="1"/>
    <col min="3596" max="3596" width="21.42578125" style="2" customWidth="1"/>
    <col min="3597" max="3597" width="14.42578125" style="2" customWidth="1"/>
    <col min="3598" max="3598" width="10.42578125" style="2" customWidth="1"/>
    <col min="3599" max="3837" width="9.140625" style="2"/>
    <col min="3838" max="3838" width="20.42578125" style="2" customWidth="1"/>
    <col min="3839" max="3839" width="30.85546875" style="2" customWidth="1"/>
    <col min="3840" max="3841" width="9.140625" style="2"/>
    <col min="3842" max="3842" width="4.85546875" style="2" customWidth="1"/>
    <col min="3843" max="3843" width="54.5703125" style="2" customWidth="1"/>
    <col min="3844" max="3844" width="10.5703125" style="2" customWidth="1"/>
    <col min="3845" max="3845" width="11.5703125" style="2" customWidth="1"/>
    <col min="3846" max="3846" width="12.42578125" style="2" customWidth="1"/>
    <col min="3847" max="3847" width="13.42578125" style="2" customWidth="1"/>
    <col min="3848" max="3848" width="54.5703125" style="2" customWidth="1"/>
    <col min="3849" max="3849" width="8.42578125" style="2" customWidth="1"/>
    <col min="3850" max="3850" width="12.140625" style="2" customWidth="1"/>
    <col min="3851" max="3851" width="11" style="2" customWidth="1"/>
    <col min="3852" max="3852" width="21.42578125" style="2" customWidth="1"/>
    <col min="3853" max="3853" width="14.42578125" style="2" customWidth="1"/>
    <col min="3854" max="3854" width="10.42578125" style="2" customWidth="1"/>
    <col min="3855" max="4093" width="9.140625" style="2"/>
    <col min="4094" max="4094" width="20.42578125" style="2" customWidth="1"/>
    <col min="4095" max="4095" width="30.85546875" style="2" customWidth="1"/>
    <col min="4096" max="4097" width="9.140625" style="2"/>
    <col min="4098" max="4098" width="4.85546875" style="2" customWidth="1"/>
    <col min="4099" max="4099" width="54.5703125" style="2" customWidth="1"/>
    <col min="4100" max="4100" width="10.5703125" style="2" customWidth="1"/>
    <col min="4101" max="4101" width="11.5703125" style="2" customWidth="1"/>
    <col min="4102" max="4102" width="12.42578125" style="2" customWidth="1"/>
    <col min="4103" max="4103" width="13.42578125" style="2" customWidth="1"/>
    <col min="4104" max="4104" width="54.5703125" style="2" customWidth="1"/>
    <col min="4105" max="4105" width="8.42578125" style="2" customWidth="1"/>
    <col min="4106" max="4106" width="12.140625" style="2" customWidth="1"/>
    <col min="4107" max="4107" width="11" style="2" customWidth="1"/>
    <col min="4108" max="4108" width="21.42578125" style="2" customWidth="1"/>
    <col min="4109" max="4109" width="14.42578125" style="2" customWidth="1"/>
    <col min="4110" max="4110" width="10.42578125" style="2" customWidth="1"/>
    <col min="4111" max="4349" width="9.140625" style="2"/>
    <col min="4350" max="4350" width="20.42578125" style="2" customWidth="1"/>
    <col min="4351" max="4351" width="30.85546875" style="2" customWidth="1"/>
    <col min="4352" max="4353" width="9.140625" style="2"/>
    <col min="4354" max="4354" width="4.85546875" style="2" customWidth="1"/>
    <col min="4355" max="4355" width="54.5703125" style="2" customWidth="1"/>
    <col min="4356" max="4356" width="10.5703125" style="2" customWidth="1"/>
    <col min="4357" max="4357" width="11.5703125" style="2" customWidth="1"/>
    <col min="4358" max="4358" width="12.42578125" style="2" customWidth="1"/>
    <col min="4359" max="4359" width="13.42578125" style="2" customWidth="1"/>
    <col min="4360" max="4360" width="54.5703125" style="2" customWidth="1"/>
    <col min="4361" max="4361" width="8.42578125" style="2" customWidth="1"/>
    <col min="4362" max="4362" width="12.140625" style="2" customWidth="1"/>
    <col min="4363" max="4363" width="11" style="2" customWidth="1"/>
    <col min="4364" max="4364" width="21.42578125" style="2" customWidth="1"/>
    <col min="4365" max="4365" width="14.42578125" style="2" customWidth="1"/>
    <col min="4366" max="4366" width="10.42578125" style="2" customWidth="1"/>
    <col min="4367" max="4605" width="9.140625" style="2"/>
    <col min="4606" max="4606" width="20.42578125" style="2" customWidth="1"/>
    <col min="4607" max="4607" width="30.85546875" style="2" customWidth="1"/>
    <col min="4608" max="4609" width="9.140625" style="2"/>
    <col min="4610" max="4610" width="4.85546875" style="2" customWidth="1"/>
    <col min="4611" max="4611" width="54.5703125" style="2" customWidth="1"/>
    <col min="4612" max="4612" width="10.5703125" style="2" customWidth="1"/>
    <col min="4613" max="4613" width="11.5703125" style="2" customWidth="1"/>
    <col min="4614" max="4614" width="12.42578125" style="2" customWidth="1"/>
    <col min="4615" max="4615" width="13.42578125" style="2" customWidth="1"/>
    <col min="4616" max="4616" width="54.5703125" style="2" customWidth="1"/>
    <col min="4617" max="4617" width="8.42578125" style="2" customWidth="1"/>
    <col min="4618" max="4618" width="12.140625" style="2" customWidth="1"/>
    <col min="4619" max="4619" width="11" style="2" customWidth="1"/>
    <col min="4620" max="4620" width="21.42578125" style="2" customWidth="1"/>
    <col min="4621" max="4621" width="14.42578125" style="2" customWidth="1"/>
    <col min="4622" max="4622" width="10.42578125" style="2" customWidth="1"/>
    <col min="4623" max="4861" width="9.140625" style="2"/>
    <col min="4862" max="4862" width="20.42578125" style="2" customWidth="1"/>
    <col min="4863" max="4863" width="30.85546875" style="2" customWidth="1"/>
    <col min="4864" max="4865" width="9.140625" style="2"/>
    <col min="4866" max="4866" width="4.85546875" style="2" customWidth="1"/>
    <col min="4867" max="4867" width="54.5703125" style="2" customWidth="1"/>
    <col min="4868" max="4868" width="10.5703125" style="2" customWidth="1"/>
    <col min="4869" max="4869" width="11.5703125" style="2" customWidth="1"/>
    <col min="4870" max="4870" width="12.42578125" style="2" customWidth="1"/>
    <col min="4871" max="4871" width="13.42578125" style="2" customWidth="1"/>
    <col min="4872" max="4872" width="54.5703125" style="2" customWidth="1"/>
    <col min="4873" max="4873" width="8.42578125" style="2" customWidth="1"/>
    <col min="4874" max="4874" width="12.140625" style="2" customWidth="1"/>
    <col min="4875" max="4875" width="11" style="2" customWidth="1"/>
    <col min="4876" max="4876" width="21.42578125" style="2" customWidth="1"/>
    <col min="4877" max="4877" width="14.42578125" style="2" customWidth="1"/>
    <col min="4878" max="4878" width="10.42578125" style="2" customWidth="1"/>
    <col min="4879" max="5117" width="9.140625" style="2"/>
    <col min="5118" max="5118" width="20.42578125" style="2" customWidth="1"/>
    <col min="5119" max="5119" width="30.85546875" style="2" customWidth="1"/>
    <col min="5120" max="5121" width="9.140625" style="2"/>
    <col min="5122" max="5122" width="4.85546875" style="2" customWidth="1"/>
    <col min="5123" max="5123" width="54.5703125" style="2" customWidth="1"/>
    <col min="5124" max="5124" width="10.5703125" style="2" customWidth="1"/>
    <col min="5125" max="5125" width="11.5703125" style="2" customWidth="1"/>
    <col min="5126" max="5126" width="12.42578125" style="2" customWidth="1"/>
    <col min="5127" max="5127" width="13.42578125" style="2" customWidth="1"/>
    <col min="5128" max="5128" width="54.5703125" style="2" customWidth="1"/>
    <col min="5129" max="5129" width="8.42578125" style="2" customWidth="1"/>
    <col min="5130" max="5130" width="12.140625" style="2" customWidth="1"/>
    <col min="5131" max="5131" width="11" style="2" customWidth="1"/>
    <col min="5132" max="5132" width="21.42578125" style="2" customWidth="1"/>
    <col min="5133" max="5133" width="14.42578125" style="2" customWidth="1"/>
    <col min="5134" max="5134" width="10.42578125" style="2" customWidth="1"/>
    <col min="5135" max="5373" width="9.140625" style="2"/>
    <col min="5374" max="5374" width="20.42578125" style="2" customWidth="1"/>
    <col min="5375" max="5375" width="30.85546875" style="2" customWidth="1"/>
    <col min="5376" max="5377" width="9.140625" style="2"/>
    <col min="5378" max="5378" width="4.85546875" style="2" customWidth="1"/>
    <col min="5379" max="5379" width="54.5703125" style="2" customWidth="1"/>
    <col min="5380" max="5380" width="10.5703125" style="2" customWidth="1"/>
    <col min="5381" max="5381" width="11.5703125" style="2" customWidth="1"/>
    <col min="5382" max="5382" width="12.42578125" style="2" customWidth="1"/>
    <col min="5383" max="5383" width="13.42578125" style="2" customWidth="1"/>
    <col min="5384" max="5384" width="54.5703125" style="2" customWidth="1"/>
    <col min="5385" max="5385" width="8.42578125" style="2" customWidth="1"/>
    <col min="5386" max="5386" width="12.140625" style="2" customWidth="1"/>
    <col min="5387" max="5387" width="11" style="2" customWidth="1"/>
    <col min="5388" max="5388" width="21.42578125" style="2" customWidth="1"/>
    <col min="5389" max="5389" width="14.42578125" style="2" customWidth="1"/>
    <col min="5390" max="5390" width="10.42578125" style="2" customWidth="1"/>
    <col min="5391" max="5629" width="9.140625" style="2"/>
    <col min="5630" max="5630" width="20.42578125" style="2" customWidth="1"/>
    <col min="5631" max="5631" width="30.85546875" style="2" customWidth="1"/>
    <col min="5632" max="5633" width="9.140625" style="2"/>
    <col min="5634" max="5634" width="4.85546875" style="2" customWidth="1"/>
    <col min="5635" max="5635" width="54.5703125" style="2" customWidth="1"/>
    <col min="5636" max="5636" width="10.5703125" style="2" customWidth="1"/>
    <col min="5637" max="5637" width="11.5703125" style="2" customWidth="1"/>
    <col min="5638" max="5638" width="12.42578125" style="2" customWidth="1"/>
    <col min="5639" max="5639" width="13.42578125" style="2" customWidth="1"/>
    <col min="5640" max="5640" width="54.5703125" style="2" customWidth="1"/>
    <col min="5641" max="5641" width="8.42578125" style="2" customWidth="1"/>
    <col min="5642" max="5642" width="12.140625" style="2" customWidth="1"/>
    <col min="5643" max="5643" width="11" style="2" customWidth="1"/>
    <col min="5644" max="5644" width="21.42578125" style="2" customWidth="1"/>
    <col min="5645" max="5645" width="14.42578125" style="2" customWidth="1"/>
    <col min="5646" max="5646" width="10.42578125" style="2" customWidth="1"/>
    <col min="5647" max="5885" width="9.140625" style="2"/>
    <col min="5886" max="5886" width="20.42578125" style="2" customWidth="1"/>
    <col min="5887" max="5887" width="30.85546875" style="2" customWidth="1"/>
    <col min="5888" max="5889" width="9.140625" style="2"/>
    <col min="5890" max="5890" width="4.85546875" style="2" customWidth="1"/>
    <col min="5891" max="5891" width="54.5703125" style="2" customWidth="1"/>
    <col min="5892" max="5892" width="10.5703125" style="2" customWidth="1"/>
    <col min="5893" max="5893" width="11.5703125" style="2" customWidth="1"/>
    <col min="5894" max="5894" width="12.42578125" style="2" customWidth="1"/>
    <col min="5895" max="5895" width="13.42578125" style="2" customWidth="1"/>
    <col min="5896" max="5896" width="54.5703125" style="2" customWidth="1"/>
    <col min="5897" max="5897" width="8.42578125" style="2" customWidth="1"/>
    <col min="5898" max="5898" width="12.140625" style="2" customWidth="1"/>
    <col min="5899" max="5899" width="11" style="2" customWidth="1"/>
    <col min="5900" max="5900" width="21.42578125" style="2" customWidth="1"/>
    <col min="5901" max="5901" width="14.42578125" style="2" customWidth="1"/>
    <col min="5902" max="5902" width="10.42578125" style="2" customWidth="1"/>
    <col min="5903" max="6141" width="9.140625" style="2"/>
    <col min="6142" max="6142" width="20.42578125" style="2" customWidth="1"/>
    <col min="6143" max="6143" width="30.85546875" style="2" customWidth="1"/>
    <col min="6144" max="6145" width="9.140625" style="2"/>
    <col min="6146" max="6146" width="4.85546875" style="2" customWidth="1"/>
    <col min="6147" max="6147" width="54.5703125" style="2" customWidth="1"/>
    <col min="6148" max="6148" width="10.5703125" style="2" customWidth="1"/>
    <col min="6149" max="6149" width="11.5703125" style="2" customWidth="1"/>
    <col min="6150" max="6150" width="12.42578125" style="2" customWidth="1"/>
    <col min="6151" max="6151" width="13.42578125" style="2" customWidth="1"/>
    <col min="6152" max="6152" width="54.5703125" style="2" customWidth="1"/>
    <col min="6153" max="6153" width="8.42578125" style="2" customWidth="1"/>
    <col min="6154" max="6154" width="12.140625" style="2" customWidth="1"/>
    <col min="6155" max="6155" width="11" style="2" customWidth="1"/>
    <col min="6156" max="6156" width="21.42578125" style="2" customWidth="1"/>
    <col min="6157" max="6157" width="14.42578125" style="2" customWidth="1"/>
    <col min="6158" max="6158" width="10.42578125" style="2" customWidth="1"/>
    <col min="6159" max="6397" width="9.140625" style="2"/>
    <col min="6398" max="6398" width="20.42578125" style="2" customWidth="1"/>
    <col min="6399" max="6399" width="30.85546875" style="2" customWidth="1"/>
    <col min="6400" max="6401" width="9.140625" style="2"/>
    <col min="6402" max="6402" width="4.85546875" style="2" customWidth="1"/>
    <col min="6403" max="6403" width="54.5703125" style="2" customWidth="1"/>
    <col min="6404" max="6404" width="10.5703125" style="2" customWidth="1"/>
    <col min="6405" max="6405" width="11.5703125" style="2" customWidth="1"/>
    <col min="6406" max="6406" width="12.42578125" style="2" customWidth="1"/>
    <col min="6407" max="6407" width="13.42578125" style="2" customWidth="1"/>
    <col min="6408" max="6408" width="54.5703125" style="2" customWidth="1"/>
    <col min="6409" max="6409" width="8.42578125" style="2" customWidth="1"/>
    <col min="6410" max="6410" width="12.140625" style="2" customWidth="1"/>
    <col min="6411" max="6411" width="11" style="2" customWidth="1"/>
    <col min="6412" max="6412" width="21.42578125" style="2" customWidth="1"/>
    <col min="6413" max="6413" width="14.42578125" style="2" customWidth="1"/>
    <col min="6414" max="6414" width="10.42578125" style="2" customWidth="1"/>
    <col min="6415" max="6653" width="9.140625" style="2"/>
    <col min="6654" max="6654" width="20.42578125" style="2" customWidth="1"/>
    <col min="6655" max="6655" width="30.85546875" style="2" customWidth="1"/>
    <col min="6656" max="6657" width="9.140625" style="2"/>
    <col min="6658" max="6658" width="4.85546875" style="2" customWidth="1"/>
    <col min="6659" max="6659" width="54.5703125" style="2" customWidth="1"/>
    <col min="6660" max="6660" width="10.5703125" style="2" customWidth="1"/>
    <col min="6661" max="6661" width="11.5703125" style="2" customWidth="1"/>
    <col min="6662" max="6662" width="12.42578125" style="2" customWidth="1"/>
    <col min="6663" max="6663" width="13.42578125" style="2" customWidth="1"/>
    <col min="6664" max="6664" width="54.5703125" style="2" customWidth="1"/>
    <col min="6665" max="6665" width="8.42578125" style="2" customWidth="1"/>
    <col min="6666" max="6666" width="12.140625" style="2" customWidth="1"/>
    <col min="6667" max="6667" width="11" style="2" customWidth="1"/>
    <col min="6668" max="6668" width="21.42578125" style="2" customWidth="1"/>
    <col min="6669" max="6669" width="14.42578125" style="2" customWidth="1"/>
    <col min="6670" max="6670" width="10.42578125" style="2" customWidth="1"/>
    <col min="6671" max="6909" width="9.140625" style="2"/>
    <col min="6910" max="6910" width="20.42578125" style="2" customWidth="1"/>
    <col min="6911" max="6911" width="30.85546875" style="2" customWidth="1"/>
    <col min="6912" max="6913" width="9.140625" style="2"/>
    <col min="6914" max="6914" width="4.85546875" style="2" customWidth="1"/>
    <col min="6915" max="6915" width="54.5703125" style="2" customWidth="1"/>
    <col min="6916" max="6916" width="10.5703125" style="2" customWidth="1"/>
    <col min="6917" max="6917" width="11.5703125" style="2" customWidth="1"/>
    <col min="6918" max="6918" width="12.42578125" style="2" customWidth="1"/>
    <col min="6919" max="6919" width="13.42578125" style="2" customWidth="1"/>
    <col min="6920" max="6920" width="54.5703125" style="2" customWidth="1"/>
    <col min="6921" max="6921" width="8.42578125" style="2" customWidth="1"/>
    <col min="6922" max="6922" width="12.140625" style="2" customWidth="1"/>
    <col min="6923" max="6923" width="11" style="2" customWidth="1"/>
    <col min="6924" max="6924" width="21.42578125" style="2" customWidth="1"/>
    <col min="6925" max="6925" width="14.42578125" style="2" customWidth="1"/>
    <col min="6926" max="6926" width="10.42578125" style="2" customWidth="1"/>
    <col min="6927" max="7165" width="9.140625" style="2"/>
    <col min="7166" max="7166" width="20.42578125" style="2" customWidth="1"/>
    <col min="7167" max="7167" width="30.85546875" style="2" customWidth="1"/>
    <col min="7168" max="7169" width="9.140625" style="2"/>
    <col min="7170" max="7170" width="4.85546875" style="2" customWidth="1"/>
    <col min="7171" max="7171" width="54.5703125" style="2" customWidth="1"/>
    <col min="7172" max="7172" width="10.5703125" style="2" customWidth="1"/>
    <col min="7173" max="7173" width="11.5703125" style="2" customWidth="1"/>
    <col min="7174" max="7174" width="12.42578125" style="2" customWidth="1"/>
    <col min="7175" max="7175" width="13.42578125" style="2" customWidth="1"/>
    <col min="7176" max="7176" width="54.5703125" style="2" customWidth="1"/>
    <col min="7177" max="7177" width="8.42578125" style="2" customWidth="1"/>
    <col min="7178" max="7178" width="12.140625" style="2" customWidth="1"/>
    <col min="7179" max="7179" width="11" style="2" customWidth="1"/>
    <col min="7180" max="7180" width="21.42578125" style="2" customWidth="1"/>
    <col min="7181" max="7181" width="14.42578125" style="2" customWidth="1"/>
    <col min="7182" max="7182" width="10.42578125" style="2" customWidth="1"/>
    <col min="7183" max="7421" width="9.140625" style="2"/>
    <col min="7422" max="7422" width="20.42578125" style="2" customWidth="1"/>
    <col min="7423" max="7423" width="30.85546875" style="2" customWidth="1"/>
    <col min="7424" max="7425" width="9.140625" style="2"/>
    <col min="7426" max="7426" width="4.85546875" style="2" customWidth="1"/>
    <col min="7427" max="7427" width="54.5703125" style="2" customWidth="1"/>
    <col min="7428" max="7428" width="10.5703125" style="2" customWidth="1"/>
    <col min="7429" max="7429" width="11.5703125" style="2" customWidth="1"/>
    <col min="7430" max="7430" width="12.42578125" style="2" customWidth="1"/>
    <col min="7431" max="7431" width="13.42578125" style="2" customWidth="1"/>
    <col min="7432" max="7432" width="54.5703125" style="2" customWidth="1"/>
    <col min="7433" max="7433" width="8.42578125" style="2" customWidth="1"/>
    <col min="7434" max="7434" width="12.140625" style="2" customWidth="1"/>
    <col min="7435" max="7435" width="11" style="2" customWidth="1"/>
    <col min="7436" max="7436" width="21.42578125" style="2" customWidth="1"/>
    <col min="7437" max="7437" width="14.42578125" style="2" customWidth="1"/>
    <col min="7438" max="7438" width="10.42578125" style="2" customWidth="1"/>
    <col min="7439" max="7677" width="9.140625" style="2"/>
    <col min="7678" max="7678" width="20.42578125" style="2" customWidth="1"/>
    <col min="7679" max="7679" width="30.85546875" style="2" customWidth="1"/>
    <col min="7680" max="7681" width="9.140625" style="2"/>
    <col min="7682" max="7682" width="4.85546875" style="2" customWidth="1"/>
    <col min="7683" max="7683" width="54.5703125" style="2" customWidth="1"/>
    <col min="7684" max="7684" width="10.5703125" style="2" customWidth="1"/>
    <col min="7685" max="7685" width="11.5703125" style="2" customWidth="1"/>
    <col min="7686" max="7686" width="12.42578125" style="2" customWidth="1"/>
    <col min="7687" max="7687" width="13.42578125" style="2" customWidth="1"/>
    <col min="7688" max="7688" width="54.5703125" style="2" customWidth="1"/>
    <col min="7689" max="7689" width="8.42578125" style="2" customWidth="1"/>
    <col min="7690" max="7690" width="12.140625" style="2" customWidth="1"/>
    <col min="7691" max="7691" width="11" style="2" customWidth="1"/>
    <col min="7692" max="7692" width="21.42578125" style="2" customWidth="1"/>
    <col min="7693" max="7693" width="14.42578125" style="2" customWidth="1"/>
    <col min="7694" max="7694" width="10.42578125" style="2" customWidth="1"/>
    <col min="7695" max="7933" width="9.140625" style="2"/>
    <col min="7934" max="7934" width="20.42578125" style="2" customWidth="1"/>
    <col min="7935" max="7935" width="30.85546875" style="2" customWidth="1"/>
    <col min="7936" max="7937" width="9.140625" style="2"/>
    <col min="7938" max="7938" width="4.85546875" style="2" customWidth="1"/>
    <col min="7939" max="7939" width="54.5703125" style="2" customWidth="1"/>
    <col min="7940" max="7940" width="10.5703125" style="2" customWidth="1"/>
    <col min="7941" max="7941" width="11.5703125" style="2" customWidth="1"/>
    <col min="7942" max="7942" width="12.42578125" style="2" customWidth="1"/>
    <col min="7943" max="7943" width="13.42578125" style="2" customWidth="1"/>
    <col min="7944" max="7944" width="54.5703125" style="2" customWidth="1"/>
    <col min="7945" max="7945" width="8.42578125" style="2" customWidth="1"/>
    <col min="7946" max="7946" width="12.140625" style="2" customWidth="1"/>
    <col min="7947" max="7947" width="11" style="2" customWidth="1"/>
    <col min="7948" max="7948" width="21.42578125" style="2" customWidth="1"/>
    <col min="7949" max="7949" width="14.42578125" style="2" customWidth="1"/>
    <col min="7950" max="7950" width="10.42578125" style="2" customWidth="1"/>
    <col min="7951" max="8189" width="9.140625" style="2"/>
    <col min="8190" max="8190" width="20.42578125" style="2" customWidth="1"/>
    <col min="8191" max="8191" width="30.85546875" style="2" customWidth="1"/>
    <col min="8192" max="8193" width="9.140625" style="2"/>
    <col min="8194" max="8194" width="4.85546875" style="2" customWidth="1"/>
    <col min="8195" max="8195" width="54.5703125" style="2" customWidth="1"/>
    <col min="8196" max="8196" width="10.5703125" style="2" customWidth="1"/>
    <col min="8197" max="8197" width="11.5703125" style="2" customWidth="1"/>
    <col min="8198" max="8198" width="12.42578125" style="2" customWidth="1"/>
    <col min="8199" max="8199" width="13.42578125" style="2" customWidth="1"/>
    <col min="8200" max="8200" width="54.5703125" style="2" customWidth="1"/>
    <col min="8201" max="8201" width="8.42578125" style="2" customWidth="1"/>
    <col min="8202" max="8202" width="12.140625" style="2" customWidth="1"/>
    <col min="8203" max="8203" width="11" style="2" customWidth="1"/>
    <col min="8204" max="8204" width="21.42578125" style="2" customWidth="1"/>
    <col min="8205" max="8205" width="14.42578125" style="2" customWidth="1"/>
    <col min="8206" max="8206" width="10.42578125" style="2" customWidth="1"/>
    <col min="8207" max="8445" width="9.140625" style="2"/>
    <col min="8446" max="8446" width="20.42578125" style="2" customWidth="1"/>
    <col min="8447" max="8447" width="30.85546875" style="2" customWidth="1"/>
    <col min="8448" max="8449" width="9.140625" style="2"/>
    <col min="8450" max="8450" width="4.85546875" style="2" customWidth="1"/>
    <col min="8451" max="8451" width="54.5703125" style="2" customWidth="1"/>
    <col min="8452" max="8452" width="10.5703125" style="2" customWidth="1"/>
    <col min="8453" max="8453" width="11.5703125" style="2" customWidth="1"/>
    <col min="8454" max="8454" width="12.42578125" style="2" customWidth="1"/>
    <col min="8455" max="8455" width="13.42578125" style="2" customWidth="1"/>
    <col min="8456" max="8456" width="54.5703125" style="2" customWidth="1"/>
    <col min="8457" max="8457" width="8.42578125" style="2" customWidth="1"/>
    <col min="8458" max="8458" width="12.140625" style="2" customWidth="1"/>
    <col min="8459" max="8459" width="11" style="2" customWidth="1"/>
    <col min="8460" max="8460" width="21.42578125" style="2" customWidth="1"/>
    <col min="8461" max="8461" width="14.42578125" style="2" customWidth="1"/>
    <col min="8462" max="8462" width="10.42578125" style="2" customWidth="1"/>
    <col min="8463" max="8701" width="9.140625" style="2"/>
    <col min="8702" max="8702" width="20.42578125" style="2" customWidth="1"/>
    <col min="8703" max="8703" width="30.85546875" style="2" customWidth="1"/>
    <col min="8704" max="8705" width="9.140625" style="2"/>
    <col min="8706" max="8706" width="4.85546875" style="2" customWidth="1"/>
    <col min="8707" max="8707" width="54.5703125" style="2" customWidth="1"/>
    <col min="8708" max="8708" width="10.5703125" style="2" customWidth="1"/>
    <col min="8709" max="8709" width="11.5703125" style="2" customWidth="1"/>
    <col min="8710" max="8710" width="12.42578125" style="2" customWidth="1"/>
    <col min="8711" max="8711" width="13.42578125" style="2" customWidth="1"/>
    <col min="8712" max="8712" width="54.5703125" style="2" customWidth="1"/>
    <col min="8713" max="8713" width="8.42578125" style="2" customWidth="1"/>
    <col min="8714" max="8714" width="12.140625" style="2" customWidth="1"/>
    <col min="8715" max="8715" width="11" style="2" customWidth="1"/>
    <col min="8716" max="8716" width="21.42578125" style="2" customWidth="1"/>
    <col min="8717" max="8717" width="14.42578125" style="2" customWidth="1"/>
    <col min="8718" max="8718" width="10.42578125" style="2" customWidth="1"/>
    <col min="8719" max="8957" width="9.140625" style="2"/>
    <col min="8958" max="8958" width="20.42578125" style="2" customWidth="1"/>
    <col min="8959" max="8959" width="30.85546875" style="2" customWidth="1"/>
    <col min="8960" max="8961" width="9.140625" style="2"/>
    <col min="8962" max="8962" width="4.85546875" style="2" customWidth="1"/>
    <col min="8963" max="8963" width="54.5703125" style="2" customWidth="1"/>
    <col min="8964" max="8964" width="10.5703125" style="2" customWidth="1"/>
    <col min="8965" max="8965" width="11.5703125" style="2" customWidth="1"/>
    <col min="8966" max="8966" width="12.42578125" style="2" customWidth="1"/>
    <col min="8967" max="8967" width="13.42578125" style="2" customWidth="1"/>
    <col min="8968" max="8968" width="54.5703125" style="2" customWidth="1"/>
    <col min="8969" max="8969" width="8.42578125" style="2" customWidth="1"/>
    <col min="8970" max="8970" width="12.140625" style="2" customWidth="1"/>
    <col min="8971" max="8971" width="11" style="2" customWidth="1"/>
    <col min="8972" max="8972" width="21.42578125" style="2" customWidth="1"/>
    <col min="8973" max="8973" width="14.42578125" style="2" customWidth="1"/>
    <col min="8974" max="8974" width="10.42578125" style="2" customWidth="1"/>
    <col min="8975" max="9213" width="9.140625" style="2"/>
    <col min="9214" max="9214" width="20.42578125" style="2" customWidth="1"/>
    <col min="9215" max="9215" width="30.85546875" style="2" customWidth="1"/>
    <col min="9216" max="9217" width="9.140625" style="2"/>
    <col min="9218" max="9218" width="4.85546875" style="2" customWidth="1"/>
    <col min="9219" max="9219" width="54.5703125" style="2" customWidth="1"/>
    <col min="9220" max="9220" width="10.5703125" style="2" customWidth="1"/>
    <col min="9221" max="9221" width="11.5703125" style="2" customWidth="1"/>
    <col min="9222" max="9222" width="12.42578125" style="2" customWidth="1"/>
    <col min="9223" max="9223" width="13.42578125" style="2" customWidth="1"/>
    <col min="9224" max="9224" width="54.5703125" style="2" customWidth="1"/>
    <col min="9225" max="9225" width="8.42578125" style="2" customWidth="1"/>
    <col min="9226" max="9226" width="12.140625" style="2" customWidth="1"/>
    <col min="9227" max="9227" width="11" style="2" customWidth="1"/>
    <col min="9228" max="9228" width="21.42578125" style="2" customWidth="1"/>
    <col min="9229" max="9229" width="14.42578125" style="2" customWidth="1"/>
    <col min="9230" max="9230" width="10.42578125" style="2" customWidth="1"/>
    <col min="9231" max="9469" width="9.140625" style="2"/>
    <col min="9470" max="9470" width="20.42578125" style="2" customWidth="1"/>
    <col min="9471" max="9471" width="30.85546875" style="2" customWidth="1"/>
    <col min="9472" max="9473" width="9.140625" style="2"/>
    <col min="9474" max="9474" width="4.85546875" style="2" customWidth="1"/>
    <col min="9475" max="9475" width="54.5703125" style="2" customWidth="1"/>
    <col min="9476" max="9476" width="10.5703125" style="2" customWidth="1"/>
    <col min="9477" max="9477" width="11.5703125" style="2" customWidth="1"/>
    <col min="9478" max="9478" width="12.42578125" style="2" customWidth="1"/>
    <col min="9479" max="9479" width="13.42578125" style="2" customWidth="1"/>
    <col min="9480" max="9480" width="54.5703125" style="2" customWidth="1"/>
    <col min="9481" max="9481" width="8.42578125" style="2" customWidth="1"/>
    <col min="9482" max="9482" width="12.140625" style="2" customWidth="1"/>
    <col min="9483" max="9483" width="11" style="2" customWidth="1"/>
    <col min="9484" max="9484" width="21.42578125" style="2" customWidth="1"/>
    <col min="9485" max="9485" width="14.42578125" style="2" customWidth="1"/>
    <col min="9486" max="9486" width="10.42578125" style="2" customWidth="1"/>
    <col min="9487" max="9725" width="9.140625" style="2"/>
    <col min="9726" max="9726" width="20.42578125" style="2" customWidth="1"/>
    <col min="9727" max="9727" width="30.85546875" style="2" customWidth="1"/>
    <col min="9728" max="9729" width="9.140625" style="2"/>
    <col min="9730" max="9730" width="4.85546875" style="2" customWidth="1"/>
    <col min="9731" max="9731" width="54.5703125" style="2" customWidth="1"/>
    <col min="9732" max="9732" width="10.5703125" style="2" customWidth="1"/>
    <col min="9733" max="9733" width="11.5703125" style="2" customWidth="1"/>
    <col min="9734" max="9734" width="12.42578125" style="2" customWidth="1"/>
    <col min="9735" max="9735" width="13.42578125" style="2" customWidth="1"/>
    <col min="9736" max="9736" width="54.5703125" style="2" customWidth="1"/>
    <col min="9737" max="9737" width="8.42578125" style="2" customWidth="1"/>
    <col min="9738" max="9738" width="12.140625" style="2" customWidth="1"/>
    <col min="9739" max="9739" width="11" style="2" customWidth="1"/>
    <col min="9740" max="9740" width="21.42578125" style="2" customWidth="1"/>
    <col min="9741" max="9741" width="14.42578125" style="2" customWidth="1"/>
    <col min="9742" max="9742" width="10.42578125" style="2" customWidth="1"/>
    <col min="9743" max="9981" width="9.140625" style="2"/>
    <col min="9982" max="9982" width="20.42578125" style="2" customWidth="1"/>
    <col min="9983" max="9983" width="30.85546875" style="2" customWidth="1"/>
    <col min="9984" max="9985" width="9.140625" style="2"/>
    <col min="9986" max="9986" width="4.85546875" style="2" customWidth="1"/>
    <col min="9987" max="9987" width="54.5703125" style="2" customWidth="1"/>
    <col min="9988" max="9988" width="10.5703125" style="2" customWidth="1"/>
    <col min="9989" max="9989" width="11.5703125" style="2" customWidth="1"/>
    <col min="9990" max="9990" width="12.42578125" style="2" customWidth="1"/>
    <col min="9991" max="9991" width="13.42578125" style="2" customWidth="1"/>
    <col min="9992" max="9992" width="54.5703125" style="2" customWidth="1"/>
    <col min="9993" max="9993" width="8.42578125" style="2" customWidth="1"/>
    <col min="9994" max="9994" width="12.140625" style="2" customWidth="1"/>
    <col min="9995" max="9995" width="11" style="2" customWidth="1"/>
    <col min="9996" max="9996" width="21.42578125" style="2" customWidth="1"/>
    <col min="9997" max="9997" width="14.42578125" style="2" customWidth="1"/>
    <col min="9998" max="9998" width="10.42578125" style="2" customWidth="1"/>
    <col min="9999" max="10237" width="9.140625" style="2"/>
    <col min="10238" max="10238" width="20.42578125" style="2" customWidth="1"/>
    <col min="10239" max="10239" width="30.85546875" style="2" customWidth="1"/>
    <col min="10240" max="10241" width="9.140625" style="2"/>
    <col min="10242" max="10242" width="4.85546875" style="2" customWidth="1"/>
    <col min="10243" max="10243" width="54.5703125" style="2" customWidth="1"/>
    <col min="10244" max="10244" width="10.5703125" style="2" customWidth="1"/>
    <col min="10245" max="10245" width="11.5703125" style="2" customWidth="1"/>
    <col min="10246" max="10246" width="12.42578125" style="2" customWidth="1"/>
    <col min="10247" max="10247" width="13.42578125" style="2" customWidth="1"/>
    <col min="10248" max="10248" width="54.5703125" style="2" customWidth="1"/>
    <col min="10249" max="10249" width="8.42578125" style="2" customWidth="1"/>
    <col min="10250" max="10250" width="12.140625" style="2" customWidth="1"/>
    <col min="10251" max="10251" width="11" style="2" customWidth="1"/>
    <col min="10252" max="10252" width="21.42578125" style="2" customWidth="1"/>
    <col min="10253" max="10253" width="14.42578125" style="2" customWidth="1"/>
    <col min="10254" max="10254" width="10.42578125" style="2" customWidth="1"/>
    <col min="10255" max="10493" width="9.140625" style="2"/>
    <col min="10494" max="10494" width="20.42578125" style="2" customWidth="1"/>
    <col min="10495" max="10495" width="30.85546875" style="2" customWidth="1"/>
    <col min="10496" max="10497" width="9.140625" style="2"/>
    <col min="10498" max="10498" width="4.85546875" style="2" customWidth="1"/>
    <col min="10499" max="10499" width="54.5703125" style="2" customWidth="1"/>
    <col min="10500" max="10500" width="10.5703125" style="2" customWidth="1"/>
    <col min="10501" max="10501" width="11.5703125" style="2" customWidth="1"/>
    <col min="10502" max="10502" width="12.42578125" style="2" customWidth="1"/>
    <col min="10503" max="10503" width="13.42578125" style="2" customWidth="1"/>
    <col min="10504" max="10504" width="54.5703125" style="2" customWidth="1"/>
    <col min="10505" max="10505" width="8.42578125" style="2" customWidth="1"/>
    <col min="10506" max="10506" width="12.140625" style="2" customWidth="1"/>
    <col min="10507" max="10507" width="11" style="2" customWidth="1"/>
    <col min="10508" max="10508" width="21.42578125" style="2" customWidth="1"/>
    <col min="10509" max="10509" width="14.42578125" style="2" customWidth="1"/>
    <col min="10510" max="10510" width="10.42578125" style="2" customWidth="1"/>
    <col min="10511" max="10749" width="9.140625" style="2"/>
    <col min="10750" max="10750" width="20.42578125" style="2" customWidth="1"/>
    <col min="10751" max="10751" width="30.85546875" style="2" customWidth="1"/>
    <col min="10752" max="10753" width="9.140625" style="2"/>
    <col min="10754" max="10754" width="4.85546875" style="2" customWidth="1"/>
    <col min="10755" max="10755" width="54.5703125" style="2" customWidth="1"/>
    <col min="10756" max="10756" width="10.5703125" style="2" customWidth="1"/>
    <col min="10757" max="10757" width="11.5703125" style="2" customWidth="1"/>
    <col min="10758" max="10758" width="12.42578125" style="2" customWidth="1"/>
    <col min="10759" max="10759" width="13.42578125" style="2" customWidth="1"/>
    <col min="10760" max="10760" width="54.5703125" style="2" customWidth="1"/>
    <col min="10761" max="10761" width="8.42578125" style="2" customWidth="1"/>
    <col min="10762" max="10762" width="12.140625" style="2" customWidth="1"/>
    <col min="10763" max="10763" width="11" style="2" customWidth="1"/>
    <col min="10764" max="10764" width="21.42578125" style="2" customWidth="1"/>
    <col min="10765" max="10765" width="14.42578125" style="2" customWidth="1"/>
    <col min="10766" max="10766" width="10.42578125" style="2" customWidth="1"/>
    <col min="10767" max="11005" width="9.140625" style="2"/>
    <col min="11006" max="11006" width="20.42578125" style="2" customWidth="1"/>
    <col min="11007" max="11007" width="30.85546875" style="2" customWidth="1"/>
    <col min="11008" max="11009" width="9.140625" style="2"/>
    <col min="11010" max="11010" width="4.85546875" style="2" customWidth="1"/>
    <col min="11011" max="11011" width="54.5703125" style="2" customWidth="1"/>
    <col min="11012" max="11012" width="10.5703125" style="2" customWidth="1"/>
    <col min="11013" max="11013" width="11.5703125" style="2" customWidth="1"/>
    <col min="11014" max="11014" width="12.42578125" style="2" customWidth="1"/>
    <col min="11015" max="11015" width="13.42578125" style="2" customWidth="1"/>
    <col min="11016" max="11016" width="54.5703125" style="2" customWidth="1"/>
    <col min="11017" max="11017" width="8.42578125" style="2" customWidth="1"/>
    <col min="11018" max="11018" width="12.140625" style="2" customWidth="1"/>
    <col min="11019" max="11019" width="11" style="2" customWidth="1"/>
    <col min="11020" max="11020" width="21.42578125" style="2" customWidth="1"/>
    <col min="11021" max="11021" width="14.42578125" style="2" customWidth="1"/>
    <col min="11022" max="11022" width="10.42578125" style="2" customWidth="1"/>
    <col min="11023" max="11261" width="9.140625" style="2"/>
    <col min="11262" max="11262" width="20.42578125" style="2" customWidth="1"/>
    <col min="11263" max="11263" width="30.85546875" style="2" customWidth="1"/>
    <col min="11264" max="11265" width="9.140625" style="2"/>
    <col min="11266" max="11266" width="4.85546875" style="2" customWidth="1"/>
    <col min="11267" max="11267" width="54.5703125" style="2" customWidth="1"/>
    <col min="11268" max="11268" width="10.5703125" style="2" customWidth="1"/>
    <col min="11269" max="11269" width="11.5703125" style="2" customWidth="1"/>
    <col min="11270" max="11270" width="12.42578125" style="2" customWidth="1"/>
    <col min="11271" max="11271" width="13.42578125" style="2" customWidth="1"/>
    <col min="11272" max="11272" width="54.5703125" style="2" customWidth="1"/>
    <col min="11273" max="11273" width="8.42578125" style="2" customWidth="1"/>
    <col min="11274" max="11274" width="12.140625" style="2" customWidth="1"/>
    <col min="11275" max="11275" width="11" style="2" customWidth="1"/>
    <col min="11276" max="11276" width="21.42578125" style="2" customWidth="1"/>
    <col min="11277" max="11277" width="14.42578125" style="2" customWidth="1"/>
    <col min="11278" max="11278" width="10.42578125" style="2" customWidth="1"/>
    <col min="11279" max="11517" width="9.140625" style="2"/>
    <col min="11518" max="11518" width="20.42578125" style="2" customWidth="1"/>
    <col min="11519" max="11519" width="30.85546875" style="2" customWidth="1"/>
    <col min="11520" max="11521" width="9.140625" style="2"/>
    <col min="11522" max="11522" width="4.85546875" style="2" customWidth="1"/>
    <col min="11523" max="11523" width="54.5703125" style="2" customWidth="1"/>
    <col min="11524" max="11524" width="10.5703125" style="2" customWidth="1"/>
    <col min="11525" max="11525" width="11.5703125" style="2" customWidth="1"/>
    <col min="11526" max="11526" width="12.42578125" style="2" customWidth="1"/>
    <col min="11527" max="11527" width="13.42578125" style="2" customWidth="1"/>
    <col min="11528" max="11528" width="54.5703125" style="2" customWidth="1"/>
    <col min="11529" max="11529" width="8.42578125" style="2" customWidth="1"/>
    <col min="11530" max="11530" width="12.140625" style="2" customWidth="1"/>
    <col min="11531" max="11531" width="11" style="2" customWidth="1"/>
    <col min="11532" max="11532" width="21.42578125" style="2" customWidth="1"/>
    <col min="11533" max="11533" width="14.42578125" style="2" customWidth="1"/>
    <col min="11534" max="11534" width="10.42578125" style="2" customWidth="1"/>
    <col min="11535" max="11773" width="9.140625" style="2"/>
    <col min="11774" max="11774" width="20.42578125" style="2" customWidth="1"/>
    <col min="11775" max="11775" width="30.85546875" style="2" customWidth="1"/>
    <col min="11776" max="11777" width="9.140625" style="2"/>
    <col min="11778" max="11778" width="4.85546875" style="2" customWidth="1"/>
    <col min="11779" max="11779" width="54.5703125" style="2" customWidth="1"/>
    <col min="11780" max="11780" width="10.5703125" style="2" customWidth="1"/>
    <col min="11781" max="11781" width="11.5703125" style="2" customWidth="1"/>
    <col min="11782" max="11782" width="12.42578125" style="2" customWidth="1"/>
    <col min="11783" max="11783" width="13.42578125" style="2" customWidth="1"/>
    <col min="11784" max="11784" width="54.5703125" style="2" customWidth="1"/>
    <col min="11785" max="11785" width="8.42578125" style="2" customWidth="1"/>
    <col min="11786" max="11786" width="12.140625" style="2" customWidth="1"/>
    <col min="11787" max="11787" width="11" style="2" customWidth="1"/>
    <col min="11788" max="11788" width="21.42578125" style="2" customWidth="1"/>
    <col min="11789" max="11789" width="14.42578125" style="2" customWidth="1"/>
    <col min="11790" max="11790" width="10.42578125" style="2" customWidth="1"/>
    <col min="11791" max="12029" width="9.140625" style="2"/>
    <col min="12030" max="12030" width="20.42578125" style="2" customWidth="1"/>
    <col min="12031" max="12031" width="30.85546875" style="2" customWidth="1"/>
    <col min="12032" max="12033" width="9.140625" style="2"/>
    <col min="12034" max="12034" width="4.85546875" style="2" customWidth="1"/>
    <col min="12035" max="12035" width="54.5703125" style="2" customWidth="1"/>
    <col min="12036" max="12036" width="10.5703125" style="2" customWidth="1"/>
    <col min="12037" max="12037" width="11.5703125" style="2" customWidth="1"/>
    <col min="12038" max="12038" width="12.42578125" style="2" customWidth="1"/>
    <col min="12039" max="12039" width="13.42578125" style="2" customWidth="1"/>
    <col min="12040" max="12040" width="54.5703125" style="2" customWidth="1"/>
    <col min="12041" max="12041" width="8.42578125" style="2" customWidth="1"/>
    <col min="12042" max="12042" width="12.140625" style="2" customWidth="1"/>
    <col min="12043" max="12043" width="11" style="2" customWidth="1"/>
    <col min="12044" max="12044" width="21.42578125" style="2" customWidth="1"/>
    <col min="12045" max="12045" width="14.42578125" style="2" customWidth="1"/>
    <col min="12046" max="12046" width="10.42578125" style="2" customWidth="1"/>
    <col min="12047" max="12285" width="9.140625" style="2"/>
    <col min="12286" max="12286" width="20.42578125" style="2" customWidth="1"/>
    <col min="12287" max="12287" width="30.85546875" style="2" customWidth="1"/>
    <col min="12288" max="12289" width="9.140625" style="2"/>
    <col min="12290" max="12290" width="4.85546875" style="2" customWidth="1"/>
    <col min="12291" max="12291" width="54.5703125" style="2" customWidth="1"/>
    <col min="12292" max="12292" width="10.5703125" style="2" customWidth="1"/>
    <col min="12293" max="12293" width="11.5703125" style="2" customWidth="1"/>
    <col min="12294" max="12294" width="12.42578125" style="2" customWidth="1"/>
    <col min="12295" max="12295" width="13.42578125" style="2" customWidth="1"/>
    <col min="12296" max="12296" width="54.5703125" style="2" customWidth="1"/>
    <col min="12297" max="12297" width="8.42578125" style="2" customWidth="1"/>
    <col min="12298" max="12298" width="12.140625" style="2" customWidth="1"/>
    <col min="12299" max="12299" width="11" style="2" customWidth="1"/>
    <col min="12300" max="12300" width="21.42578125" style="2" customWidth="1"/>
    <col min="12301" max="12301" width="14.42578125" style="2" customWidth="1"/>
    <col min="12302" max="12302" width="10.42578125" style="2" customWidth="1"/>
    <col min="12303" max="12541" width="9.140625" style="2"/>
    <col min="12542" max="12542" width="20.42578125" style="2" customWidth="1"/>
    <col min="12543" max="12543" width="30.85546875" style="2" customWidth="1"/>
    <col min="12544" max="12545" width="9.140625" style="2"/>
    <col min="12546" max="12546" width="4.85546875" style="2" customWidth="1"/>
    <col min="12547" max="12547" width="54.5703125" style="2" customWidth="1"/>
    <col min="12548" max="12548" width="10.5703125" style="2" customWidth="1"/>
    <col min="12549" max="12549" width="11.5703125" style="2" customWidth="1"/>
    <col min="12550" max="12550" width="12.42578125" style="2" customWidth="1"/>
    <col min="12551" max="12551" width="13.42578125" style="2" customWidth="1"/>
    <col min="12552" max="12552" width="54.5703125" style="2" customWidth="1"/>
    <col min="12553" max="12553" width="8.42578125" style="2" customWidth="1"/>
    <col min="12554" max="12554" width="12.140625" style="2" customWidth="1"/>
    <col min="12555" max="12555" width="11" style="2" customWidth="1"/>
    <col min="12556" max="12556" width="21.42578125" style="2" customWidth="1"/>
    <col min="12557" max="12557" width="14.42578125" style="2" customWidth="1"/>
    <col min="12558" max="12558" width="10.42578125" style="2" customWidth="1"/>
    <col min="12559" max="12797" width="9.140625" style="2"/>
    <col min="12798" max="12798" width="20.42578125" style="2" customWidth="1"/>
    <col min="12799" max="12799" width="30.85546875" style="2" customWidth="1"/>
    <col min="12800" max="12801" width="9.140625" style="2"/>
    <col min="12802" max="12802" width="4.85546875" style="2" customWidth="1"/>
    <col min="12803" max="12803" width="54.5703125" style="2" customWidth="1"/>
    <col min="12804" max="12804" width="10.5703125" style="2" customWidth="1"/>
    <col min="12805" max="12805" width="11.5703125" style="2" customWidth="1"/>
    <col min="12806" max="12806" width="12.42578125" style="2" customWidth="1"/>
    <col min="12807" max="12807" width="13.42578125" style="2" customWidth="1"/>
    <col min="12808" max="12808" width="54.5703125" style="2" customWidth="1"/>
    <col min="12809" max="12809" width="8.42578125" style="2" customWidth="1"/>
    <col min="12810" max="12810" width="12.140625" style="2" customWidth="1"/>
    <col min="12811" max="12811" width="11" style="2" customWidth="1"/>
    <col min="12812" max="12812" width="21.42578125" style="2" customWidth="1"/>
    <col min="12813" max="12813" width="14.42578125" style="2" customWidth="1"/>
    <col min="12814" max="12814" width="10.42578125" style="2" customWidth="1"/>
    <col min="12815" max="13053" width="9.140625" style="2"/>
    <col min="13054" max="13054" width="20.42578125" style="2" customWidth="1"/>
    <col min="13055" max="13055" width="30.85546875" style="2" customWidth="1"/>
    <col min="13056" max="13057" width="9.140625" style="2"/>
    <col min="13058" max="13058" width="4.85546875" style="2" customWidth="1"/>
    <col min="13059" max="13059" width="54.5703125" style="2" customWidth="1"/>
    <col min="13060" max="13060" width="10.5703125" style="2" customWidth="1"/>
    <col min="13061" max="13061" width="11.5703125" style="2" customWidth="1"/>
    <col min="13062" max="13062" width="12.42578125" style="2" customWidth="1"/>
    <col min="13063" max="13063" width="13.42578125" style="2" customWidth="1"/>
    <col min="13064" max="13064" width="54.5703125" style="2" customWidth="1"/>
    <col min="13065" max="13065" width="8.42578125" style="2" customWidth="1"/>
    <col min="13066" max="13066" width="12.140625" style="2" customWidth="1"/>
    <col min="13067" max="13067" width="11" style="2" customWidth="1"/>
    <col min="13068" max="13068" width="21.42578125" style="2" customWidth="1"/>
    <col min="13069" max="13069" width="14.42578125" style="2" customWidth="1"/>
    <col min="13070" max="13070" width="10.42578125" style="2" customWidth="1"/>
    <col min="13071" max="13309" width="9.140625" style="2"/>
    <col min="13310" max="13310" width="20.42578125" style="2" customWidth="1"/>
    <col min="13311" max="13311" width="30.85546875" style="2" customWidth="1"/>
    <col min="13312" max="13313" width="9.140625" style="2"/>
    <col min="13314" max="13314" width="4.85546875" style="2" customWidth="1"/>
    <col min="13315" max="13315" width="54.5703125" style="2" customWidth="1"/>
    <col min="13316" max="13316" width="10.5703125" style="2" customWidth="1"/>
    <col min="13317" max="13317" width="11.5703125" style="2" customWidth="1"/>
    <col min="13318" max="13318" width="12.42578125" style="2" customWidth="1"/>
    <col min="13319" max="13319" width="13.42578125" style="2" customWidth="1"/>
    <col min="13320" max="13320" width="54.5703125" style="2" customWidth="1"/>
    <col min="13321" max="13321" width="8.42578125" style="2" customWidth="1"/>
    <col min="13322" max="13322" width="12.140625" style="2" customWidth="1"/>
    <col min="13323" max="13323" width="11" style="2" customWidth="1"/>
    <col min="13324" max="13324" width="21.42578125" style="2" customWidth="1"/>
    <col min="13325" max="13325" width="14.42578125" style="2" customWidth="1"/>
    <col min="13326" max="13326" width="10.42578125" style="2" customWidth="1"/>
    <col min="13327" max="13565" width="9.140625" style="2"/>
    <col min="13566" max="13566" width="20.42578125" style="2" customWidth="1"/>
    <col min="13567" max="13567" width="30.85546875" style="2" customWidth="1"/>
    <col min="13568" max="13569" width="9.140625" style="2"/>
    <col min="13570" max="13570" width="4.85546875" style="2" customWidth="1"/>
    <col min="13571" max="13571" width="54.5703125" style="2" customWidth="1"/>
    <col min="13572" max="13572" width="10.5703125" style="2" customWidth="1"/>
    <col min="13573" max="13573" width="11.5703125" style="2" customWidth="1"/>
    <col min="13574" max="13574" width="12.42578125" style="2" customWidth="1"/>
    <col min="13575" max="13575" width="13.42578125" style="2" customWidth="1"/>
    <col min="13576" max="13576" width="54.5703125" style="2" customWidth="1"/>
    <col min="13577" max="13577" width="8.42578125" style="2" customWidth="1"/>
    <col min="13578" max="13578" width="12.140625" style="2" customWidth="1"/>
    <col min="13579" max="13579" width="11" style="2" customWidth="1"/>
    <col min="13580" max="13580" width="21.42578125" style="2" customWidth="1"/>
    <col min="13581" max="13581" width="14.42578125" style="2" customWidth="1"/>
    <col min="13582" max="13582" width="10.42578125" style="2" customWidth="1"/>
    <col min="13583" max="13821" width="9.140625" style="2"/>
    <col min="13822" max="13822" width="20.42578125" style="2" customWidth="1"/>
    <col min="13823" max="13823" width="30.85546875" style="2" customWidth="1"/>
    <col min="13824" max="13825" width="9.140625" style="2"/>
    <col min="13826" max="13826" width="4.85546875" style="2" customWidth="1"/>
    <col min="13827" max="13827" width="54.5703125" style="2" customWidth="1"/>
    <col min="13828" max="13828" width="10.5703125" style="2" customWidth="1"/>
    <col min="13829" max="13829" width="11.5703125" style="2" customWidth="1"/>
    <col min="13830" max="13830" width="12.42578125" style="2" customWidth="1"/>
    <col min="13831" max="13831" width="13.42578125" style="2" customWidth="1"/>
    <col min="13832" max="13832" width="54.5703125" style="2" customWidth="1"/>
    <col min="13833" max="13833" width="8.42578125" style="2" customWidth="1"/>
    <col min="13834" max="13834" width="12.140625" style="2" customWidth="1"/>
    <col min="13835" max="13835" width="11" style="2" customWidth="1"/>
    <col min="13836" max="13836" width="21.42578125" style="2" customWidth="1"/>
    <col min="13837" max="13837" width="14.42578125" style="2" customWidth="1"/>
    <col min="13838" max="13838" width="10.42578125" style="2" customWidth="1"/>
    <col min="13839" max="14077" width="9.140625" style="2"/>
    <col min="14078" max="14078" width="20.42578125" style="2" customWidth="1"/>
    <col min="14079" max="14079" width="30.85546875" style="2" customWidth="1"/>
    <col min="14080" max="14081" width="9.140625" style="2"/>
    <col min="14082" max="14082" width="4.85546875" style="2" customWidth="1"/>
    <col min="14083" max="14083" width="54.5703125" style="2" customWidth="1"/>
    <col min="14084" max="14084" width="10.5703125" style="2" customWidth="1"/>
    <col min="14085" max="14085" width="11.5703125" style="2" customWidth="1"/>
    <col min="14086" max="14086" width="12.42578125" style="2" customWidth="1"/>
    <col min="14087" max="14087" width="13.42578125" style="2" customWidth="1"/>
    <col min="14088" max="14088" width="54.5703125" style="2" customWidth="1"/>
    <col min="14089" max="14089" width="8.42578125" style="2" customWidth="1"/>
    <col min="14090" max="14090" width="12.140625" style="2" customWidth="1"/>
    <col min="14091" max="14091" width="11" style="2" customWidth="1"/>
    <col min="14092" max="14092" width="21.42578125" style="2" customWidth="1"/>
    <col min="14093" max="14093" width="14.42578125" style="2" customWidth="1"/>
    <col min="14094" max="14094" width="10.42578125" style="2" customWidth="1"/>
    <col min="14095" max="14333" width="9.140625" style="2"/>
    <col min="14334" max="14334" width="20.42578125" style="2" customWidth="1"/>
    <col min="14335" max="14335" width="30.85546875" style="2" customWidth="1"/>
    <col min="14336" max="14337" width="9.140625" style="2"/>
    <col min="14338" max="14338" width="4.85546875" style="2" customWidth="1"/>
    <col min="14339" max="14339" width="54.5703125" style="2" customWidth="1"/>
    <col min="14340" max="14340" width="10.5703125" style="2" customWidth="1"/>
    <col min="14341" max="14341" width="11.5703125" style="2" customWidth="1"/>
    <col min="14342" max="14342" width="12.42578125" style="2" customWidth="1"/>
    <col min="14343" max="14343" width="13.42578125" style="2" customWidth="1"/>
    <col min="14344" max="14344" width="54.5703125" style="2" customWidth="1"/>
    <col min="14345" max="14345" width="8.42578125" style="2" customWidth="1"/>
    <col min="14346" max="14346" width="12.140625" style="2" customWidth="1"/>
    <col min="14347" max="14347" width="11" style="2" customWidth="1"/>
    <col min="14348" max="14348" width="21.42578125" style="2" customWidth="1"/>
    <col min="14349" max="14349" width="14.42578125" style="2" customWidth="1"/>
    <col min="14350" max="14350" width="10.42578125" style="2" customWidth="1"/>
    <col min="14351" max="14589" width="9.140625" style="2"/>
    <col min="14590" max="14590" width="20.42578125" style="2" customWidth="1"/>
    <col min="14591" max="14591" width="30.85546875" style="2" customWidth="1"/>
    <col min="14592" max="14593" width="9.140625" style="2"/>
    <col min="14594" max="14594" width="4.85546875" style="2" customWidth="1"/>
    <col min="14595" max="14595" width="54.5703125" style="2" customWidth="1"/>
    <col min="14596" max="14596" width="10.5703125" style="2" customWidth="1"/>
    <col min="14597" max="14597" width="11.5703125" style="2" customWidth="1"/>
    <col min="14598" max="14598" width="12.42578125" style="2" customWidth="1"/>
    <col min="14599" max="14599" width="13.42578125" style="2" customWidth="1"/>
    <col min="14600" max="14600" width="54.5703125" style="2" customWidth="1"/>
    <col min="14601" max="14601" width="8.42578125" style="2" customWidth="1"/>
    <col min="14602" max="14602" width="12.140625" style="2" customWidth="1"/>
    <col min="14603" max="14603" width="11" style="2" customWidth="1"/>
    <col min="14604" max="14604" width="21.42578125" style="2" customWidth="1"/>
    <col min="14605" max="14605" width="14.42578125" style="2" customWidth="1"/>
    <col min="14606" max="14606" width="10.42578125" style="2" customWidth="1"/>
    <col min="14607" max="14845" width="9.140625" style="2"/>
    <col min="14846" max="14846" width="20.42578125" style="2" customWidth="1"/>
    <col min="14847" max="14847" width="30.85546875" style="2" customWidth="1"/>
    <col min="14848" max="14849" width="9.140625" style="2"/>
    <col min="14850" max="14850" width="4.85546875" style="2" customWidth="1"/>
    <col min="14851" max="14851" width="54.5703125" style="2" customWidth="1"/>
    <col min="14852" max="14852" width="10.5703125" style="2" customWidth="1"/>
    <col min="14853" max="14853" width="11.5703125" style="2" customWidth="1"/>
    <col min="14854" max="14854" width="12.42578125" style="2" customWidth="1"/>
    <col min="14855" max="14855" width="13.42578125" style="2" customWidth="1"/>
    <col min="14856" max="14856" width="54.5703125" style="2" customWidth="1"/>
    <col min="14857" max="14857" width="8.42578125" style="2" customWidth="1"/>
    <col min="14858" max="14858" width="12.140625" style="2" customWidth="1"/>
    <col min="14859" max="14859" width="11" style="2" customWidth="1"/>
    <col min="14860" max="14860" width="21.42578125" style="2" customWidth="1"/>
    <col min="14861" max="14861" width="14.42578125" style="2" customWidth="1"/>
    <col min="14862" max="14862" width="10.42578125" style="2" customWidth="1"/>
    <col min="14863" max="15101" width="9.140625" style="2"/>
    <col min="15102" max="15102" width="20.42578125" style="2" customWidth="1"/>
    <col min="15103" max="15103" width="30.85546875" style="2" customWidth="1"/>
    <col min="15104" max="15105" width="9.140625" style="2"/>
    <col min="15106" max="15106" width="4.85546875" style="2" customWidth="1"/>
    <col min="15107" max="15107" width="54.5703125" style="2" customWidth="1"/>
    <col min="15108" max="15108" width="10.5703125" style="2" customWidth="1"/>
    <col min="15109" max="15109" width="11.5703125" style="2" customWidth="1"/>
    <col min="15110" max="15110" width="12.42578125" style="2" customWidth="1"/>
    <col min="15111" max="15111" width="13.42578125" style="2" customWidth="1"/>
    <col min="15112" max="15112" width="54.5703125" style="2" customWidth="1"/>
    <col min="15113" max="15113" width="8.42578125" style="2" customWidth="1"/>
    <col min="15114" max="15114" width="12.140625" style="2" customWidth="1"/>
    <col min="15115" max="15115" width="11" style="2" customWidth="1"/>
    <col min="15116" max="15116" width="21.42578125" style="2" customWidth="1"/>
    <col min="15117" max="15117" width="14.42578125" style="2" customWidth="1"/>
    <col min="15118" max="15118" width="10.42578125" style="2" customWidth="1"/>
    <col min="15119" max="15357" width="9.140625" style="2"/>
    <col min="15358" max="15358" width="20.42578125" style="2" customWidth="1"/>
    <col min="15359" max="15359" width="30.85546875" style="2" customWidth="1"/>
    <col min="15360" max="15361" width="9.140625" style="2"/>
    <col min="15362" max="15362" width="4.85546875" style="2" customWidth="1"/>
    <col min="15363" max="15363" width="54.5703125" style="2" customWidth="1"/>
    <col min="15364" max="15364" width="10.5703125" style="2" customWidth="1"/>
    <col min="15365" max="15365" width="11.5703125" style="2" customWidth="1"/>
    <col min="15366" max="15366" width="12.42578125" style="2" customWidth="1"/>
    <col min="15367" max="15367" width="13.42578125" style="2" customWidth="1"/>
    <col min="15368" max="15368" width="54.5703125" style="2" customWidth="1"/>
    <col min="15369" max="15369" width="8.42578125" style="2" customWidth="1"/>
    <col min="15370" max="15370" width="12.140625" style="2" customWidth="1"/>
    <col min="15371" max="15371" width="11" style="2" customWidth="1"/>
    <col min="15372" max="15372" width="21.42578125" style="2" customWidth="1"/>
    <col min="15373" max="15373" width="14.42578125" style="2" customWidth="1"/>
    <col min="15374" max="15374" width="10.42578125" style="2" customWidth="1"/>
    <col min="15375" max="15613" width="9.140625" style="2"/>
    <col min="15614" max="15614" width="20.42578125" style="2" customWidth="1"/>
    <col min="15615" max="15615" width="30.85546875" style="2" customWidth="1"/>
    <col min="15616" max="15617" width="9.140625" style="2"/>
    <col min="15618" max="15618" width="4.85546875" style="2" customWidth="1"/>
    <col min="15619" max="15619" width="54.5703125" style="2" customWidth="1"/>
    <col min="15620" max="15620" width="10.5703125" style="2" customWidth="1"/>
    <col min="15621" max="15621" width="11.5703125" style="2" customWidth="1"/>
    <col min="15622" max="15622" width="12.42578125" style="2" customWidth="1"/>
    <col min="15623" max="15623" width="13.42578125" style="2" customWidth="1"/>
    <col min="15624" max="15624" width="54.5703125" style="2" customWidth="1"/>
    <col min="15625" max="15625" width="8.42578125" style="2" customWidth="1"/>
    <col min="15626" max="15626" width="12.140625" style="2" customWidth="1"/>
    <col min="15627" max="15627" width="11" style="2" customWidth="1"/>
    <col min="15628" max="15628" width="21.42578125" style="2" customWidth="1"/>
    <col min="15629" max="15629" width="14.42578125" style="2" customWidth="1"/>
    <col min="15630" max="15630" width="10.42578125" style="2" customWidth="1"/>
    <col min="15631" max="15869" width="9.140625" style="2"/>
    <col min="15870" max="15870" width="20.42578125" style="2" customWidth="1"/>
    <col min="15871" max="15871" width="30.85546875" style="2" customWidth="1"/>
    <col min="15872" max="15873" width="9.140625" style="2"/>
    <col min="15874" max="15874" width="4.85546875" style="2" customWidth="1"/>
    <col min="15875" max="15875" width="54.5703125" style="2" customWidth="1"/>
    <col min="15876" max="15876" width="10.5703125" style="2" customWidth="1"/>
    <col min="15877" max="15877" width="11.5703125" style="2" customWidth="1"/>
    <col min="15878" max="15878" width="12.42578125" style="2" customWidth="1"/>
    <col min="15879" max="15879" width="13.42578125" style="2" customWidth="1"/>
    <col min="15880" max="15880" width="54.5703125" style="2" customWidth="1"/>
    <col min="15881" max="15881" width="8.42578125" style="2" customWidth="1"/>
    <col min="15882" max="15882" width="12.140625" style="2" customWidth="1"/>
    <col min="15883" max="15883" width="11" style="2" customWidth="1"/>
    <col min="15884" max="15884" width="21.42578125" style="2" customWidth="1"/>
    <col min="15885" max="15885" width="14.42578125" style="2" customWidth="1"/>
    <col min="15886" max="15886" width="10.42578125" style="2" customWidth="1"/>
    <col min="15887" max="16125" width="9.140625" style="2"/>
    <col min="16126" max="16126" width="20.42578125" style="2" customWidth="1"/>
    <col min="16127" max="16127" width="30.85546875" style="2" customWidth="1"/>
    <col min="16128" max="16129" width="9.140625" style="2"/>
    <col min="16130" max="16130" width="4.85546875" style="2" customWidth="1"/>
    <col min="16131" max="16131" width="54.5703125" style="2" customWidth="1"/>
    <col min="16132" max="16132" width="10.5703125" style="2" customWidth="1"/>
    <col min="16133" max="16133" width="11.5703125" style="2" customWidth="1"/>
    <col min="16134" max="16134" width="12.42578125" style="2" customWidth="1"/>
    <col min="16135" max="16135" width="13.42578125" style="2" customWidth="1"/>
    <col min="16136" max="16136" width="54.5703125" style="2" customWidth="1"/>
    <col min="16137" max="16137" width="8.42578125" style="2" customWidth="1"/>
    <col min="16138" max="16138" width="12.140625" style="2" customWidth="1"/>
    <col min="16139" max="16139" width="11" style="2" customWidth="1"/>
    <col min="16140" max="16140" width="21.42578125" style="2" customWidth="1"/>
    <col min="16141" max="16141" width="14.42578125" style="2" customWidth="1"/>
    <col min="16142" max="16142" width="10.42578125" style="2" customWidth="1"/>
    <col min="16143" max="16381" width="9.140625" style="2"/>
    <col min="16382" max="16382" width="20.42578125" style="2" customWidth="1"/>
    <col min="16383" max="16383" width="30.85546875" style="2" customWidth="1"/>
    <col min="16384" max="16384" width="9.140625" style="2"/>
  </cols>
  <sheetData>
    <row r="1" spans="2:257" s="1" customFormat="1" ht="30" customHeight="1" thickBot="1"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2:257" s="149" customFormat="1" ht="20.25" customHeight="1" thickBot="1">
      <c r="B2" s="147"/>
      <c r="C2" s="148" t="s">
        <v>101</v>
      </c>
      <c r="D2" s="158"/>
      <c r="E2" s="159"/>
      <c r="F2" s="159"/>
      <c r="G2" s="159"/>
      <c r="H2" s="160"/>
      <c r="I2" s="147"/>
      <c r="J2" s="147"/>
      <c r="K2" s="147"/>
      <c r="L2" s="147"/>
    </row>
    <row r="3" spans="2:257" s="155" customFormat="1" ht="21" customHeight="1" thickBot="1">
      <c r="B3" s="150"/>
      <c r="C3" s="148" t="s">
        <v>102</v>
      </c>
      <c r="D3" s="158" t="s">
        <v>104</v>
      </c>
      <c r="E3" s="159"/>
      <c r="F3" s="159"/>
      <c r="G3" s="159"/>
      <c r="H3" s="160"/>
      <c r="I3" s="151"/>
      <c r="J3" s="152"/>
      <c r="K3" s="153"/>
      <c r="L3" s="150"/>
      <c r="M3" s="154"/>
    </row>
    <row r="4" spans="2:257" s="155" customFormat="1" ht="18" customHeight="1" thickBot="1">
      <c r="B4" s="150"/>
      <c r="C4" s="156" t="s">
        <v>103</v>
      </c>
      <c r="D4" s="161" t="s">
        <v>105</v>
      </c>
      <c r="E4" s="162"/>
      <c r="F4" s="162"/>
      <c r="G4" s="162"/>
      <c r="H4" s="163"/>
      <c r="I4" s="151"/>
      <c r="J4" s="152"/>
      <c r="K4" s="153"/>
      <c r="L4" s="150"/>
      <c r="M4" s="154"/>
    </row>
    <row r="5" spans="2:257" ht="24.75" customHeight="1" thickBot="1">
      <c r="D5" s="3"/>
      <c r="E5" s="4"/>
      <c r="F5" s="4"/>
      <c r="G5" s="4"/>
      <c r="K5" s="5"/>
    </row>
    <row r="6" spans="2:257" ht="30.75" thickBot="1">
      <c r="B6" s="6" t="s">
        <v>0</v>
      </c>
      <c r="C6" s="7" t="s">
        <v>1</v>
      </c>
      <c r="D6" s="7" t="s">
        <v>2</v>
      </c>
      <c r="E6" s="7" t="s">
        <v>3</v>
      </c>
      <c r="F6" s="7" t="s">
        <v>4</v>
      </c>
      <c r="G6" s="7" t="s">
        <v>5</v>
      </c>
      <c r="H6" s="7" t="s">
        <v>6</v>
      </c>
      <c r="I6" s="7" t="s">
        <v>2</v>
      </c>
      <c r="J6" s="7" t="s">
        <v>3</v>
      </c>
      <c r="K6" s="7" t="s">
        <v>4</v>
      </c>
      <c r="L6" s="8" t="s">
        <v>5</v>
      </c>
    </row>
    <row r="7" spans="2:257" s="13" customFormat="1">
      <c r="B7" s="9" t="str">
        <f>IF(ISBLANK(E7),"",COUNTA(E$7:E7))</f>
        <v/>
      </c>
      <c r="C7" s="10"/>
      <c r="D7" s="11"/>
      <c r="E7" s="11"/>
      <c r="F7" s="11"/>
      <c r="G7" s="11"/>
      <c r="H7" s="12"/>
      <c r="I7" s="11"/>
      <c r="J7" s="11"/>
      <c r="K7" s="11"/>
      <c r="L7" s="11"/>
    </row>
    <row r="8" spans="2:257" s="13" customFormat="1" ht="20.25" thickBot="1">
      <c r="B8" s="14" t="str">
        <f>IF(ISBLANK(E8),"",COUNTA(E$5:E8))</f>
        <v/>
      </c>
      <c r="C8" s="15"/>
      <c r="D8" s="16"/>
      <c r="E8" s="16"/>
      <c r="F8" s="16"/>
      <c r="G8" s="17" t="s">
        <v>7</v>
      </c>
      <c r="H8" s="16"/>
      <c r="I8" s="16"/>
      <c r="J8" s="16"/>
      <c r="K8" s="16"/>
      <c r="L8" s="18">
        <f>SUM(G12,L12)</f>
        <v>0</v>
      </c>
    </row>
    <row r="9" spans="2:257" s="13" customFormat="1" ht="15.75" thickBot="1">
      <c r="B9" s="19">
        <f>IF(ISBLANK(E9),"",COUNTA(E$7:E9))</f>
        <v>1</v>
      </c>
      <c r="C9" s="20" t="s">
        <v>8</v>
      </c>
      <c r="D9" s="21" t="s">
        <v>9</v>
      </c>
      <c r="E9" s="21">
        <v>20</v>
      </c>
      <c r="F9" s="21">
        <v>0</v>
      </c>
      <c r="G9" s="21">
        <f>IF(ISBLANK(E9),"",F9*E9)</f>
        <v>0</v>
      </c>
      <c r="H9" s="20"/>
      <c r="I9" s="21"/>
      <c r="J9" s="21"/>
      <c r="K9" s="21"/>
      <c r="L9" s="22"/>
    </row>
    <row r="10" spans="2:257" s="13" customFormat="1">
      <c r="B10" s="23">
        <f>IF(ISBLANK(E10),"",COUNTA(E$7:E10))</f>
        <v>2</v>
      </c>
      <c r="C10" s="24" t="s">
        <v>10</v>
      </c>
      <c r="D10" s="21" t="s">
        <v>9</v>
      </c>
      <c r="E10" s="25">
        <v>20</v>
      </c>
      <c r="F10" s="25">
        <v>0</v>
      </c>
      <c r="G10" s="25">
        <f>IF(ISBLANK(E10),"",F10*E10)</f>
        <v>0</v>
      </c>
      <c r="H10" s="24"/>
      <c r="I10" s="25"/>
      <c r="J10" s="25"/>
      <c r="K10" s="25"/>
      <c r="L10" s="26"/>
    </row>
    <row r="11" spans="2:257" s="13" customFormat="1" ht="15.75" thickBot="1">
      <c r="B11" s="27">
        <f>IF(ISBLANK(E11),"",COUNTA(E$7:E11))</f>
        <v>3</v>
      </c>
      <c r="C11" s="28" t="s">
        <v>11</v>
      </c>
      <c r="D11" s="29" t="s">
        <v>12</v>
      </c>
      <c r="E11" s="29">
        <v>50</v>
      </c>
      <c r="F11" s="29">
        <v>0</v>
      </c>
      <c r="G11" s="29">
        <f>IF(ISBLANK(E11),"",F11*E11)</f>
        <v>0</v>
      </c>
      <c r="H11" s="28"/>
      <c r="I11" s="29"/>
      <c r="J11" s="29"/>
      <c r="K11" s="29"/>
      <c r="L11" s="30"/>
    </row>
    <row r="12" spans="2:257" s="13" customFormat="1" ht="24.75" customHeight="1">
      <c r="B12" s="9" t="str">
        <f>IF(ISBLANK(E12),"",COUNTA(E$5:E12))</f>
        <v/>
      </c>
      <c r="C12" s="31" t="s">
        <v>13</v>
      </c>
      <c r="D12" s="11"/>
      <c r="E12" s="11"/>
      <c r="F12" s="11"/>
      <c r="G12" s="11">
        <f>SUM(G9:G11)</f>
        <v>0</v>
      </c>
      <c r="H12" s="32" t="s">
        <v>14</v>
      </c>
      <c r="I12" s="11"/>
      <c r="J12" s="11"/>
      <c r="K12" s="11"/>
      <c r="L12" s="11">
        <f>SUM(L9:L11)</f>
        <v>0</v>
      </c>
      <c r="N12" s="33"/>
      <c r="O12" s="33"/>
    </row>
    <row r="13" spans="2:257" s="34" customFormat="1" ht="23.25" customHeight="1">
      <c r="B13" s="9"/>
      <c r="C13" s="31"/>
      <c r="D13" s="11"/>
      <c r="E13" s="11"/>
      <c r="F13" s="11"/>
      <c r="G13" s="11"/>
      <c r="H13" s="32"/>
      <c r="I13" s="11"/>
      <c r="J13" s="11"/>
      <c r="K13" s="11"/>
      <c r="L13" s="11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  <c r="IW13" s="13"/>
    </row>
    <row r="14" spans="2:257" ht="20.25" thickBot="1">
      <c r="B14" s="14" t="str">
        <f>IF(ISBLANK(E14),"",COUNTA(E$14:E14))</f>
        <v/>
      </c>
      <c r="C14" s="15"/>
      <c r="D14" s="16"/>
      <c r="E14" s="16"/>
      <c r="F14" s="16"/>
      <c r="G14" s="17" t="s">
        <v>15</v>
      </c>
      <c r="H14" s="16"/>
      <c r="I14" s="16"/>
      <c r="J14" s="16"/>
      <c r="K14" s="16"/>
      <c r="L14" s="18">
        <f>SUM(G24,L24)</f>
        <v>0</v>
      </c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  <c r="IR14" s="13"/>
      <c r="IS14" s="13"/>
      <c r="IT14" s="13"/>
      <c r="IU14" s="13"/>
      <c r="IV14" s="13"/>
      <c r="IW14" s="13"/>
    </row>
    <row r="15" spans="2:257">
      <c r="B15" s="35"/>
      <c r="C15" s="36"/>
      <c r="D15" s="37"/>
      <c r="E15" s="37"/>
      <c r="F15" s="37"/>
      <c r="G15" s="38"/>
      <c r="H15" s="37"/>
      <c r="I15" s="37"/>
      <c r="J15" s="37"/>
      <c r="K15" s="37"/>
      <c r="L15" s="39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</row>
    <row r="16" spans="2:257" s="34" customFormat="1" ht="18.75" customHeight="1">
      <c r="B16" s="40"/>
      <c r="C16" s="41" t="s">
        <v>16</v>
      </c>
      <c r="D16" s="42"/>
      <c r="E16" s="42"/>
      <c r="F16" s="42"/>
      <c r="G16" s="43"/>
      <c r="H16" s="44"/>
      <c r="I16" s="44"/>
      <c r="J16" s="44"/>
      <c r="K16" s="44"/>
      <c r="L16" s="45"/>
    </row>
    <row r="17" spans="2:257" s="34" customFormat="1">
      <c r="B17" s="23"/>
      <c r="C17" s="46"/>
      <c r="D17" s="47"/>
      <c r="E17" s="47"/>
      <c r="F17" s="47"/>
      <c r="G17" s="48"/>
      <c r="H17" s="46"/>
      <c r="I17" s="47"/>
      <c r="J17" s="47"/>
      <c r="K17" s="47"/>
      <c r="L17" s="49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</row>
    <row r="18" spans="2:257" s="34" customFormat="1">
      <c r="B18" s="23">
        <f>IF(ISBLANK(E18),"",COUNTA(E$7:E18))</f>
        <v>4</v>
      </c>
      <c r="C18" s="46" t="s">
        <v>18</v>
      </c>
      <c r="D18" s="47" t="s">
        <v>19</v>
      </c>
      <c r="E18" s="47">
        <v>22</v>
      </c>
      <c r="F18" s="47">
        <v>0</v>
      </c>
      <c r="G18" s="25">
        <f t="shared" ref="G18:G23" si="0">IF(ISBLANK(E18),"",F18*E18)</f>
        <v>0</v>
      </c>
      <c r="H18" s="46"/>
      <c r="I18" s="47"/>
      <c r="J18" s="47"/>
      <c r="K18" s="47"/>
      <c r="L18" s="49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</row>
    <row r="19" spans="2:257" s="34" customFormat="1">
      <c r="B19" s="23">
        <f>IF(ISBLANK(E19),"",COUNTA(E$7:E19))</f>
        <v>5</v>
      </c>
      <c r="C19" s="46" t="s">
        <v>20</v>
      </c>
      <c r="D19" s="47" t="s">
        <v>12</v>
      </c>
      <c r="E19" s="47">
        <v>12</v>
      </c>
      <c r="F19" s="47">
        <v>0</v>
      </c>
      <c r="G19" s="25">
        <f t="shared" si="0"/>
        <v>0</v>
      </c>
      <c r="H19" s="46"/>
      <c r="I19" s="47"/>
      <c r="J19" s="47"/>
      <c r="K19" s="47"/>
      <c r="L19" s="49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</row>
    <row r="20" spans="2:257" s="34" customFormat="1">
      <c r="B20" s="50">
        <f>IF(ISBLANK(E20),"",COUNTA(E$7:E20))</f>
        <v>6</v>
      </c>
      <c r="C20" s="46" t="s">
        <v>95</v>
      </c>
      <c r="D20" s="47" t="s">
        <v>17</v>
      </c>
      <c r="E20" s="47">
        <v>22</v>
      </c>
      <c r="F20" s="47">
        <v>0</v>
      </c>
      <c r="G20" s="25">
        <f t="shared" si="0"/>
        <v>0</v>
      </c>
      <c r="H20" s="46"/>
      <c r="I20" s="47"/>
      <c r="J20" s="47"/>
      <c r="K20" s="47"/>
      <c r="L20" s="49"/>
    </row>
    <row r="21" spans="2:257" s="34" customFormat="1">
      <c r="B21" s="50"/>
      <c r="C21" s="46"/>
      <c r="D21" s="47"/>
      <c r="E21" s="47"/>
      <c r="F21" s="47"/>
      <c r="G21" s="47"/>
      <c r="H21" s="46"/>
      <c r="I21" s="47"/>
      <c r="J21" s="47"/>
      <c r="K21" s="47"/>
      <c r="L21" s="49"/>
    </row>
    <row r="22" spans="2:257" s="34" customFormat="1">
      <c r="B22" s="50"/>
      <c r="C22" s="46"/>
      <c r="D22" s="47"/>
      <c r="E22" s="47"/>
      <c r="F22" s="47"/>
      <c r="G22" s="47"/>
      <c r="H22" s="46"/>
      <c r="I22" s="47"/>
      <c r="J22" s="47"/>
      <c r="K22" s="47"/>
      <c r="L22" s="49"/>
    </row>
    <row r="23" spans="2:257" ht="17.25" customHeight="1" thickBot="1">
      <c r="B23" s="51">
        <f>IF(ISBLANK(E23),"",COUNTA(E$7:E23))</f>
        <v>7</v>
      </c>
      <c r="C23" s="52" t="s">
        <v>21</v>
      </c>
      <c r="D23" s="53" t="s">
        <v>12</v>
      </c>
      <c r="E23" s="53">
        <v>30</v>
      </c>
      <c r="F23" s="53">
        <v>0</v>
      </c>
      <c r="G23" s="25">
        <f t="shared" si="0"/>
        <v>0</v>
      </c>
      <c r="H23" s="52"/>
      <c r="I23" s="53"/>
      <c r="J23" s="53"/>
      <c r="K23" s="53"/>
      <c r="L23" s="54"/>
    </row>
    <row r="24" spans="2:257" s="55" customFormat="1" ht="25.5" customHeight="1">
      <c r="B24" s="9" t="str">
        <f>IF(ISBLANK(E24),"",COUNTA(E$14:E24))</f>
        <v/>
      </c>
      <c r="C24" s="31" t="s">
        <v>13</v>
      </c>
      <c r="D24" s="11"/>
      <c r="E24" s="11"/>
      <c r="F24" s="11"/>
      <c r="G24" s="11">
        <f>SUBTOTAL(9,G15:G23)</f>
        <v>0</v>
      </c>
      <c r="H24" s="32" t="s">
        <v>14</v>
      </c>
      <c r="I24" s="11"/>
      <c r="J24" s="11"/>
      <c r="K24" s="11"/>
      <c r="L24" s="11">
        <f>SUBTOTAL(9,L15:L23)</f>
        <v>0</v>
      </c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</row>
    <row r="25" spans="2:257" ht="18.75" customHeight="1">
      <c r="B25" s="56"/>
      <c r="C25" s="57"/>
      <c r="D25" s="58"/>
      <c r="E25" s="58"/>
      <c r="F25" s="58"/>
      <c r="G25" s="58"/>
      <c r="H25" s="59"/>
      <c r="I25" s="58"/>
      <c r="J25" s="58"/>
      <c r="K25" s="58"/>
      <c r="L25" s="58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  <c r="HM25" s="55"/>
      <c r="HN25" s="55"/>
      <c r="HO25" s="55"/>
      <c r="HP25" s="55"/>
      <c r="HQ25" s="55"/>
      <c r="HR25" s="55"/>
      <c r="HS25" s="55"/>
      <c r="HT25" s="55"/>
      <c r="HU25" s="55"/>
      <c r="HV25" s="55"/>
      <c r="HW25" s="55"/>
      <c r="HX25" s="55"/>
      <c r="HY25" s="55"/>
      <c r="HZ25" s="55"/>
      <c r="IA25" s="55"/>
      <c r="IB25" s="55"/>
      <c r="IC25" s="55"/>
      <c r="ID25" s="55"/>
      <c r="IE25" s="55"/>
      <c r="IF25" s="55"/>
      <c r="IG25" s="55"/>
      <c r="IH25" s="55"/>
      <c r="II25" s="55"/>
      <c r="IJ25" s="55"/>
      <c r="IK25" s="55"/>
      <c r="IL25" s="55"/>
      <c r="IM25" s="55"/>
      <c r="IN25" s="55"/>
      <c r="IO25" s="55"/>
      <c r="IP25" s="55"/>
      <c r="IQ25" s="55"/>
      <c r="IR25" s="55"/>
      <c r="IS25" s="55"/>
      <c r="IT25" s="55"/>
      <c r="IU25" s="55"/>
      <c r="IV25" s="55"/>
      <c r="IW25" s="55"/>
    </row>
    <row r="26" spans="2:257" ht="18.75" customHeight="1" thickBot="1">
      <c r="B26" s="14" t="str">
        <f>IF(ISBLANK(E26),"",COUNTA(E$23:E26))</f>
        <v/>
      </c>
      <c r="C26" s="15"/>
      <c r="D26" s="16"/>
      <c r="E26" s="16"/>
      <c r="F26" s="16"/>
      <c r="G26" s="17" t="s">
        <v>22</v>
      </c>
      <c r="H26" s="16"/>
      <c r="I26" s="16"/>
      <c r="J26" s="16"/>
      <c r="K26" s="16"/>
      <c r="L26" s="18">
        <f>SUM(G32,L32)</f>
        <v>0</v>
      </c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  <c r="HG26" s="13"/>
      <c r="HH26" s="13"/>
      <c r="HI26" s="13"/>
      <c r="HJ26" s="13"/>
      <c r="HK26" s="13"/>
      <c r="HL26" s="13"/>
      <c r="HM26" s="13"/>
      <c r="HN26" s="13"/>
      <c r="HO26" s="13"/>
      <c r="HP26" s="13"/>
      <c r="HQ26" s="13"/>
      <c r="HR26" s="13"/>
      <c r="HS26" s="13"/>
      <c r="HT26" s="13"/>
      <c r="HU26" s="13"/>
      <c r="HV26" s="13"/>
      <c r="HW26" s="13"/>
      <c r="HX26" s="13"/>
      <c r="HY26" s="13"/>
      <c r="HZ26" s="13"/>
      <c r="IA26" s="13"/>
      <c r="IB26" s="13"/>
      <c r="IC26" s="13"/>
      <c r="ID26" s="13"/>
      <c r="IE26" s="13"/>
      <c r="IF26" s="13"/>
      <c r="IG26" s="13"/>
      <c r="IH26" s="13"/>
      <c r="II26" s="13"/>
      <c r="IJ26" s="13"/>
      <c r="IK26" s="13"/>
      <c r="IL26" s="13"/>
      <c r="IM26" s="13"/>
      <c r="IN26" s="13"/>
      <c r="IO26" s="13"/>
      <c r="IP26" s="13"/>
      <c r="IQ26" s="13"/>
      <c r="IR26" s="13"/>
      <c r="IS26" s="13"/>
      <c r="IT26" s="13"/>
      <c r="IU26" s="13"/>
      <c r="IV26" s="13"/>
      <c r="IW26" s="13"/>
    </row>
    <row r="27" spans="2:257" ht="18.75" customHeight="1">
      <c r="B27" s="60" t="str">
        <f>IF(ISBLANK(E27),"",COUNTA(E$23:E27))</f>
        <v/>
      </c>
      <c r="C27" s="61"/>
      <c r="D27" s="62"/>
      <c r="E27" s="62"/>
      <c r="F27" s="62"/>
      <c r="G27" s="62"/>
      <c r="H27" s="61"/>
      <c r="I27" s="62"/>
      <c r="J27" s="62"/>
      <c r="K27" s="62"/>
      <c r="L27" s="63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  <c r="IQ27" s="55"/>
      <c r="IR27" s="55"/>
      <c r="IS27" s="55"/>
      <c r="IT27" s="55"/>
      <c r="IU27" s="55"/>
      <c r="IV27" s="55"/>
      <c r="IW27" s="55"/>
    </row>
    <row r="28" spans="2:257" ht="29.45" customHeight="1">
      <c r="B28" s="64"/>
      <c r="C28" s="65"/>
      <c r="D28" s="66"/>
      <c r="E28" s="66"/>
      <c r="F28" s="66"/>
      <c r="G28" s="66"/>
      <c r="H28" s="67"/>
      <c r="I28" s="66"/>
      <c r="J28" s="66"/>
      <c r="K28" s="66"/>
      <c r="L28" s="68"/>
    </row>
    <row r="29" spans="2:257" ht="18.75" customHeight="1">
      <c r="B29" s="64"/>
      <c r="C29" s="67"/>
      <c r="D29" s="66"/>
      <c r="E29" s="66"/>
      <c r="F29" s="66"/>
      <c r="G29" s="66"/>
      <c r="H29" s="67"/>
      <c r="I29" s="66"/>
      <c r="J29" s="66"/>
      <c r="K29" s="66"/>
      <c r="L29" s="68"/>
    </row>
    <row r="30" spans="2:257" ht="18.75" customHeight="1">
      <c r="B30" s="64"/>
      <c r="C30" s="67"/>
      <c r="D30" s="66"/>
      <c r="E30" s="66"/>
      <c r="F30" s="66"/>
      <c r="G30" s="66"/>
      <c r="H30" s="67"/>
      <c r="I30" s="66"/>
      <c r="J30" s="66"/>
      <c r="K30" s="66"/>
      <c r="L30" s="68"/>
    </row>
    <row r="31" spans="2:257" ht="13.5" customHeight="1">
      <c r="B31" s="23"/>
      <c r="C31" s="69"/>
      <c r="D31" s="48"/>
      <c r="E31" s="48"/>
      <c r="F31" s="48"/>
      <c r="G31" s="48"/>
      <c r="H31" s="69"/>
      <c r="I31" s="48"/>
      <c r="J31" s="48"/>
      <c r="K31" s="48"/>
      <c r="L31" s="70"/>
    </row>
    <row r="32" spans="2:257" ht="29.25" customHeight="1">
      <c r="B32" s="71" t="str">
        <f>IF(ISBLANK(E32),"",COUNTA(E$5:E16))</f>
        <v/>
      </c>
      <c r="C32" s="72" t="s">
        <v>13</v>
      </c>
      <c r="D32" s="73"/>
      <c r="E32" s="73"/>
      <c r="F32" s="73"/>
      <c r="G32" s="73">
        <f>SUM(G28:G31)</f>
        <v>0</v>
      </c>
      <c r="H32" s="74" t="s">
        <v>14</v>
      </c>
      <c r="I32" s="73"/>
      <c r="J32" s="73"/>
      <c r="K32" s="73"/>
      <c r="L32" s="73">
        <f>SUM(L28:L31)</f>
        <v>0</v>
      </c>
    </row>
    <row r="33" spans="2:257" ht="20.25" thickBot="1">
      <c r="B33" s="14" t="str">
        <f>IF(ISBLANK(E33),"",COUNTA(E$5:E33))</f>
        <v/>
      </c>
      <c r="C33" s="15"/>
      <c r="D33" s="16"/>
      <c r="E33" s="16"/>
      <c r="F33" s="16"/>
      <c r="G33" s="17" t="s">
        <v>24</v>
      </c>
      <c r="H33" s="16"/>
      <c r="I33" s="16"/>
      <c r="J33" s="16"/>
      <c r="K33" s="16"/>
      <c r="L33" s="18">
        <f>SUM(G38,L38)</f>
        <v>0</v>
      </c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  <c r="GL33" s="13"/>
      <c r="GM33" s="13"/>
      <c r="GN33" s="13"/>
      <c r="GO33" s="13"/>
      <c r="GP33" s="13"/>
      <c r="GQ33" s="13"/>
      <c r="GR33" s="13"/>
      <c r="GS33" s="13"/>
      <c r="GT33" s="13"/>
      <c r="GU33" s="13"/>
      <c r="GV33" s="13"/>
      <c r="GW33" s="13"/>
      <c r="GX33" s="13"/>
      <c r="GY33" s="13"/>
      <c r="GZ33" s="13"/>
      <c r="HA33" s="13"/>
      <c r="HB33" s="13"/>
      <c r="HC33" s="13"/>
      <c r="HD33" s="13"/>
      <c r="HE33" s="13"/>
      <c r="HF33" s="13"/>
      <c r="HG33" s="13"/>
      <c r="HH33" s="13"/>
      <c r="HI33" s="13"/>
      <c r="HJ33" s="13"/>
      <c r="HK33" s="13"/>
      <c r="HL33" s="13"/>
      <c r="HM33" s="13"/>
      <c r="HN33" s="13"/>
      <c r="HO33" s="13"/>
      <c r="HP33" s="13"/>
      <c r="HQ33" s="13"/>
      <c r="HR33" s="13"/>
      <c r="HS33" s="13"/>
      <c r="HT33" s="13"/>
      <c r="HU33" s="13"/>
      <c r="HV33" s="13"/>
      <c r="HW33" s="13"/>
      <c r="HX33" s="13"/>
      <c r="HY33" s="13"/>
      <c r="HZ33" s="13"/>
      <c r="IA33" s="13"/>
      <c r="IB33" s="13"/>
      <c r="IC33" s="13"/>
      <c r="ID33" s="13"/>
      <c r="IE33" s="13"/>
      <c r="IF33" s="13"/>
      <c r="IG33" s="13"/>
      <c r="IH33" s="13"/>
      <c r="II33" s="13"/>
      <c r="IJ33" s="13"/>
      <c r="IK33" s="13"/>
      <c r="IL33" s="13"/>
      <c r="IM33" s="13"/>
      <c r="IN33" s="13"/>
      <c r="IO33" s="13"/>
      <c r="IP33" s="13"/>
      <c r="IQ33" s="13"/>
      <c r="IR33" s="13"/>
      <c r="IS33" s="13"/>
      <c r="IT33" s="13"/>
      <c r="IU33" s="13"/>
      <c r="IV33" s="13"/>
      <c r="IW33" s="13"/>
    </row>
    <row r="34" spans="2:257">
      <c r="B34" s="75" t="str">
        <f>IF(ISBLANK(E34),"",COUNTA(E$5:E34))</f>
        <v/>
      </c>
      <c r="C34" s="76"/>
      <c r="D34" s="77"/>
      <c r="E34" s="77"/>
      <c r="F34" s="77"/>
      <c r="G34" s="78"/>
      <c r="H34" s="79"/>
      <c r="I34" s="77"/>
      <c r="J34" s="77"/>
      <c r="K34" s="77"/>
      <c r="L34" s="80"/>
    </row>
    <row r="35" spans="2:257">
      <c r="B35" s="23"/>
      <c r="C35" s="67"/>
      <c r="D35" s="66"/>
      <c r="E35" s="66"/>
      <c r="F35" s="66"/>
      <c r="G35" s="66"/>
      <c r="H35" s="67"/>
      <c r="I35" s="66"/>
      <c r="J35" s="66"/>
      <c r="K35" s="66"/>
      <c r="L35" s="68"/>
    </row>
    <row r="36" spans="2:257">
      <c r="B36" s="23"/>
      <c r="C36" s="67"/>
      <c r="D36" s="66"/>
      <c r="E36" s="66"/>
      <c r="F36" s="66"/>
      <c r="G36" s="66"/>
      <c r="H36" s="67"/>
      <c r="I36" s="66"/>
      <c r="J36" s="66"/>
      <c r="K36" s="66"/>
      <c r="L36" s="68"/>
    </row>
    <row r="37" spans="2:257" s="13" customFormat="1" ht="15.75" thickBot="1">
      <c r="B37" s="51"/>
      <c r="C37" s="52"/>
      <c r="D37" s="53"/>
      <c r="E37" s="53"/>
      <c r="F37" s="53"/>
      <c r="G37" s="53"/>
      <c r="H37" s="52"/>
      <c r="I37" s="53"/>
      <c r="J37" s="53"/>
      <c r="K37" s="53"/>
      <c r="L37" s="54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spans="2:257" ht="31.5" customHeight="1">
      <c r="B38" s="71" t="str">
        <f>IF(ISBLANK(E38),"",COUNTA(E$5:E34))</f>
        <v/>
      </c>
      <c r="C38" s="72" t="s">
        <v>13</v>
      </c>
      <c r="D38" s="73"/>
      <c r="E38" s="73"/>
      <c r="F38" s="73"/>
      <c r="G38" s="73">
        <f>SUBTOTAL(9,G34:G37)</f>
        <v>0</v>
      </c>
      <c r="H38" s="74" t="s">
        <v>14</v>
      </c>
      <c r="I38" s="73"/>
      <c r="J38" s="73"/>
      <c r="K38" s="73"/>
      <c r="L38" s="73">
        <f>SUBTOTAL(9,L34:L37)</f>
        <v>0</v>
      </c>
      <c r="M38" s="58"/>
    </row>
    <row r="39" spans="2:257" ht="20.25" thickBot="1">
      <c r="B39" s="14" t="str">
        <f>IF(ISBLANK(E39),"",COUNTA(E$5:E39))</f>
        <v/>
      </c>
      <c r="C39" s="15"/>
      <c r="D39" s="16"/>
      <c r="E39" s="16"/>
      <c r="F39" s="16"/>
      <c r="G39" s="17" t="s">
        <v>25</v>
      </c>
      <c r="H39" s="16"/>
      <c r="I39" s="16"/>
      <c r="J39" s="16"/>
      <c r="K39" s="16"/>
      <c r="L39" s="18">
        <f>SUM(G77,L77)</f>
        <v>0</v>
      </c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  <c r="EV39" s="13"/>
      <c r="EW39" s="13"/>
      <c r="EX39" s="13"/>
      <c r="EY39" s="13"/>
      <c r="EZ39" s="13"/>
      <c r="FA39" s="13"/>
      <c r="FB39" s="13"/>
      <c r="FC39" s="13"/>
      <c r="FD39" s="13"/>
      <c r="FE39" s="13"/>
      <c r="FF39" s="13"/>
      <c r="FG39" s="13"/>
      <c r="FH39" s="13"/>
      <c r="FI39" s="13"/>
      <c r="FJ39" s="13"/>
      <c r="FK39" s="13"/>
      <c r="FL39" s="13"/>
      <c r="FM39" s="13"/>
      <c r="FN39" s="13"/>
      <c r="FO39" s="13"/>
      <c r="FP39" s="13"/>
      <c r="FQ39" s="13"/>
      <c r="FR39" s="13"/>
      <c r="FS39" s="13"/>
      <c r="FT39" s="13"/>
      <c r="FU39" s="13"/>
      <c r="FV39" s="13"/>
      <c r="FW39" s="13"/>
      <c r="FX39" s="13"/>
      <c r="FY39" s="13"/>
      <c r="FZ39" s="13"/>
      <c r="GA39" s="13"/>
      <c r="GB39" s="13"/>
      <c r="GC39" s="13"/>
      <c r="GD39" s="13"/>
      <c r="GE39" s="13"/>
      <c r="GF39" s="13"/>
      <c r="GG39" s="13"/>
      <c r="GH39" s="13"/>
      <c r="GI39" s="13"/>
      <c r="GJ39" s="13"/>
      <c r="GK39" s="13"/>
      <c r="GL39" s="13"/>
      <c r="GM39" s="13"/>
      <c r="GN39" s="13"/>
      <c r="GO39" s="13"/>
      <c r="GP39" s="13"/>
      <c r="GQ39" s="13"/>
      <c r="GR39" s="13"/>
      <c r="GS39" s="13"/>
      <c r="GT39" s="13"/>
      <c r="GU39" s="13"/>
      <c r="GV39" s="13"/>
      <c r="GW39" s="13"/>
      <c r="GX39" s="13"/>
      <c r="GY39" s="13"/>
      <c r="GZ39" s="13"/>
      <c r="HA39" s="13"/>
      <c r="HB39" s="13"/>
      <c r="HC39" s="13"/>
      <c r="HD39" s="13"/>
      <c r="HE39" s="13"/>
      <c r="HF39" s="13"/>
      <c r="HG39" s="13"/>
      <c r="HH39" s="13"/>
      <c r="HI39" s="13"/>
      <c r="HJ39" s="13"/>
      <c r="HK39" s="13"/>
      <c r="HL39" s="13"/>
      <c r="HM39" s="13"/>
      <c r="HN39" s="13"/>
      <c r="HO39" s="13"/>
      <c r="HP39" s="13"/>
      <c r="HQ39" s="13"/>
      <c r="HR39" s="13"/>
      <c r="HS39" s="13"/>
      <c r="HT39" s="13"/>
      <c r="HU39" s="13"/>
      <c r="HV39" s="13"/>
      <c r="HW39" s="13"/>
      <c r="HX39" s="13"/>
      <c r="HY39" s="13"/>
      <c r="HZ39" s="13"/>
      <c r="IA39" s="13"/>
      <c r="IB39" s="13"/>
      <c r="IC39" s="13"/>
      <c r="ID39" s="13"/>
      <c r="IE39" s="13"/>
      <c r="IF39" s="13"/>
      <c r="IG39" s="13"/>
      <c r="IH39" s="13"/>
      <c r="II39" s="13"/>
      <c r="IJ39" s="13"/>
      <c r="IK39" s="13"/>
      <c r="IL39" s="13"/>
      <c r="IM39" s="13"/>
      <c r="IN39" s="13"/>
      <c r="IO39" s="13"/>
      <c r="IP39" s="13"/>
      <c r="IQ39" s="13"/>
      <c r="IR39" s="13"/>
      <c r="IS39" s="13"/>
      <c r="IT39" s="13"/>
      <c r="IU39" s="13"/>
      <c r="IV39" s="13"/>
      <c r="IW39" s="13"/>
    </row>
    <row r="40" spans="2:257">
      <c r="B40" s="81" t="str">
        <f>IF(ISBLANK(E40),"",COUNTA(E$5:E40))</f>
        <v/>
      </c>
      <c r="C40" s="82"/>
      <c r="D40" s="83"/>
      <c r="E40" s="83"/>
      <c r="F40" s="83"/>
      <c r="G40" s="84"/>
      <c r="H40" s="85"/>
      <c r="I40" s="83"/>
      <c r="J40" s="83"/>
      <c r="K40" s="83"/>
      <c r="L40" s="86"/>
    </row>
    <row r="41" spans="2:257" s="34" customFormat="1" ht="45">
      <c r="B41" s="23">
        <f>IF(ISBLANK(E41),"",COUNTA(E$7:E41))</f>
        <v>8</v>
      </c>
      <c r="C41" s="69" t="s">
        <v>26</v>
      </c>
      <c r="D41" s="48" t="s">
        <v>17</v>
      </c>
      <c r="E41" s="48">
        <v>20</v>
      </c>
      <c r="F41" s="48">
        <v>0</v>
      </c>
      <c r="G41" s="25">
        <f t="shared" ref="G41:G54" si="1">IF(ISBLANK(E41),"",F41*E41)</f>
        <v>0</v>
      </c>
      <c r="H41" s="69" t="s">
        <v>27</v>
      </c>
      <c r="I41" s="48" t="s">
        <v>17</v>
      </c>
      <c r="J41" s="48">
        <f>CEILING(E41*1.1*2,3.6)</f>
        <v>46.800000000000004</v>
      </c>
      <c r="K41" s="48">
        <v>0</v>
      </c>
      <c r="L41" s="70">
        <f t="shared" ref="L41:L54" si="2">IF(ISBLANK(J41),"",K41*J41)</f>
        <v>0</v>
      </c>
    </row>
    <row r="42" spans="2:257" s="34" customFormat="1">
      <c r="B42" s="23" t="str">
        <f>IF(ISBLANK(E42),"",COUNTA(E$7:E42))</f>
        <v/>
      </c>
      <c r="C42" s="69"/>
      <c r="D42" s="48"/>
      <c r="E42" s="48"/>
      <c r="F42" s="48"/>
      <c r="G42" s="48" t="str">
        <f t="shared" si="1"/>
        <v/>
      </c>
      <c r="H42" s="69" t="s">
        <v>28</v>
      </c>
      <c r="I42" s="48" t="s">
        <v>12</v>
      </c>
      <c r="J42" s="48">
        <f>CEILING(E41*1.46,4)</f>
        <v>32</v>
      </c>
      <c r="K42" s="48">
        <v>0</v>
      </c>
      <c r="L42" s="70">
        <f t="shared" si="2"/>
        <v>0</v>
      </c>
    </row>
    <row r="43" spans="2:257" s="34" customFormat="1">
      <c r="B43" s="23" t="str">
        <f>IF(ISBLANK(E43),"",COUNTA(E$7:E43))</f>
        <v/>
      </c>
      <c r="C43" s="69"/>
      <c r="D43" s="48"/>
      <c r="E43" s="48"/>
      <c r="F43" s="48"/>
      <c r="G43" s="48" t="str">
        <f t="shared" si="1"/>
        <v/>
      </c>
      <c r="H43" s="69" t="s">
        <v>29</v>
      </c>
      <c r="I43" s="48" t="s">
        <v>12</v>
      </c>
      <c r="J43" s="48">
        <f>CEILING(E41*2.2*1.5,4)</f>
        <v>68</v>
      </c>
      <c r="K43" s="48">
        <v>0</v>
      </c>
      <c r="L43" s="70">
        <f t="shared" si="2"/>
        <v>0</v>
      </c>
    </row>
    <row r="44" spans="2:257" s="34" customFormat="1">
      <c r="B44" s="23" t="str">
        <f>IF(ISBLANK(E44),"",COUNTA(E$7:E44))</f>
        <v/>
      </c>
      <c r="C44" s="69"/>
      <c r="D44" s="48"/>
      <c r="E44" s="48"/>
      <c r="F44" s="48"/>
      <c r="G44" s="48" t="str">
        <f t="shared" si="1"/>
        <v/>
      </c>
      <c r="H44" s="69" t="s">
        <v>30</v>
      </c>
      <c r="I44" s="48" t="s">
        <v>17</v>
      </c>
      <c r="J44" s="48">
        <f>E41*1.1</f>
        <v>22</v>
      </c>
      <c r="K44" s="48">
        <v>0</v>
      </c>
      <c r="L44" s="70">
        <f t="shared" si="2"/>
        <v>0</v>
      </c>
    </row>
    <row r="45" spans="2:257" s="34" customFormat="1">
      <c r="B45" s="23" t="str">
        <f>IF(ISBLANK(E45),"",COUNTA(E$7:E45))</f>
        <v/>
      </c>
      <c r="C45" s="69"/>
      <c r="D45" s="48"/>
      <c r="E45" s="48"/>
      <c r="F45" s="48"/>
      <c r="G45" s="48" t="str">
        <f t="shared" si="1"/>
        <v/>
      </c>
      <c r="H45" s="69" t="s">
        <v>31</v>
      </c>
      <c r="I45" s="48" t="s">
        <v>12</v>
      </c>
      <c r="J45" s="48">
        <f>CEILING(E41*1.2,1)</f>
        <v>24</v>
      </c>
      <c r="K45" s="48">
        <v>0</v>
      </c>
      <c r="L45" s="70">
        <f t="shared" si="2"/>
        <v>0</v>
      </c>
    </row>
    <row r="46" spans="2:257" s="34" customFormat="1">
      <c r="B46" s="23" t="str">
        <f>IF(ISBLANK(E46),"",COUNTA(E$7:E46))</f>
        <v/>
      </c>
      <c r="C46" s="69"/>
      <c r="D46" s="48"/>
      <c r="E46" s="48"/>
      <c r="F46" s="48"/>
      <c r="G46" s="48" t="str">
        <f t="shared" si="1"/>
        <v/>
      </c>
      <c r="H46" s="69" t="s">
        <v>32</v>
      </c>
      <c r="I46" s="48" t="s">
        <v>33</v>
      </c>
      <c r="J46" s="48">
        <f>CEILING(E41*1.6/100,1)</f>
        <v>1</v>
      </c>
      <c r="K46" s="48">
        <v>0</v>
      </c>
      <c r="L46" s="70">
        <f t="shared" si="2"/>
        <v>0</v>
      </c>
    </row>
    <row r="47" spans="2:257" s="34" customFormat="1">
      <c r="B47" s="23" t="str">
        <f>IF(ISBLANK(E47),"",COUNTA(E$7:E47))</f>
        <v/>
      </c>
      <c r="C47" s="69"/>
      <c r="D47" s="48"/>
      <c r="E47" s="48"/>
      <c r="F47" s="48"/>
      <c r="G47" s="48" t="str">
        <f t="shared" si="1"/>
        <v/>
      </c>
      <c r="H47" s="69" t="s">
        <v>34</v>
      </c>
      <c r="I47" s="48" t="s">
        <v>35</v>
      </c>
      <c r="J47" s="48">
        <f>CEILING(E41*2.97/1000,1)</f>
        <v>1</v>
      </c>
      <c r="K47" s="48">
        <v>0</v>
      </c>
      <c r="L47" s="70">
        <f t="shared" si="2"/>
        <v>0</v>
      </c>
    </row>
    <row r="48" spans="2:257" s="34" customFormat="1">
      <c r="B48" s="23" t="str">
        <f>IF(ISBLANK(E48),"",COUNTA(E$7:E48))</f>
        <v/>
      </c>
      <c r="C48" s="69"/>
      <c r="D48" s="48"/>
      <c r="E48" s="48"/>
      <c r="F48" s="48"/>
      <c r="G48" s="48" t="str">
        <f t="shared" si="1"/>
        <v/>
      </c>
      <c r="H48" s="69" t="s">
        <v>36</v>
      </c>
      <c r="I48" s="48" t="s">
        <v>35</v>
      </c>
      <c r="J48" s="48">
        <f>CEILING(E41*34/1000,1)</f>
        <v>1</v>
      </c>
      <c r="K48" s="48">
        <v>0</v>
      </c>
      <c r="L48" s="70">
        <f t="shared" si="2"/>
        <v>0</v>
      </c>
    </row>
    <row r="49" spans="2:12" s="34" customFormat="1">
      <c r="B49" s="23">
        <f>IF(ISBLANK(E49),"",COUNTA(E$7:E49))</f>
        <v>9</v>
      </c>
      <c r="C49" s="69" t="s">
        <v>37</v>
      </c>
      <c r="D49" s="48" t="s">
        <v>17</v>
      </c>
      <c r="E49" s="48">
        <v>40</v>
      </c>
      <c r="F49" s="48">
        <v>0</v>
      </c>
      <c r="G49" s="25">
        <f t="shared" si="1"/>
        <v>0</v>
      </c>
      <c r="H49" s="69" t="s">
        <v>38</v>
      </c>
      <c r="I49" s="48" t="s">
        <v>39</v>
      </c>
      <c r="J49" s="48">
        <f>CEILING(E49*0.2,1)</f>
        <v>8</v>
      </c>
      <c r="K49" s="48">
        <v>0</v>
      </c>
      <c r="L49" s="70">
        <f t="shared" si="2"/>
        <v>0</v>
      </c>
    </row>
    <row r="50" spans="2:12" s="34" customFormat="1">
      <c r="B50" s="23">
        <f>IF(ISBLANK(E50),"",COUNTA(E$7:E50))</f>
        <v>10</v>
      </c>
      <c r="C50" s="69" t="s">
        <v>40</v>
      </c>
      <c r="D50" s="48" t="s">
        <v>17</v>
      </c>
      <c r="E50" s="48">
        <v>40</v>
      </c>
      <c r="F50" s="48">
        <v>0</v>
      </c>
      <c r="G50" s="25">
        <f t="shared" si="1"/>
        <v>0</v>
      </c>
      <c r="H50" s="69" t="s">
        <v>41</v>
      </c>
      <c r="I50" s="48" t="s">
        <v>23</v>
      </c>
      <c r="J50" s="48">
        <f>CEILING(E50*1.2,1)</f>
        <v>48</v>
      </c>
      <c r="K50" s="48">
        <v>0</v>
      </c>
      <c r="L50" s="70">
        <f t="shared" si="2"/>
        <v>0</v>
      </c>
    </row>
    <row r="51" spans="2:12" s="34" customFormat="1">
      <c r="B51" s="23" t="str">
        <f>IF(ISBLANK(E51),"",COUNTA(E$7:E51))</f>
        <v/>
      </c>
      <c r="C51" s="87"/>
      <c r="D51" s="48"/>
      <c r="E51" s="48"/>
      <c r="F51" s="48"/>
      <c r="G51" s="48" t="str">
        <f t="shared" si="1"/>
        <v/>
      </c>
      <c r="H51" s="69" t="s">
        <v>42</v>
      </c>
      <c r="I51" s="48" t="s">
        <v>23</v>
      </c>
      <c r="J51" s="48">
        <f>CEILING(E50*0.45,1)</f>
        <v>18</v>
      </c>
      <c r="K51" s="48">
        <v>0</v>
      </c>
      <c r="L51" s="70">
        <f t="shared" si="2"/>
        <v>0</v>
      </c>
    </row>
    <row r="52" spans="2:12" s="34" customFormat="1">
      <c r="B52" s="23" t="str">
        <f>IF(ISBLANK(E52),"",COUNTA(E$7:E52))</f>
        <v/>
      </c>
      <c r="C52" s="69"/>
      <c r="D52" s="48"/>
      <c r="E52" s="48"/>
      <c r="F52" s="48"/>
      <c r="G52" s="48" t="str">
        <f t="shared" si="1"/>
        <v/>
      </c>
      <c r="H52" s="69" t="s">
        <v>43</v>
      </c>
      <c r="I52" s="48" t="s">
        <v>12</v>
      </c>
      <c r="J52" s="48">
        <f>CEILING(E50*1.2,1)</f>
        <v>48</v>
      </c>
      <c r="K52" s="48">
        <v>0</v>
      </c>
      <c r="L52" s="70">
        <f t="shared" si="2"/>
        <v>0</v>
      </c>
    </row>
    <row r="53" spans="2:12" s="34" customFormat="1">
      <c r="B53" s="23">
        <f>IF(ISBLANK(E53),"",COUNTA(E$7:E53))</f>
        <v>11</v>
      </c>
      <c r="C53" s="69" t="s">
        <v>44</v>
      </c>
      <c r="D53" s="48" t="s">
        <v>17</v>
      </c>
      <c r="E53" s="48">
        <v>40</v>
      </c>
      <c r="F53" s="48">
        <v>0</v>
      </c>
      <c r="G53" s="25">
        <f t="shared" si="1"/>
        <v>0</v>
      </c>
      <c r="H53" s="69" t="s">
        <v>45</v>
      </c>
      <c r="I53" s="48" t="s">
        <v>12</v>
      </c>
      <c r="J53" s="48">
        <f>CEILING(E53*0.1,1)</f>
        <v>4</v>
      </c>
      <c r="K53" s="48">
        <v>0</v>
      </c>
      <c r="L53" s="70">
        <f t="shared" si="2"/>
        <v>0</v>
      </c>
    </row>
    <row r="54" spans="2:12" s="34" customFormat="1">
      <c r="B54" s="23">
        <f>IF(ISBLANK(E54),"",COUNTA(E$7:E54))</f>
        <v>12</v>
      </c>
      <c r="C54" s="69" t="s">
        <v>46</v>
      </c>
      <c r="D54" s="48" t="s">
        <v>17</v>
      </c>
      <c r="E54" s="48">
        <v>40</v>
      </c>
      <c r="F54" s="48">
        <v>0</v>
      </c>
      <c r="G54" s="25">
        <f t="shared" si="1"/>
        <v>0</v>
      </c>
      <c r="H54" s="69" t="s">
        <v>47</v>
      </c>
      <c r="I54" s="48" t="s">
        <v>39</v>
      </c>
      <c r="J54" s="48">
        <f>E54*0.3</f>
        <v>12</v>
      </c>
      <c r="K54" s="48">
        <v>0</v>
      </c>
      <c r="L54" s="70">
        <f t="shared" si="2"/>
        <v>0</v>
      </c>
    </row>
    <row r="55" spans="2:12" s="34" customFormat="1">
      <c r="B55" s="23" t="str">
        <f>IF(ISBLANK(E55),"",COUNTA(E$7:E55))</f>
        <v/>
      </c>
      <c r="C55" s="69"/>
      <c r="D55" s="48"/>
      <c r="E55" s="48"/>
      <c r="F55" s="48"/>
      <c r="G55" s="48"/>
      <c r="H55" s="69"/>
      <c r="I55" s="48"/>
      <c r="J55" s="48"/>
      <c r="K55" s="48">
        <v>0</v>
      </c>
      <c r="L55" s="70"/>
    </row>
    <row r="56" spans="2:12" s="34" customFormat="1">
      <c r="B56" s="23">
        <f>IF(ISBLANK(E56),"",COUNTA(E$7:E56))</f>
        <v>13</v>
      </c>
      <c r="C56" s="69" t="s">
        <v>48</v>
      </c>
      <c r="D56" s="48" t="s">
        <v>12</v>
      </c>
      <c r="E56" s="48">
        <v>16</v>
      </c>
      <c r="F56" s="48">
        <v>0</v>
      </c>
      <c r="G56" s="25">
        <f t="shared" ref="G56:G65" si="3">IF(ISBLANK(E56),"",F56*E56)</f>
        <v>0</v>
      </c>
      <c r="H56" s="69" t="s">
        <v>49</v>
      </c>
      <c r="I56" s="48" t="s">
        <v>12</v>
      </c>
      <c r="J56" s="48">
        <f>CEILING(E56*1.1,1)</f>
        <v>18</v>
      </c>
      <c r="K56" s="48">
        <v>0</v>
      </c>
      <c r="L56" s="70">
        <f t="shared" ref="L56:L65" si="4">IF(ISBLANK(J56),"",K56*J56)</f>
        <v>0</v>
      </c>
    </row>
    <row r="57" spans="2:12" s="34" customFormat="1">
      <c r="B57" s="23" t="str">
        <f>IF(ISBLANK(E57),"",COUNTA(E$7:E57))</f>
        <v/>
      </c>
      <c r="C57" s="69"/>
      <c r="D57" s="48"/>
      <c r="E57" s="48"/>
      <c r="F57" s="48"/>
      <c r="G57" s="48" t="str">
        <f t="shared" si="3"/>
        <v/>
      </c>
      <c r="H57" s="69" t="s">
        <v>42</v>
      </c>
      <c r="I57" s="48" t="s">
        <v>23</v>
      </c>
      <c r="J57" s="48">
        <f>CEILING(E56*0.05,5)</f>
        <v>5</v>
      </c>
      <c r="K57" s="48">
        <v>0</v>
      </c>
      <c r="L57" s="70">
        <f t="shared" si="4"/>
        <v>0</v>
      </c>
    </row>
    <row r="58" spans="2:12" s="34" customFormat="1">
      <c r="B58" s="23">
        <f>IF(ISBLANK(E58),"",COUNTA(E$7:E58))</f>
        <v>14</v>
      </c>
      <c r="C58" s="69" t="s">
        <v>50</v>
      </c>
      <c r="D58" s="48" t="s">
        <v>12</v>
      </c>
      <c r="E58" s="48">
        <v>16</v>
      </c>
      <c r="F58" s="48">
        <v>0</v>
      </c>
      <c r="G58" s="25">
        <f t="shared" si="3"/>
        <v>0</v>
      </c>
      <c r="H58" s="69" t="s">
        <v>51</v>
      </c>
      <c r="I58" s="48" t="s">
        <v>52</v>
      </c>
      <c r="J58" s="48">
        <f>CEILING(E58*0.2*0.12,1)</f>
        <v>1</v>
      </c>
      <c r="K58" s="48">
        <v>0</v>
      </c>
      <c r="L58" s="70">
        <f t="shared" si="4"/>
        <v>0</v>
      </c>
    </row>
    <row r="59" spans="2:12" s="34" customFormat="1">
      <c r="B59" s="23">
        <f>IF(ISBLANK(E59),"",COUNTA(E$7:E59))</f>
        <v>15</v>
      </c>
      <c r="C59" s="69" t="s">
        <v>53</v>
      </c>
      <c r="D59" s="48" t="s">
        <v>12</v>
      </c>
      <c r="E59" s="48">
        <v>16</v>
      </c>
      <c r="F59" s="48">
        <v>0</v>
      </c>
      <c r="G59" s="25">
        <f t="shared" si="3"/>
        <v>0</v>
      </c>
      <c r="H59" s="69" t="s">
        <v>41</v>
      </c>
      <c r="I59" s="48" t="s">
        <v>23</v>
      </c>
      <c r="J59" s="48">
        <f>CEILING(E59*2.2*0.12,1)</f>
        <v>5</v>
      </c>
      <c r="K59" s="48">
        <v>0</v>
      </c>
      <c r="L59" s="70">
        <f t="shared" si="4"/>
        <v>0</v>
      </c>
    </row>
    <row r="60" spans="2:12" s="34" customFormat="1">
      <c r="B60" s="23" t="str">
        <f>IF(ISBLANK(E60),"",COUNTA(E$7:E60))</f>
        <v/>
      </c>
      <c r="C60" s="69"/>
      <c r="D60" s="48"/>
      <c r="E60" s="48"/>
      <c r="F60" s="48"/>
      <c r="G60" s="48" t="str">
        <f t="shared" si="3"/>
        <v/>
      </c>
      <c r="H60" s="69" t="s">
        <v>42</v>
      </c>
      <c r="I60" s="48" t="s">
        <v>23</v>
      </c>
      <c r="J60" s="48">
        <f>CEILING(E59*0.45*0.12,1)</f>
        <v>1</v>
      </c>
      <c r="K60" s="48">
        <v>0</v>
      </c>
      <c r="L60" s="70">
        <f t="shared" si="4"/>
        <v>0</v>
      </c>
    </row>
    <row r="61" spans="2:12" s="34" customFormat="1">
      <c r="B61" s="23" t="str">
        <f>IF(ISBLANK(E61),"",COUNTA(E$7:E61))</f>
        <v/>
      </c>
      <c r="C61" s="69"/>
      <c r="D61" s="48"/>
      <c r="E61" s="48"/>
      <c r="F61" s="48"/>
      <c r="G61" s="48" t="str">
        <f t="shared" si="3"/>
        <v/>
      </c>
      <c r="H61" s="69" t="s">
        <v>43</v>
      </c>
      <c r="I61" s="48" t="s">
        <v>12</v>
      </c>
      <c r="J61" s="48">
        <f>CEILING(E59*1.2*0.12,1)</f>
        <v>3</v>
      </c>
      <c r="K61" s="48">
        <v>0</v>
      </c>
      <c r="L61" s="70">
        <f t="shared" si="4"/>
        <v>0</v>
      </c>
    </row>
    <row r="62" spans="2:12" s="34" customFormat="1">
      <c r="B62" s="23">
        <f>IF(ISBLANK(E62),"",COUNTA(E$7:E62))</f>
        <v>16</v>
      </c>
      <c r="C62" s="69" t="s">
        <v>54</v>
      </c>
      <c r="D62" s="48" t="s">
        <v>12</v>
      </c>
      <c r="E62" s="48">
        <f>E58</f>
        <v>16</v>
      </c>
      <c r="F62" s="48">
        <v>0</v>
      </c>
      <c r="G62" s="25">
        <f t="shared" si="3"/>
        <v>0</v>
      </c>
      <c r="H62" s="69" t="s">
        <v>45</v>
      </c>
      <c r="I62" s="48" t="s">
        <v>12</v>
      </c>
      <c r="J62" s="48">
        <f>CEILING(E62*0.1*0.12,1)</f>
        <v>1</v>
      </c>
      <c r="K62" s="48">
        <v>0</v>
      </c>
      <c r="L62" s="70">
        <f t="shared" si="4"/>
        <v>0</v>
      </c>
    </row>
    <row r="63" spans="2:12" s="34" customFormat="1">
      <c r="B63" s="23">
        <f>IF(ISBLANK(E63),"",COUNTA(E$7:E63))</f>
        <v>17</v>
      </c>
      <c r="C63" s="69" t="s">
        <v>55</v>
      </c>
      <c r="D63" s="48" t="s">
        <v>12</v>
      </c>
      <c r="E63" s="48">
        <f>E58</f>
        <v>16</v>
      </c>
      <c r="F63" s="48">
        <v>0</v>
      </c>
      <c r="G63" s="25">
        <f t="shared" si="3"/>
        <v>0</v>
      </c>
      <c r="H63" s="69" t="s">
        <v>51</v>
      </c>
      <c r="I63" s="48" t="s">
        <v>52</v>
      </c>
      <c r="J63" s="48">
        <f>CEILING(E63*0.2*0.12,1)</f>
        <v>1</v>
      </c>
      <c r="K63" s="48">
        <v>0</v>
      </c>
      <c r="L63" s="70">
        <f t="shared" si="4"/>
        <v>0</v>
      </c>
    </row>
    <row r="64" spans="2:12" s="34" customFormat="1">
      <c r="B64" s="23" t="str">
        <f>IF(ISBLANK(E64),"",COUNTA(E$7:E64))</f>
        <v/>
      </c>
      <c r="C64" s="69"/>
      <c r="D64" s="48"/>
      <c r="E64" s="48"/>
      <c r="F64" s="48"/>
      <c r="G64" s="48" t="str">
        <f t="shared" si="3"/>
        <v/>
      </c>
      <c r="H64" s="69" t="s">
        <v>56</v>
      </c>
      <c r="I64" s="48" t="s">
        <v>19</v>
      </c>
      <c r="J64" s="48">
        <v>2</v>
      </c>
      <c r="K64" s="48">
        <v>0</v>
      </c>
      <c r="L64" s="70">
        <f t="shared" si="4"/>
        <v>0</v>
      </c>
    </row>
    <row r="65" spans="2:257" s="34" customFormat="1" ht="30">
      <c r="B65" s="23">
        <f>IF(ISBLANK(E65),"",COUNTA(E$7:E65))</f>
        <v>18</v>
      </c>
      <c r="C65" s="69" t="s">
        <v>57</v>
      </c>
      <c r="D65" s="48" t="s">
        <v>12</v>
      </c>
      <c r="E65" s="48">
        <f>E58</f>
        <v>16</v>
      </c>
      <c r="F65" s="48">
        <v>0</v>
      </c>
      <c r="G65" s="25">
        <f t="shared" si="3"/>
        <v>0</v>
      </c>
      <c r="H65" s="69" t="s">
        <v>58</v>
      </c>
      <c r="I65" s="48" t="s">
        <v>52</v>
      </c>
      <c r="J65" s="48">
        <f>CEILING(E65*0.3*0.12,1)</f>
        <v>1</v>
      </c>
      <c r="K65" s="48">
        <v>0</v>
      </c>
      <c r="L65" s="70">
        <f t="shared" si="4"/>
        <v>0</v>
      </c>
    </row>
    <row r="66" spans="2:257" s="34" customFormat="1">
      <c r="B66" s="23" t="str">
        <f>IF(ISBLANK(E66),"",COUNTA(E$7:E66))</f>
        <v/>
      </c>
      <c r="C66" s="69"/>
      <c r="D66" s="48"/>
      <c r="E66" s="48"/>
      <c r="F66" s="48"/>
      <c r="G66" s="48"/>
      <c r="H66" s="69"/>
      <c r="I66" s="48"/>
      <c r="J66" s="48"/>
      <c r="K66" s="48"/>
      <c r="L66" s="70"/>
    </row>
    <row r="67" spans="2:257" s="34" customFormat="1">
      <c r="B67" s="23" t="str">
        <f>IF(ISBLANK(E67),"",COUNTA(E$7:E67))</f>
        <v/>
      </c>
      <c r="C67" s="69"/>
      <c r="D67" s="48"/>
      <c r="E67" s="48"/>
      <c r="F67" s="48"/>
      <c r="G67" s="48"/>
      <c r="H67" s="69"/>
      <c r="I67" s="48"/>
      <c r="J67" s="48"/>
      <c r="K67" s="48"/>
      <c r="L67" s="70"/>
    </row>
    <row r="68" spans="2:257" s="34" customFormat="1">
      <c r="B68" s="23" t="str">
        <f>IF(ISBLANK(E68),"",COUNTA(E$7:E68))</f>
        <v/>
      </c>
      <c r="C68" s="69"/>
      <c r="D68" s="48"/>
      <c r="E68" s="48"/>
      <c r="F68" s="48"/>
      <c r="G68" s="48"/>
      <c r="H68" s="69"/>
      <c r="I68" s="48"/>
      <c r="J68" s="48"/>
      <c r="K68" s="48"/>
      <c r="L68" s="70"/>
    </row>
    <row r="69" spans="2:257" s="34" customFormat="1">
      <c r="B69" s="23" t="str">
        <f>IF(ISBLANK(E69),"",COUNTA(E$7:E69))</f>
        <v/>
      </c>
      <c r="C69" s="69"/>
      <c r="D69" s="48"/>
      <c r="E69" s="48"/>
      <c r="F69" s="48"/>
      <c r="G69" s="48"/>
      <c r="H69" s="69"/>
      <c r="I69" s="48"/>
      <c r="J69" s="48"/>
      <c r="K69" s="48"/>
      <c r="L69" s="70"/>
    </row>
    <row r="70" spans="2:257" s="34" customFormat="1">
      <c r="B70" s="23" t="str">
        <f>IF(ISBLANK(E70),"",COUNTA(E$7:E70))</f>
        <v/>
      </c>
      <c r="C70" s="69"/>
      <c r="D70" s="48"/>
      <c r="E70" s="48"/>
      <c r="F70" s="48"/>
      <c r="G70" s="48"/>
      <c r="H70" s="69"/>
      <c r="I70" s="48"/>
      <c r="J70" s="48"/>
      <c r="K70" s="48"/>
      <c r="L70" s="70"/>
    </row>
    <row r="71" spans="2:257" s="34" customFormat="1">
      <c r="B71" s="23" t="str">
        <f>IF(ISBLANK(E71),"",COUNTA(E$7:E71))</f>
        <v/>
      </c>
      <c r="C71" s="88" t="s">
        <v>59</v>
      </c>
      <c r="D71" s="48"/>
      <c r="E71" s="48"/>
      <c r="F71" s="48"/>
      <c r="G71" s="48"/>
      <c r="H71" s="69"/>
      <c r="I71" s="48"/>
      <c r="J71" s="48"/>
      <c r="K71" s="48"/>
      <c r="L71" s="70"/>
    </row>
    <row r="72" spans="2:257" s="34" customFormat="1">
      <c r="B72" s="23">
        <f>IF(ISBLANK(E72),"",COUNTA(E$7:E72))</f>
        <v>19</v>
      </c>
      <c r="C72" s="69" t="s">
        <v>60</v>
      </c>
      <c r="D72" s="48" t="s">
        <v>17</v>
      </c>
      <c r="E72" s="48">
        <v>60</v>
      </c>
      <c r="F72" s="48">
        <v>0</v>
      </c>
      <c r="G72" s="25">
        <f>IF(ISBLANK(E72),"",F72*E72)</f>
        <v>0</v>
      </c>
      <c r="H72" s="69" t="s">
        <v>61</v>
      </c>
      <c r="I72" s="48" t="s">
        <v>23</v>
      </c>
      <c r="J72" s="48">
        <f>CEILING(E72*1.2*0.2,1)</f>
        <v>15</v>
      </c>
      <c r="K72" s="48">
        <v>0</v>
      </c>
      <c r="L72" s="70">
        <f>IF(ISBLANK(J72),"",K72*J72)</f>
        <v>0</v>
      </c>
    </row>
    <row r="73" spans="2:257" ht="18" customHeight="1">
      <c r="B73" s="23">
        <f>IF(ISBLANK(E73),"",COUNTA(E$7:E73))</f>
        <v>20</v>
      </c>
      <c r="C73" s="69" t="s">
        <v>37</v>
      </c>
      <c r="D73" s="48" t="s">
        <v>17</v>
      </c>
      <c r="E73" s="48">
        <v>180</v>
      </c>
      <c r="F73" s="48">
        <v>0</v>
      </c>
      <c r="G73" s="25">
        <f>IF(ISBLANK(E73),"",F73*E73)</f>
        <v>0</v>
      </c>
      <c r="H73" s="69" t="s">
        <v>62</v>
      </c>
      <c r="I73" s="48" t="s">
        <v>39</v>
      </c>
      <c r="J73" s="48">
        <f>CEILING(E73*0.2,1)</f>
        <v>36</v>
      </c>
      <c r="K73" s="48">
        <v>0</v>
      </c>
      <c r="L73" s="70">
        <f>IF(ISBLANK(J73),"",K73*J73)</f>
        <v>0</v>
      </c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  <c r="AV73" s="34"/>
      <c r="AW73" s="34"/>
      <c r="AX73" s="34"/>
      <c r="AY73" s="34"/>
      <c r="AZ73" s="34"/>
      <c r="BA73" s="34"/>
      <c r="BB73" s="34"/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  <c r="BX73" s="34"/>
      <c r="BY73" s="34"/>
      <c r="BZ73" s="34"/>
      <c r="CA73" s="34"/>
      <c r="CB73" s="34"/>
      <c r="CC73" s="34"/>
      <c r="CD73" s="34"/>
      <c r="CE73" s="34"/>
      <c r="CF73" s="34"/>
      <c r="CG73" s="34"/>
      <c r="CH73" s="34"/>
      <c r="CI73" s="34"/>
      <c r="CJ73" s="34"/>
      <c r="CK73" s="34"/>
      <c r="CL73" s="34"/>
      <c r="CM73" s="34"/>
      <c r="CN73" s="34"/>
      <c r="CO73" s="34"/>
      <c r="CP73" s="34"/>
      <c r="CQ73" s="34"/>
      <c r="CR73" s="34"/>
      <c r="CS73" s="34"/>
      <c r="CT73" s="34"/>
      <c r="CU73" s="34"/>
      <c r="CV73" s="34"/>
      <c r="CW73" s="34"/>
      <c r="CX73" s="34"/>
      <c r="CY73" s="34"/>
      <c r="CZ73" s="34"/>
      <c r="DA73" s="34"/>
      <c r="DB73" s="34"/>
      <c r="DC73" s="34"/>
      <c r="DD73" s="34"/>
      <c r="DE73" s="34"/>
      <c r="DF73" s="34"/>
      <c r="DG73" s="34"/>
      <c r="DH73" s="34"/>
      <c r="DI73" s="34"/>
      <c r="DJ73" s="34"/>
      <c r="DK73" s="34"/>
      <c r="DL73" s="34"/>
      <c r="DM73" s="34"/>
      <c r="DN73" s="34"/>
      <c r="DO73" s="34"/>
      <c r="DP73" s="34"/>
      <c r="DQ73" s="34"/>
      <c r="DR73" s="34"/>
      <c r="DS73" s="34"/>
      <c r="DT73" s="34"/>
      <c r="DU73" s="34"/>
      <c r="DV73" s="34"/>
      <c r="DW73" s="34"/>
      <c r="DX73" s="34"/>
      <c r="DY73" s="34"/>
      <c r="DZ73" s="34"/>
      <c r="EA73" s="34"/>
      <c r="EB73" s="34"/>
      <c r="EC73" s="34"/>
      <c r="ED73" s="34"/>
      <c r="EE73" s="34"/>
      <c r="EF73" s="34"/>
      <c r="EG73" s="34"/>
      <c r="EH73" s="34"/>
      <c r="EI73" s="34"/>
      <c r="EJ73" s="34"/>
      <c r="EK73" s="34"/>
      <c r="EL73" s="34"/>
      <c r="EM73" s="34"/>
      <c r="EN73" s="34"/>
      <c r="EO73" s="34"/>
      <c r="EP73" s="34"/>
      <c r="EQ73" s="34"/>
      <c r="ER73" s="34"/>
      <c r="ES73" s="34"/>
      <c r="ET73" s="34"/>
      <c r="EU73" s="34"/>
      <c r="EV73" s="34"/>
      <c r="EW73" s="34"/>
      <c r="EX73" s="34"/>
      <c r="EY73" s="34"/>
      <c r="EZ73" s="34"/>
      <c r="FA73" s="34"/>
      <c r="FB73" s="34"/>
      <c r="FC73" s="34"/>
      <c r="FD73" s="34"/>
      <c r="FE73" s="34"/>
      <c r="FF73" s="34"/>
      <c r="FG73" s="34"/>
      <c r="FH73" s="34"/>
      <c r="FI73" s="34"/>
      <c r="FJ73" s="34"/>
      <c r="FK73" s="34"/>
      <c r="FL73" s="34"/>
      <c r="FM73" s="34"/>
      <c r="FN73" s="34"/>
      <c r="FO73" s="34"/>
      <c r="FP73" s="34"/>
      <c r="FQ73" s="34"/>
      <c r="FR73" s="34"/>
      <c r="FS73" s="34"/>
      <c r="FT73" s="34"/>
      <c r="FU73" s="34"/>
      <c r="FV73" s="34"/>
      <c r="FW73" s="34"/>
      <c r="FX73" s="34"/>
      <c r="FY73" s="34"/>
      <c r="FZ73" s="34"/>
      <c r="GA73" s="34"/>
      <c r="GB73" s="34"/>
      <c r="GC73" s="34"/>
      <c r="GD73" s="34"/>
      <c r="GE73" s="34"/>
      <c r="GF73" s="34"/>
      <c r="GG73" s="34"/>
      <c r="GH73" s="34"/>
      <c r="GI73" s="34"/>
      <c r="GJ73" s="34"/>
      <c r="GK73" s="34"/>
      <c r="GL73" s="34"/>
      <c r="GM73" s="34"/>
      <c r="GN73" s="34"/>
      <c r="GO73" s="34"/>
      <c r="GP73" s="34"/>
      <c r="GQ73" s="34"/>
      <c r="GR73" s="34"/>
      <c r="GS73" s="34"/>
      <c r="GT73" s="34"/>
      <c r="GU73" s="34"/>
      <c r="GV73" s="34"/>
      <c r="GW73" s="34"/>
      <c r="GX73" s="34"/>
      <c r="GY73" s="34"/>
      <c r="GZ73" s="34"/>
      <c r="HA73" s="34"/>
      <c r="HB73" s="34"/>
      <c r="HC73" s="34"/>
      <c r="HD73" s="34"/>
      <c r="HE73" s="34"/>
      <c r="HF73" s="34"/>
      <c r="HG73" s="34"/>
      <c r="HH73" s="34"/>
      <c r="HI73" s="34"/>
      <c r="HJ73" s="34"/>
      <c r="HK73" s="34"/>
      <c r="HL73" s="34"/>
      <c r="HM73" s="34"/>
      <c r="HN73" s="34"/>
      <c r="HO73" s="34"/>
      <c r="HP73" s="34"/>
      <c r="HQ73" s="34"/>
      <c r="HR73" s="34"/>
      <c r="HS73" s="34"/>
      <c r="HT73" s="34"/>
      <c r="HU73" s="34"/>
      <c r="HV73" s="34"/>
      <c r="HW73" s="34"/>
      <c r="HX73" s="34"/>
      <c r="HY73" s="34"/>
      <c r="HZ73" s="34"/>
      <c r="IA73" s="34"/>
      <c r="IB73" s="34"/>
      <c r="IC73" s="34"/>
      <c r="ID73" s="34"/>
      <c r="IE73" s="34"/>
      <c r="IF73" s="34"/>
      <c r="IG73" s="34"/>
      <c r="IH73" s="34"/>
      <c r="II73" s="34"/>
      <c r="IJ73" s="34"/>
      <c r="IK73" s="34"/>
      <c r="IL73" s="34"/>
      <c r="IM73" s="34"/>
      <c r="IN73" s="34"/>
      <c r="IO73" s="34"/>
      <c r="IP73" s="34"/>
      <c r="IQ73" s="34"/>
      <c r="IR73" s="34"/>
      <c r="IS73" s="34"/>
      <c r="IT73" s="34"/>
      <c r="IU73" s="34"/>
      <c r="IV73" s="34"/>
      <c r="IW73" s="34"/>
    </row>
    <row r="74" spans="2:257">
      <c r="B74" s="23">
        <f>IF(ISBLANK(E74),"",COUNTA(E$7:E74))</f>
        <v>21</v>
      </c>
      <c r="C74" s="69" t="s">
        <v>63</v>
      </c>
      <c r="D74" s="48" t="s">
        <v>17</v>
      </c>
      <c r="E74" s="47">
        <v>180</v>
      </c>
      <c r="F74" s="48">
        <v>0</v>
      </c>
      <c r="G74" s="25">
        <f>IF(ISBLANK(E74),"",F74*E74)</f>
        <v>0</v>
      </c>
      <c r="H74" s="69" t="s">
        <v>47</v>
      </c>
      <c r="I74" s="48" t="s">
        <v>39</v>
      </c>
      <c r="J74" s="48">
        <f>CEILING(E74*0.35,1)</f>
        <v>63</v>
      </c>
      <c r="K74" s="48">
        <v>0</v>
      </c>
      <c r="L74" s="70">
        <f>IF(ISBLANK(J74),"",K74*J74)</f>
        <v>0</v>
      </c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  <c r="CE74" s="34"/>
      <c r="CF74" s="34"/>
      <c r="CG74" s="34"/>
      <c r="CH74" s="34"/>
      <c r="CI74" s="34"/>
      <c r="CJ74" s="34"/>
      <c r="CK74" s="34"/>
      <c r="CL74" s="34"/>
      <c r="CM74" s="34"/>
      <c r="CN74" s="34"/>
      <c r="CO74" s="34"/>
      <c r="CP74" s="34"/>
      <c r="CQ74" s="34"/>
      <c r="CR74" s="34"/>
      <c r="CS74" s="34"/>
      <c r="CT74" s="34"/>
      <c r="CU74" s="34"/>
      <c r="CV74" s="34"/>
      <c r="CW74" s="34"/>
      <c r="CX74" s="34"/>
      <c r="CY74" s="34"/>
      <c r="CZ74" s="34"/>
      <c r="DA74" s="34"/>
      <c r="DB74" s="34"/>
      <c r="DC74" s="34"/>
      <c r="DD74" s="34"/>
      <c r="DE74" s="34"/>
      <c r="DF74" s="34"/>
      <c r="DG74" s="34"/>
      <c r="DH74" s="34"/>
      <c r="DI74" s="34"/>
      <c r="DJ74" s="34"/>
      <c r="DK74" s="34"/>
      <c r="DL74" s="34"/>
      <c r="DM74" s="34"/>
      <c r="DN74" s="34"/>
      <c r="DO74" s="34"/>
      <c r="DP74" s="34"/>
      <c r="DQ74" s="34"/>
      <c r="DR74" s="34"/>
      <c r="DS74" s="34"/>
      <c r="DT74" s="34"/>
      <c r="DU74" s="34"/>
      <c r="DV74" s="34"/>
      <c r="DW74" s="34"/>
      <c r="DX74" s="34"/>
      <c r="DY74" s="34"/>
      <c r="DZ74" s="34"/>
      <c r="EA74" s="34"/>
      <c r="EB74" s="34"/>
      <c r="EC74" s="34"/>
      <c r="ED74" s="34"/>
      <c r="EE74" s="34"/>
      <c r="EF74" s="34"/>
      <c r="EG74" s="34"/>
      <c r="EH74" s="34"/>
      <c r="EI74" s="34"/>
      <c r="EJ74" s="34"/>
      <c r="EK74" s="34"/>
      <c r="EL74" s="34"/>
      <c r="EM74" s="34"/>
      <c r="EN74" s="34"/>
      <c r="EO74" s="34"/>
      <c r="EP74" s="34"/>
      <c r="EQ74" s="34"/>
      <c r="ER74" s="34"/>
      <c r="ES74" s="34"/>
      <c r="ET74" s="34"/>
      <c r="EU74" s="34"/>
      <c r="EV74" s="34"/>
      <c r="EW74" s="34"/>
      <c r="EX74" s="34"/>
      <c r="EY74" s="34"/>
      <c r="EZ74" s="34"/>
      <c r="FA74" s="34"/>
      <c r="FB74" s="34"/>
      <c r="FC74" s="34"/>
      <c r="FD74" s="34"/>
      <c r="FE74" s="34"/>
      <c r="FF74" s="34"/>
      <c r="FG74" s="34"/>
      <c r="FH74" s="34"/>
      <c r="FI74" s="34"/>
      <c r="FJ74" s="34"/>
      <c r="FK74" s="34"/>
      <c r="FL74" s="34"/>
      <c r="FM74" s="34"/>
      <c r="FN74" s="34"/>
      <c r="FO74" s="34"/>
      <c r="FP74" s="34"/>
      <c r="FQ74" s="34"/>
      <c r="FR74" s="34"/>
      <c r="FS74" s="34"/>
      <c r="FT74" s="34"/>
      <c r="FU74" s="34"/>
      <c r="FV74" s="34"/>
      <c r="FW74" s="34"/>
      <c r="FX74" s="34"/>
      <c r="FY74" s="34"/>
      <c r="FZ74" s="34"/>
      <c r="GA74" s="34"/>
      <c r="GB74" s="34"/>
      <c r="GC74" s="34"/>
      <c r="GD74" s="34"/>
      <c r="GE74" s="34"/>
      <c r="GF74" s="34"/>
      <c r="GG74" s="34"/>
      <c r="GH74" s="34"/>
      <c r="GI74" s="34"/>
      <c r="GJ74" s="34"/>
      <c r="GK74" s="34"/>
      <c r="GL74" s="34"/>
      <c r="GM74" s="34"/>
      <c r="GN74" s="34"/>
      <c r="GO74" s="34"/>
      <c r="GP74" s="34"/>
      <c r="GQ74" s="34"/>
      <c r="GR74" s="34"/>
      <c r="GS74" s="34"/>
      <c r="GT74" s="34"/>
      <c r="GU74" s="34"/>
      <c r="GV74" s="34"/>
      <c r="GW74" s="34"/>
      <c r="GX74" s="34"/>
      <c r="GY74" s="34"/>
      <c r="GZ74" s="34"/>
      <c r="HA74" s="34"/>
      <c r="HB74" s="34"/>
      <c r="HC74" s="34"/>
      <c r="HD74" s="34"/>
      <c r="HE74" s="34"/>
      <c r="HF74" s="34"/>
      <c r="HG74" s="34"/>
      <c r="HH74" s="34"/>
      <c r="HI74" s="34"/>
      <c r="HJ74" s="34"/>
      <c r="HK74" s="34"/>
      <c r="HL74" s="34"/>
      <c r="HM74" s="34"/>
      <c r="HN74" s="34"/>
      <c r="HO74" s="34"/>
      <c r="HP74" s="34"/>
      <c r="HQ74" s="34"/>
      <c r="HR74" s="34"/>
      <c r="HS74" s="34"/>
      <c r="HT74" s="34"/>
      <c r="HU74" s="34"/>
      <c r="HV74" s="34"/>
      <c r="HW74" s="34"/>
      <c r="HX74" s="34"/>
      <c r="HY74" s="34"/>
      <c r="HZ74" s="34"/>
      <c r="IA74" s="34"/>
      <c r="IB74" s="34"/>
      <c r="IC74" s="34"/>
      <c r="ID74" s="34"/>
      <c r="IE74" s="34"/>
      <c r="IF74" s="34"/>
      <c r="IG74" s="34"/>
      <c r="IH74" s="34"/>
      <c r="II74" s="34"/>
      <c r="IJ74" s="34"/>
      <c r="IK74" s="34"/>
      <c r="IL74" s="34"/>
      <c r="IM74" s="34"/>
      <c r="IN74" s="34"/>
      <c r="IO74" s="34"/>
      <c r="IP74" s="34"/>
      <c r="IQ74" s="34"/>
      <c r="IR74" s="34"/>
      <c r="IS74" s="34"/>
      <c r="IT74" s="34"/>
      <c r="IU74" s="34"/>
      <c r="IV74" s="34"/>
      <c r="IW74" s="34"/>
    </row>
    <row r="75" spans="2:257">
      <c r="B75" s="23" t="str">
        <f>IF(ISBLANK(E75),"",COUNTA(E$7:E75))</f>
        <v/>
      </c>
      <c r="C75" s="69"/>
      <c r="D75" s="48"/>
      <c r="E75" s="48"/>
      <c r="F75" s="48"/>
      <c r="G75" s="48" t="str">
        <f>IF(ISBLANK(E75),"",F75*E75)</f>
        <v/>
      </c>
      <c r="H75" s="69" t="s">
        <v>64</v>
      </c>
      <c r="I75" s="48" t="s">
        <v>19</v>
      </c>
      <c r="J75" s="48">
        <f>CEILING(E74*0.025,1)</f>
        <v>5</v>
      </c>
      <c r="K75" s="48">
        <v>0</v>
      </c>
      <c r="L75" s="70">
        <f>IF(ISBLANK(J75),"",K75*J75)</f>
        <v>0</v>
      </c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  <c r="BX75" s="34"/>
      <c r="BY75" s="34"/>
      <c r="BZ75" s="34"/>
      <c r="CA75" s="34"/>
      <c r="CB75" s="34"/>
      <c r="CC75" s="34"/>
      <c r="CD75" s="34"/>
      <c r="CE75" s="34"/>
      <c r="CF75" s="34"/>
      <c r="CG75" s="34"/>
      <c r="CH75" s="34"/>
      <c r="CI75" s="34"/>
      <c r="CJ75" s="34"/>
      <c r="CK75" s="34"/>
      <c r="CL75" s="34"/>
      <c r="CM75" s="34"/>
      <c r="CN75" s="34"/>
      <c r="CO75" s="34"/>
      <c r="CP75" s="34"/>
      <c r="CQ75" s="34"/>
      <c r="CR75" s="34"/>
      <c r="CS75" s="34"/>
      <c r="CT75" s="34"/>
      <c r="CU75" s="34"/>
      <c r="CV75" s="34"/>
      <c r="CW75" s="34"/>
      <c r="CX75" s="34"/>
      <c r="CY75" s="34"/>
      <c r="CZ75" s="34"/>
      <c r="DA75" s="34"/>
      <c r="DB75" s="34"/>
      <c r="DC75" s="34"/>
      <c r="DD75" s="34"/>
      <c r="DE75" s="34"/>
      <c r="DF75" s="34"/>
      <c r="DG75" s="34"/>
      <c r="DH75" s="34"/>
      <c r="DI75" s="34"/>
      <c r="DJ75" s="34"/>
      <c r="DK75" s="34"/>
      <c r="DL75" s="34"/>
      <c r="DM75" s="34"/>
      <c r="DN75" s="34"/>
      <c r="DO75" s="34"/>
      <c r="DP75" s="34"/>
      <c r="DQ75" s="34"/>
      <c r="DR75" s="34"/>
      <c r="DS75" s="34"/>
      <c r="DT75" s="34"/>
      <c r="DU75" s="34"/>
      <c r="DV75" s="34"/>
      <c r="DW75" s="34"/>
      <c r="DX75" s="34"/>
      <c r="DY75" s="34"/>
      <c r="DZ75" s="34"/>
      <c r="EA75" s="34"/>
      <c r="EB75" s="34"/>
      <c r="EC75" s="34"/>
      <c r="ED75" s="34"/>
      <c r="EE75" s="34"/>
      <c r="EF75" s="34"/>
      <c r="EG75" s="34"/>
      <c r="EH75" s="34"/>
      <c r="EI75" s="34"/>
      <c r="EJ75" s="34"/>
      <c r="EK75" s="34"/>
      <c r="EL75" s="34"/>
      <c r="EM75" s="34"/>
      <c r="EN75" s="34"/>
      <c r="EO75" s="34"/>
      <c r="EP75" s="34"/>
      <c r="EQ75" s="34"/>
      <c r="ER75" s="34"/>
      <c r="ES75" s="34"/>
      <c r="ET75" s="34"/>
      <c r="EU75" s="34"/>
      <c r="EV75" s="34"/>
      <c r="EW75" s="34"/>
      <c r="EX75" s="34"/>
      <c r="EY75" s="34"/>
      <c r="EZ75" s="34"/>
      <c r="FA75" s="34"/>
      <c r="FB75" s="34"/>
      <c r="FC75" s="34"/>
      <c r="FD75" s="34"/>
      <c r="FE75" s="34"/>
      <c r="FF75" s="34"/>
      <c r="FG75" s="34"/>
      <c r="FH75" s="34"/>
      <c r="FI75" s="34"/>
      <c r="FJ75" s="34"/>
      <c r="FK75" s="34"/>
      <c r="FL75" s="34"/>
      <c r="FM75" s="34"/>
      <c r="FN75" s="34"/>
      <c r="FO75" s="34"/>
      <c r="FP75" s="34"/>
      <c r="FQ75" s="34"/>
      <c r="FR75" s="34"/>
      <c r="FS75" s="34"/>
      <c r="FT75" s="34"/>
      <c r="FU75" s="34"/>
      <c r="FV75" s="34"/>
      <c r="FW75" s="34"/>
      <c r="FX75" s="34"/>
      <c r="FY75" s="34"/>
      <c r="FZ75" s="34"/>
      <c r="GA75" s="34"/>
      <c r="GB75" s="34"/>
      <c r="GC75" s="34"/>
      <c r="GD75" s="34"/>
      <c r="GE75" s="34"/>
      <c r="GF75" s="34"/>
      <c r="GG75" s="34"/>
      <c r="GH75" s="34"/>
      <c r="GI75" s="34"/>
      <c r="GJ75" s="34"/>
      <c r="GK75" s="34"/>
      <c r="GL75" s="34"/>
      <c r="GM75" s="34"/>
      <c r="GN75" s="34"/>
      <c r="GO75" s="34"/>
      <c r="GP75" s="34"/>
      <c r="GQ75" s="34"/>
      <c r="GR75" s="34"/>
      <c r="GS75" s="34"/>
      <c r="GT75" s="34"/>
      <c r="GU75" s="34"/>
      <c r="GV75" s="34"/>
      <c r="GW75" s="34"/>
      <c r="GX75" s="34"/>
      <c r="GY75" s="34"/>
      <c r="GZ75" s="34"/>
      <c r="HA75" s="34"/>
      <c r="HB75" s="34"/>
      <c r="HC75" s="34"/>
      <c r="HD75" s="34"/>
      <c r="HE75" s="34"/>
      <c r="HF75" s="34"/>
      <c r="HG75" s="34"/>
      <c r="HH75" s="34"/>
      <c r="HI75" s="34"/>
      <c r="HJ75" s="34"/>
      <c r="HK75" s="34"/>
      <c r="HL75" s="34"/>
      <c r="HM75" s="34"/>
      <c r="HN75" s="34"/>
      <c r="HO75" s="34"/>
      <c r="HP75" s="34"/>
      <c r="HQ75" s="34"/>
      <c r="HR75" s="34"/>
      <c r="HS75" s="34"/>
      <c r="HT75" s="34"/>
      <c r="HU75" s="34"/>
      <c r="HV75" s="34"/>
      <c r="HW75" s="34"/>
      <c r="HX75" s="34"/>
      <c r="HY75" s="34"/>
      <c r="HZ75" s="34"/>
      <c r="IA75" s="34"/>
      <c r="IB75" s="34"/>
      <c r="IC75" s="34"/>
      <c r="ID75" s="34"/>
      <c r="IE75" s="34"/>
      <c r="IF75" s="34"/>
      <c r="IG75" s="34"/>
      <c r="IH75" s="34"/>
      <c r="II75" s="34"/>
      <c r="IJ75" s="34"/>
      <c r="IK75" s="34"/>
      <c r="IL75" s="34"/>
      <c r="IM75" s="34"/>
      <c r="IN75" s="34"/>
      <c r="IO75" s="34"/>
      <c r="IP75" s="34"/>
      <c r="IQ75" s="34"/>
      <c r="IR75" s="34"/>
      <c r="IS75" s="34"/>
      <c r="IT75" s="34"/>
      <c r="IU75" s="34"/>
      <c r="IV75" s="34"/>
      <c r="IW75" s="34"/>
    </row>
    <row r="76" spans="2:257" s="13" customFormat="1" ht="15.75" thickBot="1">
      <c r="B76" s="51"/>
      <c r="C76" s="52"/>
      <c r="D76" s="53"/>
      <c r="E76" s="53"/>
      <c r="F76" s="53"/>
      <c r="G76" s="53"/>
      <c r="H76" s="52" t="s">
        <v>65</v>
      </c>
      <c r="I76" s="53" t="s">
        <v>23</v>
      </c>
      <c r="J76" s="53" cm="1">
        <f t="array" ref="J76">MMULT(J73,0.1)</f>
        <v>3.6</v>
      </c>
      <c r="K76" s="53">
        <v>0</v>
      </c>
      <c r="L76" s="54">
        <f>IF(ISBLANK(J76),"",K76*J76)</f>
        <v>0</v>
      </c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</row>
    <row r="77" spans="2:257" ht="31.5" customHeight="1">
      <c r="B77" s="71" t="str">
        <f>IF(ISBLANK(E77),"",COUNTA(E$5:E40))</f>
        <v/>
      </c>
      <c r="C77" s="72" t="s">
        <v>13</v>
      </c>
      <c r="D77" s="73"/>
      <c r="E77" s="73"/>
      <c r="F77" s="73"/>
      <c r="G77" s="73">
        <f>SUBTOTAL(9,G40:G76)</f>
        <v>0</v>
      </c>
      <c r="H77" s="74" t="s">
        <v>14</v>
      </c>
      <c r="I77" s="73"/>
      <c r="J77" s="73"/>
      <c r="K77" s="73"/>
      <c r="L77" s="73">
        <f>SUBTOTAL(9,L40:L76)</f>
        <v>0</v>
      </c>
      <c r="M77" s="58"/>
    </row>
    <row r="78" spans="2:257" ht="21.75" customHeight="1">
      <c r="B78" s="56"/>
      <c r="C78" s="57"/>
      <c r="D78" s="58"/>
      <c r="E78" s="58"/>
      <c r="F78" s="58"/>
      <c r="G78" s="58"/>
      <c r="H78" s="59"/>
      <c r="I78" s="58"/>
      <c r="J78" s="58"/>
      <c r="K78" s="58"/>
      <c r="L78" s="58"/>
      <c r="M78" s="58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  <c r="FL78" s="55"/>
      <c r="FM78" s="55"/>
      <c r="FN78" s="55"/>
      <c r="FO78" s="55"/>
      <c r="FP78" s="55"/>
      <c r="FQ78" s="55"/>
      <c r="FR78" s="55"/>
      <c r="FS78" s="55"/>
      <c r="FT78" s="55"/>
      <c r="FU78" s="55"/>
      <c r="FV78" s="55"/>
      <c r="FW78" s="55"/>
      <c r="FX78" s="55"/>
      <c r="FY78" s="55"/>
      <c r="FZ78" s="55"/>
      <c r="GA78" s="55"/>
      <c r="GB78" s="55"/>
      <c r="GC78" s="55"/>
      <c r="GD78" s="55"/>
      <c r="GE78" s="55"/>
      <c r="GF78" s="55"/>
      <c r="GG78" s="55"/>
      <c r="GH78" s="55"/>
      <c r="GI78" s="55"/>
      <c r="GJ78" s="55"/>
      <c r="GK78" s="55"/>
      <c r="GL78" s="55"/>
      <c r="GM78" s="55"/>
      <c r="GN78" s="55"/>
      <c r="GO78" s="55"/>
      <c r="GP78" s="55"/>
      <c r="GQ78" s="55"/>
      <c r="GR78" s="55"/>
      <c r="GS78" s="55"/>
      <c r="GT78" s="55"/>
      <c r="GU78" s="55"/>
      <c r="GV78" s="55"/>
      <c r="GW78" s="55"/>
      <c r="GX78" s="55"/>
      <c r="GY78" s="55"/>
      <c r="GZ78" s="55"/>
      <c r="HA78" s="55"/>
      <c r="HB78" s="55"/>
      <c r="HC78" s="55"/>
      <c r="HD78" s="55"/>
      <c r="HE78" s="55"/>
      <c r="HF78" s="55"/>
      <c r="HG78" s="55"/>
      <c r="HH78" s="55"/>
      <c r="HI78" s="55"/>
      <c r="HJ78" s="55"/>
      <c r="HK78" s="55"/>
      <c r="HL78" s="55"/>
      <c r="HM78" s="55"/>
      <c r="HN78" s="55"/>
      <c r="HO78" s="55"/>
      <c r="HP78" s="55"/>
      <c r="HQ78" s="55"/>
      <c r="HR78" s="55"/>
      <c r="HS78" s="55"/>
      <c r="HT78" s="55"/>
      <c r="HU78" s="55"/>
      <c r="HV78" s="55"/>
      <c r="HW78" s="55"/>
      <c r="HX78" s="55"/>
      <c r="HY78" s="55"/>
      <c r="HZ78" s="55"/>
      <c r="IA78" s="55"/>
      <c r="IB78" s="55"/>
      <c r="IC78" s="55"/>
      <c r="ID78" s="55"/>
      <c r="IE78" s="55"/>
      <c r="IF78" s="55"/>
      <c r="IG78" s="55"/>
      <c r="IH78" s="55"/>
      <c r="II78" s="55"/>
      <c r="IJ78" s="55"/>
      <c r="IK78" s="55"/>
      <c r="IL78" s="55"/>
      <c r="IM78" s="55"/>
      <c r="IN78" s="55"/>
      <c r="IO78" s="55"/>
      <c r="IP78" s="55"/>
      <c r="IQ78" s="55"/>
      <c r="IR78" s="55"/>
      <c r="IS78" s="55"/>
      <c r="IT78" s="55"/>
      <c r="IU78" s="55"/>
      <c r="IV78" s="55"/>
      <c r="IW78" s="55"/>
    </row>
    <row r="79" spans="2:257" ht="21.75" customHeight="1" thickBot="1">
      <c r="B79" s="14" t="str">
        <f>IF(ISBLANK(E79),"",COUNTA(E$5:E78))</f>
        <v/>
      </c>
      <c r="C79" s="15"/>
      <c r="D79" s="16"/>
      <c r="E79" s="16"/>
      <c r="F79" s="16"/>
      <c r="G79" s="17" t="s">
        <v>66</v>
      </c>
      <c r="H79" s="16"/>
      <c r="I79" s="16"/>
      <c r="J79" s="16"/>
      <c r="K79" s="16"/>
      <c r="L79" s="18">
        <f>SUM(G86,L86)</f>
        <v>0</v>
      </c>
      <c r="M79" s="58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  <c r="GL79" s="13"/>
      <c r="GM79" s="13"/>
      <c r="GN79" s="13"/>
      <c r="GO79" s="13"/>
      <c r="GP79" s="13"/>
      <c r="GQ79" s="13"/>
      <c r="GR79" s="13"/>
      <c r="GS79" s="13"/>
      <c r="GT79" s="13"/>
      <c r="GU79" s="13"/>
      <c r="GV79" s="13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  <c r="IP79" s="13"/>
      <c r="IQ79" s="13"/>
      <c r="IR79" s="13"/>
      <c r="IS79" s="13"/>
      <c r="IT79" s="13"/>
      <c r="IU79" s="13"/>
      <c r="IV79" s="13"/>
      <c r="IW79" s="13"/>
    </row>
    <row r="80" spans="2:257" ht="21.75" customHeight="1">
      <c r="B80" s="89" t="str">
        <f>IF(ISBLANK(E80),"",COUNTA(E$5:E79))</f>
        <v/>
      </c>
      <c r="C80" s="90"/>
      <c r="D80" s="91"/>
      <c r="E80" s="91"/>
      <c r="F80" s="91"/>
      <c r="G80" s="91"/>
      <c r="H80" s="90"/>
      <c r="I80" s="91"/>
      <c r="J80" s="91"/>
      <c r="K80" s="91"/>
      <c r="L80" s="92"/>
    </row>
    <row r="81" spans="2:257" ht="21.75" customHeight="1">
      <c r="B81" s="93"/>
      <c r="C81" s="69"/>
      <c r="D81" s="48"/>
      <c r="E81" s="48"/>
      <c r="F81" s="48"/>
      <c r="G81" s="48"/>
      <c r="H81" s="69"/>
      <c r="I81" s="48"/>
      <c r="J81" s="48"/>
      <c r="K81" s="48"/>
      <c r="L81" s="70"/>
    </row>
    <row r="82" spans="2:257" ht="21.75" customHeight="1">
      <c r="B82" s="93"/>
      <c r="C82" s="69"/>
      <c r="D82" s="48"/>
      <c r="E82" s="48"/>
      <c r="F82" s="48"/>
      <c r="G82" s="48"/>
      <c r="H82" s="69"/>
      <c r="I82" s="48"/>
      <c r="J82" s="48"/>
      <c r="K82" s="48"/>
      <c r="L82" s="70"/>
    </row>
    <row r="83" spans="2:257" ht="21.75" customHeight="1">
      <c r="B83" s="93"/>
      <c r="C83" s="69"/>
      <c r="D83" s="48"/>
      <c r="E83" s="48"/>
      <c r="F83" s="48"/>
      <c r="G83" s="48"/>
      <c r="H83" s="69"/>
      <c r="I83" s="48"/>
      <c r="J83" s="48"/>
      <c r="K83" s="48"/>
      <c r="L83" s="70"/>
    </row>
    <row r="84" spans="2:257" ht="21.75" customHeight="1">
      <c r="B84" s="94" t="str">
        <f>IF(ISBLANK(E84),"",COUNTA(E$7:E84))</f>
        <v/>
      </c>
      <c r="C84" s="46"/>
      <c r="D84" s="47"/>
      <c r="E84" s="47"/>
      <c r="F84" s="47"/>
      <c r="G84" s="47"/>
      <c r="H84" s="46"/>
      <c r="I84" s="47"/>
      <c r="J84" s="47"/>
      <c r="K84" s="47"/>
      <c r="L84" s="49"/>
    </row>
    <row r="85" spans="2:257" s="13" customFormat="1" ht="15.75" thickBot="1">
      <c r="B85" s="95" t="str">
        <f>IF(ISBLANK(E85),"",COUNTA(E$15:E85))</f>
        <v/>
      </c>
      <c r="C85" s="96"/>
      <c r="D85" s="97"/>
      <c r="E85" s="97"/>
      <c r="F85" s="97"/>
      <c r="G85" s="97"/>
      <c r="H85" s="96"/>
      <c r="I85" s="97"/>
      <c r="J85" s="97"/>
      <c r="K85" s="97"/>
      <c r="L85" s="98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  <c r="DL85" s="55"/>
      <c r="DM85" s="55"/>
      <c r="DN85" s="55"/>
      <c r="DO85" s="55"/>
      <c r="DP85" s="55"/>
      <c r="DQ85" s="55"/>
      <c r="DR85" s="55"/>
      <c r="DS85" s="55"/>
      <c r="DT85" s="55"/>
      <c r="DU85" s="55"/>
      <c r="DV85" s="55"/>
      <c r="DW85" s="55"/>
      <c r="DX85" s="55"/>
      <c r="DY85" s="55"/>
      <c r="DZ85" s="55"/>
      <c r="EA85" s="55"/>
      <c r="EB85" s="55"/>
      <c r="EC85" s="55"/>
      <c r="ED85" s="55"/>
      <c r="EE85" s="55"/>
      <c r="EF85" s="55"/>
      <c r="EG85" s="55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  <c r="FG85" s="55"/>
      <c r="FH85" s="55"/>
      <c r="FI85" s="55"/>
      <c r="FJ85" s="55"/>
      <c r="FK85" s="55"/>
      <c r="FL85" s="55"/>
      <c r="FM85" s="55"/>
      <c r="FN85" s="55"/>
      <c r="FO85" s="55"/>
      <c r="FP85" s="55"/>
      <c r="FQ85" s="55"/>
      <c r="FR85" s="55"/>
      <c r="FS85" s="55"/>
      <c r="FT85" s="55"/>
      <c r="FU85" s="55"/>
      <c r="FV85" s="55"/>
      <c r="FW85" s="55"/>
      <c r="FX85" s="55"/>
      <c r="FY85" s="55"/>
      <c r="FZ85" s="55"/>
      <c r="GA85" s="55"/>
      <c r="GB85" s="55"/>
      <c r="GC85" s="55"/>
      <c r="GD85" s="55"/>
      <c r="GE85" s="55"/>
      <c r="GF85" s="55"/>
      <c r="GG85" s="55"/>
      <c r="GH85" s="55"/>
      <c r="GI85" s="55"/>
      <c r="GJ85" s="55"/>
      <c r="GK85" s="55"/>
      <c r="GL85" s="55"/>
      <c r="GM85" s="55"/>
      <c r="GN85" s="55"/>
      <c r="GO85" s="55"/>
      <c r="GP85" s="55"/>
      <c r="GQ85" s="55"/>
      <c r="GR85" s="55"/>
      <c r="GS85" s="55"/>
      <c r="GT85" s="55"/>
      <c r="GU85" s="55"/>
      <c r="GV85" s="55"/>
      <c r="GW85" s="55"/>
      <c r="GX85" s="55"/>
      <c r="GY85" s="55"/>
      <c r="GZ85" s="55"/>
      <c r="HA85" s="55"/>
      <c r="HB85" s="55"/>
      <c r="HC85" s="55"/>
      <c r="HD85" s="55"/>
      <c r="HE85" s="55"/>
      <c r="HF85" s="55"/>
      <c r="HG85" s="55"/>
      <c r="HH85" s="55"/>
      <c r="HI85" s="55"/>
      <c r="HJ85" s="55"/>
      <c r="HK85" s="55"/>
      <c r="HL85" s="55"/>
      <c r="HM85" s="55"/>
      <c r="HN85" s="55"/>
      <c r="HO85" s="55"/>
      <c r="HP85" s="55"/>
      <c r="HQ85" s="55"/>
      <c r="HR85" s="55"/>
      <c r="HS85" s="55"/>
      <c r="HT85" s="55"/>
      <c r="HU85" s="55"/>
      <c r="HV85" s="55"/>
      <c r="HW85" s="55"/>
      <c r="HX85" s="55"/>
      <c r="HY85" s="55"/>
      <c r="HZ85" s="55"/>
      <c r="IA85" s="55"/>
      <c r="IB85" s="55"/>
      <c r="IC85" s="55"/>
      <c r="ID85" s="55"/>
      <c r="IE85" s="55"/>
      <c r="IF85" s="55"/>
      <c r="IG85" s="55"/>
      <c r="IH85" s="55"/>
      <c r="II85" s="55"/>
      <c r="IJ85" s="55"/>
      <c r="IK85" s="55"/>
      <c r="IL85" s="55"/>
      <c r="IM85" s="55"/>
      <c r="IN85" s="55"/>
      <c r="IO85" s="55"/>
      <c r="IP85" s="55"/>
      <c r="IQ85" s="55"/>
      <c r="IR85" s="55"/>
      <c r="IS85" s="55"/>
      <c r="IT85" s="55"/>
      <c r="IU85" s="55"/>
      <c r="IV85" s="55"/>
      <c r="IW85" s="55"/>
    </row>
    <row r="86" spans="2:257" s="55" customFormat="1" ht="26.25" customHeight="1">
      <c r="B86" s="71" t="str">
        <f>IF(ISBLANK(E86),"",COUNTA(E$5:E85))</f>
        <v/>
      </c>
      <c r="C86" s="72" t="s">
        <v>13</v>
      </c>
      <c r="D86" s="73"/>
      <c r="E86" s="73"/>
      <c r="F86" s="73"/>
      <c r="G86" s="73">
        <f>SUBTOTAL(9,G80:G85)</f>
        <v>0</v>
      </c>
      <c r="H86" s="74" t="s">
        <v>14</v>
      </c>
      <c r="I86" s="73"/>
      <c r="J86" s="73"/>
      <c r="K86" s="73"/>
      <c r="L86" s="73">
        <f>SUBTOTAL(9,L80:L85)</f>
        <v>0</v>
      </c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</row>
    <row r="87" spans="2:257" s="34" customFormat="1">
      <c r="B87" s="56"/>
      <c r="C87" s="57"/>
      <c r="D87" s="58"/>
      <c r="E87" s="58"/>
      <c r="F87" s="58"/>
      <c r="G87" s="58"/>
      <c r="H87" s="59"/>
      <c r="I87" s="58"/>
      <c r="J87" s="58"/>
      <c r="K87" s="58"/>
      <c r="L87" s="58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  <c r="DL87" s="5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  <c r="FL87" s="55"/>
      <c r="FM87" s="55"/>
      <c r="FN87" s="55"/>
      <c r="FO87" s="55"/>
      <c r="FP87" s="55"/>
      <c r="FQ87" s="55"/>
      <c r="FR87" s="55"/>
      <c r="FS87" s="55"/>
      <c r="FT87" s="55"/>
      <c r="FU87" s="55"/>
      <c r="FV87" s="55"/>
      <c r="FW87" s="55"/>
      <c r="FX87" s="55"/>
      <c r="FY87" s="55"/>
      <c r="FZ87" s="55"/>
      <c r="GA87" s="55"/>
      <c r="GB87" s="55"/>
      <c r="GC87" s="55"/>
      <c r="GD87" s="55"/>
      <c r="GE87" s="55"/>
      <c r="GF87" s="55"/>
      <c r="GG87" s="55"/>
      <c r="GH87" s="55"/>
      <c r="GI87" s="55"/>
      <c r="GJ87" s="55"/>
      <c r="GK87" s="55"/>
      <c r="GL87" s="55"/>
      <c r="GM87" s="55"/>
      <c r="GN87" s="55"/>
      <c r="GO87" s="55"/>
      <c r="GP87" s="55"/>
      <c r="GQ87" s="55"/>
      <c r="GR87" s="55"/>
      <c r="GS87" s="55"/>
      <c r="GT87" s="55"/>
      <c r="GU87" s="55"/>
      <c r="GV87" s="55"/>
      <c r="GW87" s="55"/>
      <c r="GX87" s="55"/>
      <c r="GY87" s="55"/>
      <c r="GZ87" s="55"/>
      <c r="HA87" s="55"/>
      <c r="HB87" s="55"/>
      <c r="HC87" s="55"/>
      <c r="HD87" s="55"/>
      <c r="HE87" s="55"/>
      <c r="HF87" s="55"/>
      <c r="HG87" s="55"/>
      <c r="HH87" s="55"/>
      <c r="HI87" s="55"/>
      <c r="HJ87" s="55"/>
      <c r="HK87" s="55"/>
      <c r="HL87" s="55"/>
      <c r="HM87" s="55"/>
      <c r="HN87" s="55"/>
      <c r="HO87" s="55"/>
      <c r="HP87" s="55"/>
      <c r="HQ87" s="55"/>
      <c r="HR87" s="55"/>
      <c r="HS87" s="55"/>
      <c r="HT87" s="55"/>
      <c r="HU87" s="55"/>
      <c r="HV87" s="55"/>
      <c r="HW87" s="55"/>
      <c r="HX87" s="55"/>
      <c r="HY87" s="55"/>
      <c r="HZ87" s="55"/>
      <c r="IA87" s="55"/>
      <c r="IB87" s="55"/>
      <c r="IC87" s="55"/>
      <c r="ID87" s="55"/>
      <c r="IE87" s="55"/>
      <c r="IF87" s="55"/>
      <c r="IG87" s="55"/>
      <c r="IH87" s="55"/>
      <c r="II87" s="55"/>
      <c r="IJ87" s="55"/>
      <c r="IK87" s="55"/>
      <c r="IL87" s="55"/>
      <c r="IM87" s="55"/>
      <c r="IN87" s="55"/>
      <c r="IO87" s="55"/>
      <c r="IP87" s="55"/>
      <c r="IQ87" s="55"/>
      <c r="IR87" s="55"/>
      <c r="IS87" s="55"/>
      <c r="IT87" s="55"/>
      <c r="IU87" s="55"/>
      <c r="IV87" s="55"/>
      <c r="IW87" s="55"/>
    </row>
    <row r="88" spans="2:257" ht="20.25" thickBot="1">
      <c r="B88" s="14" t="str">
        <f>IF(ISBLANK(E88),"",COUNTA(E$77:E88))</f>
        <v/>
      </c>
      <c r="C88" s="15"/>
      <c r="D88" s="16"/>
      <c r="E88" s="16"/>
      <c r="F88" s="16"/>
      <c r="G88" s="17" t="s">
        <v>68</v>
      </c>
      <c r="H88" s="16"/>
      <c r="I88" s="16"/>
      <c r="J88" s="16"/>
      <c r="K88" s="16"/>
      <c r="L88" s="18">
        <f>SUM(G96,L96)</f>
        <v>0</v>
      </c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  <c r="FO88" s="13"/>
      <c r="FP88" s="13"/>
      <c r="FQ88" s="13"/>
      <c r="FR88" s="13"/>
      <c r="FS88" s="13"/>
      <c r="FT88" s="13"/>
      <c r="FU88" s="13"/>
      <c r="FV88" s="13"/>
      <c r="FW88" s="13"/>
      <c r="FX88" s="13"/>
      <c r="FY88" s="13"/>
      <c r="FZ88" s="13"/>
      <c r="GA88" s="13"/>
      <c r="GB88" s="13"/>
      <c r="GC88" s="13"/>
      <c r="GD88" s="13"/>
      <c r="GE88" s="13"/>
      <c r="GF88" s="13"/>
      <c r="GG88" s="13"/>
      <c r="GH88" s="13"/>
      <c r="GI88" s="13"/>
      <c r="GJ88" s="13"/>
      <c r="GK88" s="13"/>
      <c r="GL88" s="13"/>
      <c r="GM88" s="13"/>
      <c r="GN88" s="13"/>
      <c r="GO88" s="13"/>
      <c r="GP88" s="13"/>
      <c r="GQ88" s="13"/>
      <c r="GR88" s="13"/>
      <c r="GS88" s="13"/>
      <c r="GT88" s="13"/>
      <c r="GU88" s="13"/>
      <c r="GV88" s="13"/>
      <c r="GW88" s="13"/>
      <c r="GX88" s="13"/>
      <c r="GY88" s="13"/>
      <c r="GZ88" s="13"/>
      <c r="HA88" s="13"/>
      <c r="HB88" s="13"/>
      <c r="HC88" s="13"/>
      <c r="HD88" s="13"/>
      <c r="HE88" s="13"/>
      <c r="HF88" s="13"/>
      <c r="HG88" s="13"/>
      <c r="HH88" s="13"/>
      <c r="HI88" s="13"/>
      <c r="HJ88" s="13"/>
      <c r="HK88" s="13"/>
      <c r="HL88" s="13"/>
      <c r="HM88" s="13"/>
      <c r="HN88" s="13"/>
      <c r="HO88" s="13"/>
      <c r="HP88" s="13"/>
      <c r="HQ88" s="13"/>
      <c r="HR88" s="13"/>
      <c r="HS88" s="13"/>
      <c r="HT88" s="13"/>
      <c r="HU88" s="13"/>
      <c r="HV88" s="13"/>
      <c r="HW88" s="13"/>
      <c r="HX88" s="13"/>
      <c r="HY88" s="13"/>
      <c r="HZ88" s="13"/>
      <c r="IA88" s="13"/>
      <c r="IB88" s="13"/>
      <c r="IC88" s="13"/>
      <c r="ID88" s="13"/>
      <c r="IE88" s="13"/>
      <c r="IF88" s="13"/>
      <c r="IG88" s="13"/>
      <c r="IH88" s="13"/>
      <c r="II88" s="13"/>
      <c r="IJ88" s="13"/>
      <c r="IK88" s="13"/>
      <c r="IL88" s="13"/>
      <c r="IM88" s="13"/>
      <c r="IN88" s="13"/>
      <c r="IO88" s="13"/>
      <c r="IP88" s="13"/>
      <c r="IQ88" s="13"/>
      <c r="IR88" s="13"/>
      <c r="IS88" s="13"/>
      <c r="IT88" s="13"/>
      <c r="IU88" s="13"/>
      <c r="IV88" s="13"/>
      <c r="IW88" s="13"/>
    </row>
    <row r="89" spans="2:257">
      <c r="B89" s="60" t="str">
        <f>IF(ISBLANK(E89),"",COUNTA(E$77:E89))</f>
        <v/>
      </c>
      <c r="C89" s="61"/>
      <c r="D89" s="62"/>
      <c r="E89" s="62"/>
      <c r="F89" s="62"/>
      <c r="G89" s="62"/>
      <c r="H89" s="61"/>
      <c r="I89" s="62"/>
      <c r="J89" s="62"/>
      <c r="K89" s="62"/>
      <c r="L89" s="63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  <c r="DL89" s="5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/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/>
      <c r="EY89" s="55"/>
      <c r="EZ89" s="55"/>
      <c r="FA89" s="55"/>
      <c r="FB89" s="55"/>
      <c r="FC89" s="55"/>
      <c r="FD89" s="55"/>
      <c r="FE89" s="55"/>
      <c r="FF89" s="55"/>
      <c r="FG89" s="55"/>
      <c r="FH89" s="55"/>
      <c r="FI89" s="55"/>
      <c r="FJ89" s="55"/>
      <c r="FK89" s="55"/>
      <c r="FL89" s="55"/>
      <c r="FM89" s="55"/>
      <c r="FN89" s="55"/>
      <c r="FO89" s="55"/>
      <c r="FP89" s="55"/>
      <c r="FQ89" s="55"/>
      <c r="FR89" s="55"/>
      <c r="FS89" s="55"/>
      <c r="FT89" s="55"/>
      <c r="FU89" s="55"/>
      <c r="FV89" s="55"/>
      <c r="FW89" s="55"/>
      <c r="FX89" s="55"/>
      <c r="FY89" s="55"/>
      <c r="FZ89" s="55"/>
      <c r="GA89" s="55"/>
      <c r="GB89" s="55"/>
      <c r="GC89" s="55"/>
      <c r="GD89" s="55"/>
      <c r="GE89" s="55"/>
      <c r="GF89" s="55"/>
      <c r="GG89" s="55"/>
      <c r="GH89" s="55"/>
      <c r="GI89" s="55"/>
      <c r="GJ89" s="55"/>
      <c r="GK89" s="55"/>
      <c r="GL89" s="55"/>
      <c r="GM89" s="55"/>
      <c r="GN89" s="55"/>
      <c r="GO89" s="55"/>
      <c r="GP89" s="55"/>
      <c r="GQ89" s="55"/>
      <c r="GR89" s="55"/>
      <c r="GS89" s="55"/>
      <c r="GT89" s="55"/>
      <c r="GU89" s="55"/>
      <c r="GV89" s="55"/>
      <c r="GW89" s="55"/>
      <c r="GX89" s="55"/>
      <c r="GY89" s="55"/>
      <c r="GZ89" s="55"/>
      <c r="HA89" s="55"/>
      <c r="HB89" s="55"/>
      <c r="HC89" s="55"/>
      <c r="HD89" s="55"/>
      <c r="HE89" s="55"/>
      <c r="HF89" s="55"/>
      <c r="HG89" s="55"/>
      <c r="HH89" s="55"/>
      <c r="HI89" s="55"/>
      <c r="HJ89" s="55"/>
      <c r="HK89" s="55"/>
      <c r="HL89" s="55"/>
      <c r="HM89" s="55"/>
      <c r="HN89" s="55"/>
      <c r="HO89" s="55"/>
      <c r="HP89" s="55"/>
      <c r="HQ89" s="55"/>
      <c r="HR89" s="55"/>
      <c r="HS89" s="55"/>
      <c r="HT89" s="55"/>
      <c r="HU89" s="55"/>
      <c r="HV89" s="55"/>
      <c r="HW89" s="55"/>
      <c r="HX89" s="55"/>
      <c r="HY89" s="55"/>
      <c r="HZ89" s="55"/>
      <c r="IA89" s="55"/>
      <c r="IB89" s="55"/>
      <c r="IC89" s="55"/>
      <c r="ID89" s="55"/>
      <c r="IE89" s="55"/>
      <c r="IF89" s="55"/>
      <c r="IG89" s="55"/>
      <c r="IH89" s="55"/>
      <c r="II89" s="55"/>
      <c r="IJ89" s="55"/>
      <c r="IK89" s="55"/>
      <c r="IL89" s="55"/>
      <c r="IM89" s="55"/>
      <c r="IN89" s="55"/>
      <c r="IO89" s="55"/>
      <c r="IP89" s="55"/>
      <c r="IQ89" s="55"/>
      <c r="IR89" s="55"/>
      <c r="IS89" s="55"/>
      <c r="IT89" s="55"/>
      <c r="IU89" s="55"/>
      <c r="IV89" s="55"/>
      <c r="IW89" s="55"/>
    </row>
    <row r="90" spans="2:257">
      <c r="B90" s="23"/>
      <c r="C90" s="99"/>
      <c r="D90" s="100"/>
      <c r="E90" s="48"/>
      <c r="F90" s="48"/>
      <c r="G90" s="48"/>
      <c r="H90" s="69"/>
      <c r="I90" s="48"/>
      <c r="J90" s="48"/>
      <c r="K90" s="48"/>
      <c r="L90" s="70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5"/>
      <c r="HN90" s="55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5"/>
      <c r="IE90" s="55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  <c r="IQ90" s="55"/>
      <c r="IR90" s="55"/>
      <c r="IS90" s="55"/>
      <c r="IT90" s="55"/>
      <c r="IU90" s="55"/>
      <c r="IV90" s="55"/>
      <c r="IW90" s="55"/>
    </row>
    <row r="91" spans="2:257">
      <c r="B91" s="64"/>
      <c r="C91" s="101"/>
      <c r="D91" s="100"/>
      <c r="E91" s="48"/>
      <c r="F91" s="48"/>
      <c r="G91" s="48"/>
      <c r="H91" s="69"/>
      <c r="I91" s="48"/>
      <c r="J91" s="48"/>
      <c r="K91" s="48"/>
      <c r="L91" s="70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  <c r="DL91" s="5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/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5"/>
      <c r="EZ91" s="55"/>
      <c r="FA91" s="55"/>
      <c r="FB91" s="55"/>
      <c r="FC91" s="55"/>
      <c r="FD91" s="55"/>
      <c r="FE91" s="55"/>
      <c r="FF91" s="55"/>
      <c r="FG91" s="55"/>
      <c r="FH91" s="55"/>
      <c r="FI91" s="55"/>
      <c r="FJ91" s="55"/>
      <c r="FK91" s="55"/>
      <c r="FL91" s="55"/>
      <c r="FM91" s="55"/>
      <c r="FN91" s="55"/>
      <c r="FO91" s="55"/>
      <c r="FP91" s="55"/>
      <c r="FQ91" s="55"/>
      <c r="FR91" s="55"/>
      <c r="FS91" s="55"/>
      <c r="FT91" s="55"/>
      <c r="FU91" s="55"/>
      <c r="FV91" s="55"/>
      <c r="FW91" s="55"/>
      <c r="FX91" s="55"/>
      <c r="FY91" s="55"/>
      <c r="FZ91" s="55"/>
      <c r="GA91" s="55"/>
      <c r="GB91" s="55"/>
      <c r="GC91" s="55"/>
      <c r="GD91" s="55"/>
      <c r="GE91" s="55"/>
      <c r="GF91" s="55"/>
      <c r="GG91" s="55"/>
      <c r="GH91" s="55"/>
      <c r="GI91" s="55"/>
      <c r="GJ91" s="55"/>
      <c r="GK91" s="55"/>
      <c r="GL91" s="55"/>
      <c r="GM91" s="55"/>
      <c r="GN91" s="55"/>
      <c r="GO91" s="55"/>
      <c r="GP91" s="55"/>
      <c r="GQ91" s="55"/>
      <c r="GR91" s="55"/>
      <c r="GS91" s="55"/>
      <c r="GT91" s="55"/>
      <c r="GU91" s="55"/>
      <c r="GV91" s="55"/>
      <c r="GW91" s="55"/>
      <c r="GX91" s="55"/>
      <c r="GY91" s="55"/>
      <c r="GZ91" s="55"/>
      <c r="HA91" s="55"/>
      <c r="HB91" s="55"/>
      <c r="HC91" s="55"/>
      <c r="HD91" s="55"/>
      <c r="HE91" s="55"/>
      <c r="HF91" s="55"/>
      <c r="HG91" s="55"/>
      <c r="HH91" s="55"/>
      <c r="HI91" s="55"/>
      <c r="HJ91" s="55"/>
      <c r="HK91" s="55"/>
      <c r="HL91" s="55"/>
      <c r="HM91" s="55"/>
      <c r="HN91" s="55"/>
      <c r="HO91" s="55"/>
      <c r="HP91" s="55"/>
      <c r="HQ91" s="55"/>
      <c r="HR91" s="55"/>
      <c r="HS91" s="55"/>
      <c r="HT91" s="55"/>
      <c r="HU91" s="55"/>
      <c r="HV91" s="55"/>
      <c r="HW91" s="55"/>
      <c r="HX91" s="55"/>
      <c r="HY91" s="55"/>
      <c r="HZ91" s="55"/>
      <c r="IA91" s="55"/>
      <c r="IB91" s="55"/>
      <c r="IC91" s="55"/>
      <c r="ID91" s="55"/>
      <c r="IE91" s="55"/>
      <c r="IF91" s="55"/>
      <c r="IG91" s="55"/>
      <c r="IH91" s="55"/>
      <c r="II91" s="55"/>
      <c r="IJ91" s="55"/>
      <c r="IK91" s="55"/>
      <c r="IL91" s="55"/>
      <c r="IM91" s="55"/>
      <c r="IN91" s="55"/>
      <c r="IO91" s="55"/>
      <c r="IP91" s="55"/>
      <c r="IQ91" s="55"/>
      <c r="IR91" s="55"/>
      <c r="IS91" s="55"/>
      <c r="IT91" s="55"/>
      <c r="IU91" s="55"/>
      <c r="IV91" s="55"/>
      <c r="IW91" s="55"/>
    </row>
    <row r="92" spans="2:257">
      <c r="B92" s="23"/>
      <c r="C92" s="101"/>
      <c r="D92" s="100"/>
      <c r="E92" s="48"/>
      <c r="F92" s="48"/>
      <c r="G92" s="48"/>
      <c r="H92" s="69"/>
      <c r="I92" s="48"/>
      <c r="J92" s="48"/>
      <c r="K92" s="48"/>
      <c r="L92" s="70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  <c r="HM92" s="55"/>
      <c r="HN92" s="55"/>
      <c r="HO92" s="55"/>
      <c r="HP92" s="55"/>
      <c r="HQ92" s="55"/>
      <c r="HR92" s="55"/>
      <c r="HS92" s="55"/>
      <c r="HT92" s="55"/>
      <c r="HU92" s="55"/>
      <c r="HV92" s="55"/>
      <c r="HW92" s="55"/>
      <c r="HX92" s="55"/>
      <c r="HY92" s="55"/>
      <c r="HZ92" s="55"/>
      <c r="IA92" s="55"/>
      <c r="IB92" s="55"/>
      <c r="IC92" s="55"/>
      <c r="ID92" s="55"/>
      <c r="IE92" s="55"/>
      <c r="IF92" s="55"/>
      <c r="IG92" s="55"/>
      <c r="IH92" s="55"/>
      <c r="II92" s="55"/>
      <c r="IJ92" s="55"/>
      <c r="IK92" s="55"/>
      <c r="IL92" s="55"/>
      <c r="IM92" s="55"/>
      <c r="IN92" s="55"/>
      <c r="IO92" s="55"/>
      <c r="IP92" s="55"/>
      <c r="IQ92" s="55"/>
      <c r="IR92" s="55"/>
      <c r="IS92" s="55"/>
      <c r="IT92" s="55"/>
      <c r="IU92" s="55"/>
      <c r="IV92" s="55"/>
      <c r="IW92" s="55"/>
    </row>
    <row r="93" spans="2:257">
      <c r="B93" s="64"/>
      <c r="C93" s="46"/>
      <c r="D93" s="47"/>
      <c r="E93" s="47"/>
      <c r="F93" s="47"/>
      <c r="G93" s="47"/>
      <c r="H93" s="46"/>
      <c r="I93" s="47"/>
      <c r="J93" s="47"/>
      <c r="K93" s="47"/>
      <c r="L93" s="49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  <c r="GC93" s="55"/>
      <c r="GD93" s="55"/>
      <c r="GE93" s="55"/>
      <c r="GF93" s="55"/>
      <c r="GG93" s="55"/>
      <c r="GH93" s="55"/>
      <c r="GI93" s="55"/>
      <c r="GJ93" s="55"/>
      <c r="GK93" s="55"/>
      <c r="GL93" s="55"/>
      <c r="GM93" s="55"/>
      <c r="GN93" s="55"/>
      <c r="GO93" s="55"/>
      <c r="GP93" s="55"/>
      <c r="GQ93" s="55"/>
      <c r="GR93" s="55"/>
      <c r="GS93" s="55"/>
      <c r="GT93" s="55"/>
      <c r="GU93" s="55"/>
      <c r="GV93" s="55"/>
      <c r="GW93" s="55"/>
      <c r="GX93" s="55"/>
      <c r="GY93" s="55"/>
      <c r="GZ93" s="55"/>
      <c r="HA93" s="55"/>
      <c r="HB93" s="55"/>
      <c r="HC93" s="55"/>
      <c r="HD93" s="55"/>
      <c r="HE93" s="55"/>
      <c r="HF93" s="55"/>
      <c r="HG93" s="55"/>
      <c r="HH93" s="55"/>
      <c r="HI93" s="55"/>
      <c r="HJ93" s="55"/>
      <c r="HK93" s="55"/>
      <c r="HL93" s="55"/>
      <c r="HM93" s="55"/>
      <c r="HN93" s="55"/>
      <c r="HO93" s="55"/>
      <c r="HP93" s="55"/>
      <c r="HQ93" s="55"/>
      <c r="HR93" s="55"/>
      <c r="HS93" s="55"/>
      <c r="HT93" s="55"/>
      <c r="HU93" s="55"/>
      <c r="HV93" s="55"/>
      <c r="HW93" s="55"/>
      <c r="HX93" s="55"/>
      <c r="HY93" s="55"/>
      <c r="HZ93" s="55"/>
      <c r="IA93" s="55"/>
      <c r="IB93" s="55"/>
      <c r="IC93" s="55"/>
      <c r="ID93" s="55"/>
      <c r="IE93" s="55"/>
      <c r="IF93" s="55"/>
      <c r="IG93" s="55"/>
      <c r="IH93" s="55"/>
      <c r="II93" s="55"/>
      <c r="IJ93" s="55"/>
      <c r="IK93" s="55"/>
      <c r="IL93" s="55"/>
      <c r="IM93" s="55"/>
      <c r="IN93" s="55"/>
      <c r="IO93" s="55"/>
      <c r="IP93" s="55"/>
      <c r="IQ93" s="55"/>
      <c r="IR93" s="55"/>
      <c r="IS93" s="55"/>
      <c r="IT93" s="55"/>
      <c r="IU93" s="55"/>
      <c r="IV93" s="55"/>
      <c r="IW93" s="55"/>
    </row>
    <row r="94" spans="2:257">
      <c r="B94" s="23"/>
      <c r="C94" s="101"/>
      <c r="D94" s="100"/>
      <c r="E94" s="48"/>
      <c r="F94" s="48"/>
      <c r="G94" s="48"/>
      <c r="H94" s="69"/>
      <c r="I94" s="48"/>
      <c r="J94" s="48"/>
      <c r="K94" s="48"/>
      <c r="L94" s="70" t="str">
        <f t="shared" ref="L94" si="5">IF(ISBLANK(J94),"",K94*J94)</f>
        <v/>
      </c>
    </row>
    <row r="95" spans="2:257" s="13" customFormat="1" ht="15.75" thickBot="1">
      <c r="B95" s="95" t="str">
        <f>IF(ISBLANK(E95),"",COUNTA(E$7:E95))</f>
        <v/>
      </c>
      <c r="C95" s="96"/>
      <c r="D95" s="97"/>
      <c r="E95" s="97"/>
      <c r="F95" s="97"/>
      <c r="G95" s="97"/>
      <c r="H95" s="96"/>
      <c r="I95" s="97"/>
      <c r="J95" s="97"/>
      <c r="K95" s="97"/>
      <c r="L95" s="98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  <c r="HM95" s="55"/>
      <c r="HN95" s="55"/>
      <c r="HO95" s="55"/>
      <c r="HP95" s="55"/>
      <c r="HQ95" s="55"/>
      <c r="HR95" s="55"/>
      <c r="HS95" s="55"/>
      <c r="HT95" s="55"/>
      <c r="HU95" s="55"/>
      <c r="HV95" s="55"/>
      <c r="HW95" s="55"/>
      <c r="HX95" s="55"/>
      <c r="HY95" s="55"/>
      <c r="HZ95" s="55"/>
      <c r="IA95" s="55"/>
      <c r="IB95" s="55"/>
      <c r="IC95" s="55"/>
      <c r="ID95" s="55"/>
      <c r="IE95" s="55"/>
      <c r="IF95" s="55"/>
      <c r="IG95" s="55"/>
      <c r="IH95" s="55"/>
      <c r="II95" s="55"/>
      <c r="IJ95" s="55"/>
      <c r="IK95" s="55"/>
      <c r="IL95" s="55"/>
      <c r="IM95" s="55"/>
      <c r="IN95" s="55"/>
      <c r="IO95" s="55"/>
      <c r="IP95" s="55"/>
      <c r="IQ95" s="55"/>
      <c r="IR95" s="55"/>
      <c r="IS95" s="55"/>
      <c r="IT95" s="55"/>
      <c r="IU95" s="55"/>
      <c r="IV95" s="55"/>
      <c r="IW95" s="55"/>
    </row>
    <row r="96" spans="2:257" ht="26.25" customHeight="1">
      <c r="B96" s="71" t="str">
        <f>IF(ISBLANK(E96),"",COUNTA(E$7:E96))</f>
        <v/>
      </c>
      <c r="C96" s="72" t="s">
        <v>13</v>
      </c>
      <c r="D96" s="73"/>
      <c r="E96" s="73"/>
      <c r="F96" s="73"/>
      <c r="G96" s="73">
        <f>SUBTOTAL(9,G89:G95)</f>
        <v>0</v>
      </c>
      <c r="H96" s="74" t="s">
        <v>14</v>
      </c>
      <c r="I96" s="73"/>
      <c r="J96" s="73"/>
      <c r="K96" s="73"/>
      <c r="L96" s="73">
        <f>SUBTOTAL(9,L89:L95)</f>
        <v>0</v>
      </c>
    </row>
    <row r="97" spans="2:257" s="34" customFormat="1" ht="27" customHeight="1">
      <c r="B97" s="56" t="str">
        <f>IF(ISBLANK(E97),"",COUNTA(E$7:E97))</f>
        <v/>
      </c>
      <c r="C97" s="57"/>
      <c r="D97" s="58"/>
      <c r="E97" s="58"/>
      <c r="F97" s="58"/>
      <c r="G97" s="58"/>
      <c r="H97" s="59"/>
      <c r="I97" s="58"/>
      <c r="J97" s="58"/>
      <c r="K97" s="58"/>
      <c r="L97" s="58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  <c r="IQ97" s="55"/>
      <c r="IR97" s="55"/>
      <c r="IS97" s="55"/>
      <c r="IT97" s="55"/>
      <c r="IU97" s="55"/>
      <c r="IV97" s="55"/>
      <c r="IW97" s="55"/>
    </row>
    <row r="98" spans="2:257" ht="21" customHeight="1" thickBot="1">
      <c r="B98" s="14" t="str">
        <f>IF(ISBLANK(E98),"",COUNTA(E$7:E98))</f>
        <v/>
      </c>
      <c r="C98" s="15"/>
      <c r="D98" s="16"/>
      <c r="E98" s="16"/>
      <c r="F98" s="16"/>
      <c r="G98" s="17" t="s">
        <v>69</v>
      </c>
      <c r="H98" s="16"/>
      <c r="I98" s="16"/>
      <c r="J98" s="16"/>
      <c r="K98" s="16"/>
      <c r="L98" s="18">
        <f>SUM(G114,L114)</f>
        <v>0</v>
      </c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  <c r="DX98" s="13"/>
      <c r="DY98" s="13"/>
      <c r="DZ98" s="13"/>
      <c r="EA98" s="13"/>
      <c r="EB98" s="13"/>
      <c r="EC98" s="13"/>
      <c r="ED98" s="13"/>
      <c r="EE98" s="13"/>
      <c r="EF98" s="13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13"/>
      <c r="EW98" s="13"/>
      <c r="EX98" s="13"/>
      <c r="EY98" s="13"/>
      <c r="EZ98" s="13"/>
      <c r="FA98" s="13"/>
      <c r="FB98" s="13"/>
      <c r="FC98" s="13"/>
      <c r="FD98" s="13"/>
      <c r="FE98" s="13"/>
      <c r="FF98" s="13"/>
      <c r="FG98" s="13"/>
      <c r="FH98" s="13"/>
      <c r="FI98" s="13"/>
      <c r="FJ98" s="13"/>
      <c r="FK98" s="13"/>
      <c r="FL98" s="13"/>
      <c r="FM98" s="13"/>
      <c r="FN98" s="13"/>
      <c r="FO98" s="13"/>
      <c r="FP98" s="13"/>
      <c r="FQ98" s="13"/>
      <c r="FR98" s="13"/>
      <c r="FS98" s="13"/>
      <c r="FT98" s="13"/>
      <c r="FU98" s="13"/>
      <c r="FV98" s="13"/>
      <c r="FW98" s="13"/>
      <c r="FX98" s="13"/>
      <c r="FY98" s="13"/>
      <c r="FZ98" s="13"/>
      <c r="GA98" s="13"/>
      <c r="GB98" s="13"/>
      <c r="GC98" s="13"/>
      <c r="GD98" s="13"/>
      <c r="GE98" s="13"/>
      <c r="GF98" s="13"/>
      <c r="GG98" s="13"/>
      <c r="GH98" s="13"/>
      <c r="GI98" s="13"/>
      <c r="GJ98" s="13"/>
      <c r="GK98" s="13"/>
      <c r="GL98" s="13"/>
      <c r="GM98" s="13"/>
      <c r="GN98" s="13"/>
      <c r="GO98" s="13"/>
      <c r="GP98" s="13"/>
      <c r="GQ98" s="13"/>
      <c r="GR98" s="13"/>
      <c r="GS98" s="13"/>
      <c r="GT98" s="13"/>
      <c r="GU98" s="13"/>
      <c r="GV98" s="13"/>
      <c r="GW98" s="13"/>
      <c r="GX98" s="13"/>
      <c r="GY98" s="13"/>
      <c r="GZ98" s="13"/>
      <c r="HA98" s="13"/>
      <c r="HB98" s="13"/>
      <c r="HC98" s="13"/>
      <c r="HD98" s="13"/>
      <c r="HE98" s="13"/>
      <c r="HF98" s="13"/>
      <c r="HG98" s="13"/>
      <c r="HH98" s="13"/>
      <c r="HI98" s="13"/>
      <c r="HJ98" s="13"/>
      <c r="HK98" s="13"/>
      <c r="HL98" s="13"/>
      <c r="HM98" s="13"/>
      <c r="HN98" s="13"/>
      <c r="HO98" s="13"/>
      <c r="HP98" s="13"/>
      <c r="HQ98" s="13"/>
      <c r="HR98" s="13"/>
      <c r="HS98" s="13"/>
      <c r="HT98" s="13"/>
      <c r="HU98" s="13"/>
      <c r="HV98" s="13"/>
      <c r="HW98" s="13"/>
      <c r="HX98" s="13"/>
      <c r="HY98" s="13"/>
      <c r="HZ98" s="13"/>
      <c r="IA98" s="13"/>
      <c r="IB98" s="13"/>
      <c r="IC98" s="13"/>
      <c r="ID98" s="13"/>
      <c r="IE98" s="13"/>
      <c r="IF98" s="13"/>
      <c r="IG98" s="13"/>
      <c r="IH98" s="13"/>
      <c r="II98" s="13"/>
      <c r="IJ98" s="13"/>
      <c r="IK98" s="13"/>
      <c r="IL98" s="13"/>
      <c r="IM98" s="13"/>
      <c r="IN98" s="13"/>
      <c r="IO98" s="13"/>
      <c r="IP98" s="13"/>
      <c r="IQ98" s="13"/>
      <c r="IR98" s="13"/>
      <c r="IS98" s="13"/>
      <c r="IT98" s="13"/>
      <c r="IU98" s="13"/>
      <c r="IV98" s="13"/>
      <c r="IW98" s="13"/>
    </row>
    <row r="99" spans="2:257" ht="21" customHeight="1">
      <c r="B99" s="89" t="str">
        <f>IF(ISBLANK(E99),"",COUNTA(E$7:E99))</f>
        <v/>
      </c>
      <c r="C99" s="90"/>
      <c r="D99" s="91"/>
      <c r="E99" s="91"/>
      <c r="F99" s="91"/>
      <c r="G99" s="91"/>
      <c r="H99" s="90"/>
      <c r="I99" s="91"/>
      <c r="J99" s="91"/>
      <c r="K99" s="91"/>
      <c r="L99" s="92"/>
    </row>
    <row r="100" spans="2:257" ht="21" customHeight="1">
      <c r="B100" s="93">
        <f>IF(ISBLANK(E100),"",COUNTA(E$7:E100))</f>
        <v>22</v>
      </c>
      <c r="C100" s="69" t="s">
        <v>96</v>
      </c>
      <c r="D100" s="48" t="s">
        <v>67</v>
      </c>
      <c r="E100" s="48">
        <v>1</v>
      </c>
      <c r="F100" s="48">
        <v>0</v>
      </c>
      <c r="G100" s="25">
        <f t="shared" ref="G100:G110" si="6">IF(ISBLANK(E100),"",F100*E100)</f>
        <v>0</v>
      </c>
      <c r="H100" s="69" t="s">
        <v>97</v>
      </c>
      <c r="I100" s="48" t="s">
        <v>19</v>
      </c>
      <c r="J100" s="48">
        <v>1</v>
      </c>
      <c r="K100" s="48">
        <v>0</v>
      </c>
      <c r="L100" s="70">
        <f t="shared" ref="L100:L107" si="7">IF(ISBLANK(J100),"",K100*J100)</f>
        <v>0</v>
      </c>
    </row>
    <row r="101" spans="2:257" ht="21" customHeight="1">
      <c r="B101" s="93">
        <f>IF(ISBLANK(E101),"",COUNTA(E$7:E101))</f>
        <v>23</v>
      </c>
      <c r="C101" s="69" t="s">
        <v>70</v>
      </c>
      <c r="D101" s="48" t="s">
        <v>67</v>
      </c>
      <c r="E101" s="48">
        <v>15</v>
      </c>
      <c r="F101" s="48">
        <v>0</v>
      </c>
      <c r="G101" s="25">
        <f t="shared" si="6"/>
        <v>0</v>
      </c>
      <c r="H101" s="69" t="s">
        <v>71</v>
      </c>
      <c r="I101" s="48" t="s">
        <v>67</v>
      </c>
      <c r="J101" s="48">
        <v>3</v>
      </c>
      <c r="K101" s="48">
        <v>0</v>
      </c>
      <c r="L101" s="70">
        <f t="shared" si="7"/>
        <v>0</v>
      </c>
    </row>
    <row r="102" spans="2:257" ht="21" customHeight="1">
      <c r="B102" s="93" t="str">
        <f>IF(ISBLANK(E102),"",COUNTA(E$7:E102))</f>
        <v/>
      </c>
      <c r="C102" s="69"/>
      <c r="D102" s="48"/>
      <c r="E102" s="48"/>
      <c r="F102" s="48"/>
      <c r="G102" s="48" t="str">
        <f t="shared" si="6"/>
        <v/>
      </c>
      <c r="H102" s="69" t="s">
        <v>72</v>
      </c>
      <c r="I102" s="48" t="s">
        <v>67</v>
      </c>
      <c r="J102" s="48">
        <v>12</v>
      </c>
      <c r="K102" s="48">
        <v>0</v>
      </c>
      <c r="L102" s="70">
        <f t="shared" si="7"/>
        <v>0</v>
      </c>
    </row>
    <row r="103" spans="2:257" ht="21" customHeight="1">
      <c r="B103" s="93">
        <f>IF(ISBLANK(E103),"",COUNTA(E$7:E103))</f>
        <v>24</v>
      </c>
      <c r="C103" s="69" t="s">
        <v>73</v>
      </c>
      <c r="D103" s="48" t="s">
        <v>74</v>
      </c>
      <c r="E103" s="48">
        <f>SUM(J105:J106)</f>
        <v>320</v>
      </c>
      <c r="F103" s="48">
        <v>0</v>
      </c>
      <c r="G103" s="25">
        <f t="shared" si="6"/>
        <v>0</v>
      </c>
      <c r="H103" s="69" t="s">
        <v>75</v>
      </c>
      <c r="I103" s="48" t="s">
        <v>74</v>
      </c>
      <c r="J103" s="48">
        <f>E103</f>
        <v>320</v>
      </c>
      <c r="K103" s="48">
        <v>0</v>
      </c>
      <c r="L103" s="70">
        <f t="shared" si="7"/>
        <v>0</v>
      </c>
    </row>
    <row r="104" spans="2:257" ht="21" customHeight="1">
      <c r="B104" s="93" t="str">
        <f>IF(ISBLANK(E104),"",COUNTA(E$7:E104))</f>
        <v/>
      </c>
      <c r="C104" s="69"/>
      <c r="D104" s="48"/>
      <c r="E104" s="48"/>
      <c r="F104" s="48"/>
      <c r="G104" s="48" t="str">
        <f t="shared" si="6"/>
        <v/>
      </c>
      <c r="H104" s="69" t="s">
        <v>76</v>
      </c>
      <c r="I104" s="48" t="s">
        <v>67</v>
      </c>
      <c r="J104" s="48">
        <f>J103</f>
        <v>320</v>
      </c>
      <c r="K104" s="48">
        <v>0</v>
      </c>
      <c r="L104" s="70">
        <f t="shared" si="7"/>
        <v>0</v>
      </c>
    </row>
    <row r="105" spans="2:257" ht="21" customHeight="1">
      <c r="B105" s="93">
        <f>IF(ISBLANK(E105),"",COUNTA(E$7:E105))</f>
        <v>25</v>
      </c>
      <c r="C105" s="69" t="s">
        <v>77</v>
      </c>
      <c r="D105" s="48" t="s">
        <v>74</v>
      </c>
      <c r="E105" s="48">
        <f>SUM(J105:J106)</f>
        <v>320</v>
      </c>
      <c r="F105" s="48">
        <v>0</v>
      </c>
      <c r="G105" s="25">
        <f t="shared" si="6"/>
        <v>0</v>
      </c>
      <c r="H105" s="69" t="s">
        <v>78</v>
      </c>
      <c r="I105" s="48" t="s">
        <v>74</v>
      </c>
      <c r="J105" s="48">
        <v>120</v>
      </c>
      <c r="K105" s="48">
        <v>0</v>
      </c>
      <c r="L105" s="70">
        <f t="shared" si="7"/>
        <v>0</v>
      </c>
    </row>
    <row r="106" spans="2:257" ht="21" customHeight="1">
      <c r="B106" s="93" t="str">
        <f>IF(ISBLANK(E106),"",COUNTA(E$7:E106))</f>
        <v/>
      </c>
      <c r="C106" s="69"/>
      <c r="D106" s="48"/>
      <c r="E106" s="48"/>
      <c r="F106" s="48"/>
      <c r="G106" s="48" t="str">
        <f t="shared" si="6"/>
        <v/>
      </c>
      <c r="H106" s="69" t="s">
        <v>79</v>
      </c>
      <c r="I106" s="48" t="s">
        <v>74</v>
      </c>
      <c r="J106" s="48">
        <v>200</v>
      </c>
      <c r="K106" s="48">
        <v>0</v>
      </c>
      <c r="L106" s="70">
        <f t="shared" si="7"/>
        <v>0</v>
      </c>
    </row>
    <row r="107" spans="2:257" ht="31.7" customHeight="1">
      <c r="B107" s="93">
        <f>IF(ISBLANK(E107),"",COUNTA(E$7:E107))</f>
        <v>26</v>
      </c>
      <c r="C107" s="69" t="s">
        <v>80</v>
      </c>
      <c r="D107" s="48" t="s">
        <v>67</v>
      </c>
      <c r="E107" s="48">
        <v>18</v>
      </c>
      <c r="F107" s="48">
        <v>0</v>
      </c>
      <c r="G107" s="25">
        <f t="shared" si="6"/>
        <v>0</v>
      </c>
      <c r="H107" s="69" t="s">
        <v>81</v>
      </c>
      <c r="I107" s="48" t="s">
        <v>67</v>
      </c>
      <c r="J107" s="48">
        <v>18</v>
      </c>
      <c r="K107" s="48">
        <v>0</v>
      </c>
      <c r="L107" s="70">
        <f t="shared" si="7"/>
        <v>0</v>
      </c>
    </row>
    <row r="108" spans="2:257" ht="21" customHeight="1">
      <c r="B108" s="93"/>
      <c r="C108" s="69"/>
      <c r="D108" s="48"/>
      <c r="E108" s="48"/>
      <c r="F108" s="48"/>
      <c r="G108" s="48"/>
      <c r="H108" s="69"/>
      <c r="I108" s="48"/>
      <c r="J108" s="48"/>
      <c r="K108" s="48"/>
      <c r="L108" s="70"/>
    </row>
    <row r="109" spans="2:257" ht="21" customHeight="1">
      <c r="B109" s="93">
        <f>IF(ISBLANK(E109),"",COUNTA(E$7:E109))</f>
        <v>27</v>
      </c>
      <c r="C109" s="69" t="s">
        <v>82</v>
      </c>
      <c r="D109" s="48" t="s">
        <v>19</v>
      </c>
      <c r="E109" s="48">
        <v>70</v>
      </c>
      <c r="F109" s="48">
        <v>0</v>
      </c>
      <c r="G109" s="25">
        <f t="shared" si="6"/>
        <v>0</v>
      </c>
      <c r="H109" s="146" t="s">
        <v>100</v>
      </c>
      <c r="I109" s="48" t="s">
        <v>19</v>
      </c>
      <c r="J109" s="48">
        <v>70</v>
      </c>
      <c r="K109" s="48"/>
      <c r="L109" s="70"/>
      <c r="M109" s="2" t="s">
        <v>107</v>
      </c>
    </row>
    <row r="110" spans="2:257" ht="21" customHeight="1">
      <c r="B110" s="93">
        <f>IF(ISBLANK(E110),"",COUNTA(E$7:E110))</f>
        <v>28</v>
      </c>
      <c r="C110" s="69" t="s">
        <v>83</v>
      </c>
      <c r="D110" s="48" t="s">
        <v>19</v>
      </c>
      <c r="E110" s="48">
        <v>12</v>
      </c>
      <c r="F110" s="48">
        <v>0</v>
      </c>
      <c r="G110" s="25">
        <f t="shared" si="6"/>
        <v>0</v>
      </c>
      <c r="H110" s="69" t="s">
        <v>84</v>
      </c>
      <c r="I110" s="48" t="s">
        <v>19</v>
      </c>
      <c r="J110" s="48">
        <v>12</v>
      </c>
      <c r="K110" s="48"/>
      <c r="L110" s="70"/>
      <c r="M110" s="2" t="s">
        <v>107</v>
      </c>
    </row>
    <row r="111" spans="2:257" ht="21" customHeight="1">
      <c r="B111" s="93" t="str">
        <f>IF(ISBLANK(E111),"",COUNTA(E$7:E111))</f>
        <v/>
      </c>
      <c r="C111" s="69"/>
      <c r="D111" s="48"/>
      <c r="E111" s="48"/>
      <c r="F111" s="48"/>
      <c r="G111" s="48"/>
      <c r="H111" s="69" t="s">
        <v>85</v>
      </c>
      <c r="I111" s="48" t="s">
        <v>19</v>
      </c>
      <c r="J111" s="48">
        <v>12</v>
      </c>
      <c r="K111" s="48"/>
      <c r="L111" s="70"/>
      <c r="M111" s="2" t="s">
        <v>107</v>
      </c>
    </row>
    <row r="112" spans="2:257">
      <c r="B112" s="93" t="str">
        <f>IF(ISBLANK(E112),"",COUNTA(E$7:E112))</f>
        <v/>
      </c>
      <c r="C112" s="69"/>
      <c r="D112" s="48"/>
      <c r="E112" s="48"/>
      <c r="G112" s="48"/>
      <c r="H112" s="69" t="s">
        <v>86</v>
      </c>
      <c r="I112" s="48" t="s">
        <v>19</v>
      </c>
      <c r="J112" s="48">
        <v>10</v>
      </c>
      <c r="K112" s="48"/>
      <c r="L112" s="70"/>
      <c r="M112" s="2" t="s">
        <v>107</v>
      </c>
    </row>
    <row r="113" spans="2:257" ht="15.75" thickBot="1">
      <c r="B113" s="95">
        <f>IF(ISBLANK(E113),"",COUNTA(E$7:E113))</f>
        <v>29</v>
      </c>
      <c r="C113" s="69" t="s">
        <v>98</v>
      </c>
      <c r="D113" s="48" t="s">
        <v>74</v>
      </c>
      <c r="E113" s="48">
        <v>200</v>
      </c>
      <c r="F113" s="48">
        <v>0</v>
      </c>
      <c r="G113" s="25">
        <f>IF(ISBLANK(E113),"",F113*E113)</f>
        <v>0</v>
      </c>
      <c r="H113" s="69" t="s">
        <v>99</v>
      </c>
      <c r="I113" s="48" t="s">
        <v>74</v>
      </c>
      <c r="J113" s="48">
        <v>200</v>
      </c>
      <c r="K113" s="48"/>
      <c r="L113" s="70"/>
    </row>
    <row r="114" spans="2:257" ht="24" customHeight="1">
      <c r="B114" s="71" t="str">
        <f>IF(ISBLANK(E114),"",COUNTA(E$7:E114))</f>
        <v/>
      </c>
      <c r="C114" s="72" t="s">
        <v>13</v>
      </c>
      <c r="D114" s="73"/>
      <c r="E114" s="73"/>
      <c r="F114" s="73"/>
      <c r="G114" s="73">
        <f>SUBTOTAL(9,G99:G113)</f>
        <v>0</v>
      </c>
      <c r="H114" s="74" t="s">
        <v>14</v>
      </c>
      <c r="I114" s="73"/>
      <c r="J114" s="73"/>
      <c r="K114" s="73"/>
      <c r="L114" s="73">
        <f>SUBTOTAL(9,L99:L113)</f>
        <v>0</v>
      </c>
    </row>
    <row r="115" spans="2:257" ht="21" customHeight="1">
      <c r="B115" s="71" t="str">
        <f>IF(ISBLANK(E115),"",COUNTA(E$7:E115))</f>
        <v/>
      </c>
      <c r="C115" s="72"/>
      <c r="D115" s="73"/>
      <c r="E115" s="73"/>
      <c r="F115" s="73"/>
      <c r="G115" s="73"/>
      <c r="H115" s="74"/>
      <c r="I115" s="73"/>
      <c r="J115" s="73"/>
      <c r="K115" s="73"/>
      <c r="L115" s="73"/>
    </row>
    <row r="116" spans="2:257" s="34" customFormat="1" ht="33.75" customHeight="1" thickBot="1">
      <c r="B116" s="14" t="str">
        <f>IF(ISBLANK(E116),"",COUNTA(E$7:E116))</f>
        <v/>
      </c>
      <c r="C116" s="15"/>
      <c r="D116" s="16"/>
      <c r="E116" s="16"/>
      <c r="F116" s="16"/>
      <c r="G116" s="17" t="s">
        <v>87</v>
      </c>
      <c r="H116" s="16"/>
      <c r="I116" s="16"/>
      <c r="J116" s="16"/>
      <c r="K116" s="16"/>
      <c r="L116" s="18">
        <f>SUM(G119,L119)</f>
        <v>0</v>
      </c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  <c r="EB116" s="13"/>
      <c r="EC116" s="13"/>
      <c r="ED116" s="13"/>
      <c r="EE116" s="13"/>
      <c r="EF116" s="13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13"/>
      <c r="EW116" s="13"/>
      <c r="EX116" s="13"/>
      <c r="EY116" s="13"/>
      <c r="EZ116" s="13"/>
      <c r="FA116" s="13"/>
      <c r="FB116" s="13"/>
      <c r="FC116" s="13"/>
      <c r="FD116" s="13"/>
      <c r="FE116" s="13"/>
      <c r="FF116" s="13"/>
      <c r="FG116" s="13"/>
      <c r="FH116" s="13"/>
      <c r="FI116" s="13"/>
      <c r="FJ116" s="13"/>
      <c r="FK116" s="13"/>
      <c r="FL116" s="13"/>
      <c r="FM116" s="13"/>
      <c r="FN116" s="13"/>
      <c r="FO116" s="13"/>
      <c r="FP116" s="13"/>
      <c r="FQ116" s="13"/>
      <c r="FR116" s="13"/>
      <c r="FS116" s="13"/>
      <c r="FT116" s="13"/>
      <c r="FU116" s="13"/>
      <c r="FV116" s="13"/>
      <c r="FW116" s="13"/>
      <c r="FX116" s="13"/>
      <c r="FY116" s="13"/>
      <c r="FZ116" s="13"/>
      <c r="GA116" s="13"/>
      <c r="GB116" s="13"/>
      <c r="GC116" s="13"/>
      <c r="GD116" s="13"/>
      <c r="GE116" s="13"/>
      <c r="GF116" s="13"/>
      <c r="GG116" s="13"/>
      <c r="GH116" s="13"/>
      <c r="GI116" s="13"/>
      <c r="GJ116" s="13"/>
      <c r="GK116" s="13"/>
      <c r="GL116" s="13"/>
      <c r="GM116" s="13"/>
      <c r="GN116" s="13"/>
      <c r="GO116" s="13"/>
      <c r="GP116" s="13"/>
      <c r="GQ116" s="13"/>
      <c r="GR116" s="13"/>
      <c r="GS116" s="13"/>
      <c r="GT116" s="13"/>
      <c r="GU116" s="13"/>
      <c r="GV116" s="13"/>
      <c r="GW116" s="13"/>
      <c r="GX116" s="13"/>
      <c r="GY116" s="13"/>
      <c r="GZ116" s="13"/>
      <c r="HA116" s="13"/>
      <c r="HB116" s="13"/>
      <c r="HC116" s="13"/>
      <c r="HD116" s="13"/>
      <c r="HE116" s="13"/>
      <c r="HF116" s="13"/>
      <c r="HG116" s="13"/>
      <c r="HH116" s="13"/>
      <c r="HI116" s="13"/>
      <c r="HJ116" s="13"/>
      <c r="HK116" s="13"/>
      <c r="HL116" s="13"/>
      <c r="HM116" s="13"/>
      <c r="HN116" s="13"/>
      <c r="HO116" s="13"/>
      <c r="HP116" s="13"/>
      <c r="HQ116" s="13"/>
      <c r="HR116" s="13"/>
      <c r="HS116" s="13"/>
      <c r="HT116" s="13"/>
      <c r="HU116" s="13"/>
      <c r="HV116" s="13"/>
      <c r="HW116" s="13"/>
      <c r="HX116" s="13"/>
      <c r="HY116" s="13"/>
      <c r="HZ116" s="13"/>
      <c r="IA116" s="13"/>
      <c r="IB116" s="13"/>
      <c r="IC116" s="13"/>
      <c r="ID116" s="13"/>
      <c r="IE116" s="13"/>
      <c r="IF116" s="13"/>
      <c r="IG116" s="13"/>
      <c r="IH116" s="13"/>
      <c r="II116" s="13"/>
      <c r="IJ116" s="13"/>
      <c r="IK116" s="13"/>
      <c r="IL116" s="13"/>
      <c r="IM116" s="13"/>
      <c r="IN116" s="13"/>
      <c r="IO116" s="13"/>
      <c r="IP116" s="13"/>
      <c r="IQ116" s="13"/>
      <c r="IR116" s="13"/>
      <c r="IS116" s="13"/>
      <c r="IT116" s="13"/>
      <c r="IU116" s="13"/>
      <c r="IV116" s="13"/>
      <c r="IW116" s="13"/>
    </row>
    <row r="117" spans="2:257" ht="37.5" customHeight="1">
      <c r="B117" s="102" t="str">
        <f>IF(ISBLANK(E117),"",COUNTA(E$7:E117))</f>
        <v/>
      </c>
      <c r="C117" s="103"/>
      <c r="D117" s="104"/>
      <c r="E117" s="104"/>
      <c r="F117" s="104"/>
      <c r="G117" s="104"/>
      <c r="H117" s="103"/>
      <c r="I117" s="104"/>
      <c r="J117" s="104"/>
      <c r="K117" s="104"/>
      <c r="L117" s="105"/>
      <c r="M117" s="106"/>
    </row>
    <row r="118" spans="2:257" s="13" customFormat="1" ht="16.5" customHeight="1" thickBot="1">
      <c r="B118" s="95"/>
      <c r="C118" s="96"/>
      <c r="D118" s="97"/>
      <c r="E118" s="97"/>
      <c r="F118" s="97"/>
      <c r="G118" s="97"/>
      <c r="H118" s="96"/>
      <c r="I118" s="97"/>
      <c r="J118" s="97"/>
      <c r="K118" s="97"/>
      <c r="L118" s="98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  <c r="IQ118" s="55"/>
      <c r="IR118" s="55"/>
      <c r="IS118" s="55"/>
      <c r="IT118" s="55"/>
      <c r="IU118" s="55"/>
      <c r="IV118" s="55"/>
      <c r="IW118" s="55"/>
    </row>
    <row r="119" spans="2:257">
      <c r="B119" s="71" t="str">
        <f>IF(ISBLANK(E119),"",COUNTA(E$7:E119))</f>
        <v/>
      </c>
      <c r="C119" s="72" t="s">
        <v>13</v>
      </c>
      <c r="D119" s="73"/>
      <c r="E119" s="73"/>
      <c r="F119" s="73"/>
      <c r="G119" s="107">
        <f>SUM(G118:G118)</f>
        <v>0</v>
      </c>
      <c r="H119" s="74" t="s">
        <v>14</v>
      </c>
      <c r="I119" s="73"/>
      <c r="J119" s="73"/>
      <c r="K119" s="73"/>
      <c r="L119" s="73">
        <f>SUM(L118:L118)</f>
        <v>0</v>
      </c>
    </row>
    <row r="120" spans="2:257">
      <c r="B120" s="71" t="str">
        <f>IF(ISBLANK(E120),"",COUNTA(E$7:E120))</f>
        <v/>
      </c>
      <c r="C120" s="72"/>
      <c r="D120" s="73"/>
      <c r="E120" s="73"/>
      <c r="F120" s="73"/>
      <c r="G120" s="73"/>
      <c r="H120" s="74"/>
      <c r="I120" s="73"/>
      <c r="J120" s="73"/>
      <c r="K120" s="73"/>
      <c r="L120" s="73"/>
    </row>
    <row r="121" spans="2:257" ht="20.25" thickBot="1">
      <c r="B121" s="14" t="str">
        <f>IF(ISBLANK(E121),"",COUNTA(E$7:E121))</f>
        <v/>
      </c>
      <c r="C121" s="15"/>
      <c r="D121" s="16"/>
      <c r="E121" s="16"/>
      <c r="F121" s="16"/>
      <c r="G121" s="17" t="s">
        <v>88</v>
      </c>
      <c r="H121" s="16"/>
      <c r="I121" s="16"/>
      <c r="J121" s="16"/>
      <c r="K121" s="16"/>
      <c r="L121" s="18">
        <f>SUM(G125,L125)</f>
        <v>0</v>
      </c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  <c r="DB121" s="13"/>
      <c r="DC121" s="13"/>
      <c r="DD121" s="13"/>
      <c r="DE121" s="13"/>
      <c r="DF121" s="13"/>
      <c r="DG121" s="13"/>
      <c r="DH121" s="13"/>
      <c r="DI121" s="13"/>
      <c r="DJ121" s="13"/>
      <c r="DK121" s="13"/>
      <c r="DL121" s="13"/>
      <c r="DM121" s="13"/>
      <c r="DN121" s="13"/>
      <c r="DO121" s="13"/>
      <c r="DP121" s="13"/>
      <c r="DQ121" s="13"/>
      <c r="DR121" s="13"/>
      <c r="DS121" s="13"/>
      <c r="DT121" s="13"/>
      <c r="DU121" s="13"/>
      <c r="DV121" s="13"/>
      <c r="DW121" s="13"/>
      <c r="DX121" s="13"/>
      <c r="DY121" s="13"/>
      <c r="DZ121" s="13"/>
      <c r="EA121" s="13"/>
      <c r="EB121" s="13"/>
      <c r="EC121" s="13"/>
      <c r="ED121" s="13"/>
      <c r="EE121" s="13"/>
      <c r="EF121" s="13"/>
      <c r="EG121" s="13"/>
      <c r="EH121" s="13"/>
      <c r="EI121" s="13"/>
      <c r="EJ121" s="13"/>
      <c r="EK121" s="13"/>
      <c r="EL121" s="13"/>
      <c r="EM121" s="13"/>
      <c r="EN121" s="13"/>
      <c r="EO121" s="13"/>
      <c r="EP121" s="13"/>
      <c r="EQ121" s="13"/>
      <c r="ER121" s="13"/>
      <c r="ES121" s="13"/>
      <c r="ET121" s="13"/>
      <c r="EU121" s="13"/>
      <c r="EV121" s="13"/>
      <c r="EW121" s="13"/>
      <c r="EX121" s="13"/>
      <c r="EY121" s="13"/>
      <c r="EZ121" s="13"/>
      <c r="FA121" s="13"/>
      <c r="FB121" s="13"/>
      <c r="FC121" s="13"/>
      <c r="FD121" s="13"/>
      <c r="FE121" s="13"/>
      <c r="FF121" s="13"/>
      <c r="FG121" s="13"/>
      <c r="FH121" s="13"/>
      <c r="FI121" s="13"/>
      <c r="FJ121" s="13"/>
      <c r="FK121" s="13"/>
      <c r="FL121" s="13"/>
      <c r="FM121" s="13"/>
      <c r="FN121" s="13"/>
      <c r="FO121" s="13"/>
      <c r="FP121" s="13"/>
      <c r="FQ121" s="13"/>
      <c r="FR121" s="13"/>
      <c r="FS121" s="13"/>
      <c r="FT121" s="13"/>
      <c r="FU121" s="13"/>
      <c r="FV121" s="13"/>
      <c r="FW121" s="13"/>
      <c r="FX121" s="13"/>
      <c r="FY121" s="13"/>
      <c r="FZ121" s="13"/>
      <c r="GA121" s="13"/>
      <c r="GB121" s="13"/>
      <c r="GC121" s="13"/>
      <c r="GD121" s="13"/>
      <c r="GE121" s="13"/>
      <c r="GF121" s="13"/>
      <c r="GG121" s="13"/>
      <c r="GH121" s="13"/>
      <c r="GI121" s="13"/>
      <c r="GJ121" s="13"/>
      <c r="GK121" s="13"/>
      <c r="GL121" s="13"/>
      <c r="GM121" s="13"/>
      <c r="GN121" s="13"/>
      <c r="GO121" s="13"/>
      <c r="GP121" s="13"/>
      <c r="GQ121" s="13"/>
      <c r="GR121" s="13"/>
      <c r="GS121" s="13"/>
      <c r="GT121" s="13"/>
      <c r="GU121" s="13"/>
      <c r="GV121" s="13"/>
      <c r="GW121" s="13"/>
      <c r="GX121" s="13"/>
      <c r="GY121" s="13"/>
      <c r="GZ121" s="13"/>
      <c r="HA121" s="13"/>
      <c r="HB121" s="13"/>
      <c r="HC121" s="13"/>
      <c r="HD121" s="13"/>
      <c r="HE121" s="13"/>
      <c r="HF121" s="13"/>
      <c r="HG121" s="13"/>
      <c r="HH121" s="13"/>
      <c r="HI121" s="13"/>
      <c r="HJ121" s="13"/>
      <c r="HK121" s="13"/>
      <c r="HL121" s="13"/>
      <c r="HM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IN121" s="13"/>
      <c r="IO121" s="13"/>
      <c r="IP121" s="13"/>
      <c r="IQ121" s="13"/>
      <c r="IR121" s="13"/>
      <c r="IS121" s="13"/>
      <c r="IT121" s="13"/>
      <c r="IU121" s="13"/>
      <c r="IV121" s="13"/>
      <c r="IW121" s="13"/>
    </row>
    <row r="122" spans="2:257">
      <c r="B122" s="89">
        <f>IF(ISBLANK(E122),"",COUNTA(E$7:E122))</f>
        <v>30</v>
      </c>
      <c r="C122" s="90" t="s">
        <v>89</v>
      </c>
      <c r="D122" s="103" t="s">
        <v>90</v>
      </c>
      <c r="E122" s="104">
        <v>1</v>
      </c>
      <c r="F122" s="103">
        <v>0</v>
      </c>
      <c r="G122" s="91">
        <f>F122*E122</f>
        <v>0</v>
      </c>
      <c r="H122" s="103" t="s">
        <v>91</v>
      </c>
      <c r="I122" s="103" t="s">
        <v>19</v>
      </c>
      <c r="J122" s="103">
        <v>30</v>
      </c>
      <c r="K122" s="103">
        <v>0</v>
      </c>
      <c r="L122" s="108">
        <f>K122*J122</f>
        <v>0</v>
      </c>
    </row>
    <row r="123" spans="2:257">
      <c r="B123" s="109">
        <f>IF(ISBLANK(E123),"",COUNTA(E$7:E123))</f>
        <v>31</v>
      </c>
      <c r="C123" s="46" t="s">
        <v>92</v>
      </c>
      <c r="D123" s="46" t="s">
        <v>17</v>
      </c>
      <c r="E123" s="47">
        <v>100</v>
      </c>
      <c r="F123" s="46">
        <v>0</v>
      </c>
      <c r="G123" s="47">
        <f>F123*E123</f>
        <v>0</v>
      </c>
      <c r="H123" s="46"/>
      <c r="I123" s="46"/>
      <c r="J123" s="46"/>
      <c r="K123" s="46"/>
      <c r="L123" s="110"/>
    </row>
    <row r="124" spans="2:257" s="13" customFormat="1" ht="22.5" customHeight="1" thickBot="1">
      <c r="B124" s="51"/>
      <c r="C124" s="52"/>
      <c r="D124" s="53"/>
      <c r="E124" s="53"/>
      <c r="F124" s="53"/>
      <c r="G124" s="53"/>
      <c r="H124" s="52"/>
      <c r="I124" s="53"/>
      <c r="J124" s="53"/>
      <c r="K124" s="53"/>
      <c r="L124" s="54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  <c r="GC124" s="55"/>
      <c r="GD124" s="55"/>
      <c r="GE124" s="55"/>
      <c r="GF124" s="55"/>
      <c r="GG124" s="55"/>
      <c r="GH124" s="55"/>
      <c r="GI124" s="55"/>
      <c r="GJ124" s="55"/>
      <c r="GK124" s="55"/>
      <c r="GL124" s="55"/>
      <c r="GM124" s="55"/>
      <c r="GN124" s="55"/>
      <c r="GO124" s="55"/>
      <c r="GP124" s="55"/>
      <c r="GQ124" s="55"/>
      <c r="GR124" s="55"/>
      <c r="GS124" s="55"/>
      <c r="GT124" s="55"/>
      <c r="GU124" s="55"/>
      <c r="GV124" s="55"/>
      <c r="GW124" s="55"/>
      <c r="GX124" s="55"/>
      <c r="GY124" s="55"/>
      <c r="GZ124" s="55"/>
      <c r="HA124" s="55"/>
      <c r="HB124" s="55"/>
      <c r="HC124" s="55"/>
      <c r="HD124" s="55"/>
      <c r="HE124" s="55"/>
      <c r="HF124" s="55"/>
      <c r="HG124" s="55"/>
      <c r="HH124" s="55"/>
      <c r="HI124" s="55"/>
      <c r="HJ124" s="55"/>
      <c r="HK124" s="55"/>
      <c r="HL124" s="55"/>
      <c r="HM124" s="55"/>
      <c r="HN124" s="55"/>
      <c r="HO124" s="55"/>
      <c r="HP124" s="55"/>
      <c r="HQ124" s="55"/>
      <c r="HR124" s="55"/>
      <c r="HS124" s="55"/>
      <c r="HT124" s="55"/>
      <c r="HU124" s="55"/>
      <c r="HV124" s="55"/>
      <c r="HW124" s="55"/>
      <c r="HX124" s="55"/>
      <c r="HY124" s="55"/>
      <c r="HZ124" s="55"/>
      <c r="IA124" s="55"/>
      <c r="IB124" s="55"/>
      <c r="IC124" s="55"/>
      <c r="ID124" s="55"/>
      <c r="IE124" s="55"/>
      <c r="IF124" s="55"/>
      <c r="IG124" s="55"/>
      <c r="IH124" s="55"/>
      <c r="II124" s="55"/>
      <c r="IJ124" s="55"/>
      <c r="IK124" s="55"/>
      <c r="IL124" s="55"/>
      <c r="IM124" s="55"/>
      <c r="IN124" s="55"/>
      <c r="IO124" s="55"/>
      <c r="IP124" s="55"/>
      <c r="IQ124" s="55"/>
      <c r="IR124" s="55"/>
      <c r="IS124" s="55"/>
      <c r="IT124" s="55"/>
      <c r="IU124" s="55"/>
      <c r="IV124" s="55"/>
      <c r="IW124" s="55"/>
    </row>
    <row r="125" spans="2:257" s="13" customFormat="1">
      <c r="B125" s="71" t="str">
        <f>IF(ISBLANK(E125),"",COUNTA(E$5:E125))</f>
        <v/>
      </c>
      <c r="C125" s="111" t="s">
        <v>13</v>
      </c>
      <c r="D125" s="73"/>
      <c r="E125" s="73"/>
      <c r="F125" s="73"/>
      <c r="G125" s="107">
        <f>SUBTOTAL(9,G122:G124)</f>
        <v>0</v>
      </c>
      <c r="H125" s="112" t="s">
        <v>14</v>
      </c>
      <c r="I125" s="73"/>
      <c r="J125" s="73"/>
      <c r="K125" s="73"/>
      <c r="L125" s="73">
        <f>SUBTOTAL(9,L122:L124)</f>
        <v>0</v>
      </c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</row>
    <row r="126" spans="2:257" s="13" customFormat="1" ht="15.75" thickBot="1">
      <c r="C126" s="113"/>
      <c r="D126" s="114"/>
      <c r="E126" s="114"/>
      <c r="F126" s="114"/>
      <c r="G126" s="114"/>
      <c r="H126" s="115"/>
      <c r="I126" s="114"/>
      <c r="J126" s="114"/>
      <c r="K126" s="114"/>
      <c r="L126" s="114"/>
    </row>
    <row r="127" spans="2:257" s="13" customFormat="1">
      <c r="C127" s="116" t="s">
        <v>93</v>
      </c>
      <c r="D127" s="117"/>
      <c r="E127" s="118"/>
      <c r="F127" s="119"/>
      <c r="G127" s="120">
        <f>SUM(G125,G119,G114,G96,G86,G77,G38,G32,G24,G12)</f>
        <v>0</v>
      </c>
      <c r="H127" s="118" t="s">
        <v>94</v>
      </c>
      <c r="I127" s="118"/>
      <c r="J127" s="118"/>
      <c r="K127" s="119"/>
      <c r="L127" s="121">
        <f>SUM(L12,,L24,L32,L38,L77,L86,L96,L114,L119,L125)</f>
        <v>0</v>
      </c>
    </row>
    <row r="128" spans="2:257" s="13" customFormat="1">
      <c r="C128" s="122"/>
      <c r="D128" s="123"/>
      <c r="E128" s="124"/>
      <c r="F128" s="125"/>
      <c r="G128" s="126"/>
      <c r="H128" s="127"/>
      <c r="I128" s="128"/>
      <c r="J128" s="124"/>
      <c r="K128" s="125"/>
      <c r="L128" s="129"/>
    </row>
    <row r="129" spans="2:257" s="13" customFormat="1">
      <c r="C129" s="122"/>
      <c r="D129" s="123"/>
      <c r="E129" s="124"/>
      <c r="F129" s="130"/>
      <c r="G129" s="131"/>
      <c r="H129" s="127"/>
      <c r="I129" s="128"/>
      <c r="J129" s="124"/>
      <c r="K129" s="125"/>
      <c r="L129" s="129"/>
    </row>
    <row r="130" spans="2:257" s="13" customFormat="1">
      <c r="C130" s="132" t="s">
        <v>106</v>
      </c>
      <c r="D130" s="133"/>
      <c r="E130" s="134"/>
      <c r="F130" s="134"/>
      <c r="G130" s="134"/>
      <c r="H130" s="134"/>
      <c r="I130" s="134"/>
      <c r="J130" s="134"/>
      <c r="K130" s="135"/>
      <c r="L130" s="136">
        <f>SUM(G127:G128,L127:L129)</f>
        <v>0</v>
      </c>
    </row>
    <row r="131" spans="2:257">
      <c r="B131" s="13"/>
      <c r="C131" s="13"/>
      <c r="D131" s="13"/>
      <c r="E131" s="33"/>
      <c r="F131" s="33"/>
      <c r="G131" s="33"/>
      <c r="H131" s="13"/>
      <c r="I131" s="13"/>
      <c r="J131" s="33"/>
      <c r="K131" s="137"/>
      <c r="L131" s="3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  <c r="DA131" s="13"/>
      <c r="DB131" s="13"/>
      <c r="DC131" s="13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  <c r="DU131" s="13"/>
      <c r="DV131" s="13"/>
      <c r="DW131" s="13"/>
      <c r="DX131" s="13"/>
      <c r="DY131" s="13"/>
      <c r="DZ131" s="13"/>
      <c r="EA131" s="13"/>
      <c r="EB131" s="13"/>
      <c r="EC131" s="13"/>
      <c r="ED131" s="13"/>
      <c r="EE131" s="13"/>
      <c r="EF131" s="13"/>
      <c r="EG131" s="13"/>
      <c r="EH131" s="13"/>
      <c r="EI131" s="13"/>
      <c r="EJ131" s="13"/>
      <c r="EK131" s="13"/>
      <c r="EL131" s="13"/>
      <c r="EM131" s="13"/>
      <c r="EN131" s="13"/>
      <c r="EO131" s="13"/>
      <c r="EP131" s="13"/>
      <c r="EQ131" s="13"/>
      <c r="ER131" s="13"/>
      <c r="ES131" s="13"/>
      <c r="ET131" s="13"/>
      <c r="EU131" s="13"/>
      <c r="EV131" s="13"/>
      <c r="EW131" s="13"/>
      <c r="EX131" s="13"/>
      <c r="EY131" s="13"/>
      <c r="EZ131" s="13"/>
      <c r="FA131" s="13"/>
      <c r="FB131" s="13"/>
      <c r="FC131" s="13"/>
      <c r="FD131" s="13"/>
      <c r="FE131" s="13"/>
      <c r="FF131" s="13"/>
      <c r="FG131" s="13"/>
      <c r="FH131" s="13"/>
      <c r="FI131" s="13"/>
      <c r="FJ131" s="13"/>
      <c r="FK131" s="13"/>
      <c r="FL131" s="13"/>
      <c r="FM131" s="13"/>
      <c r="FN131" s="13"/>
      <c r="FO131" s="13"/>
      <c r="FP131" s="13"/>
      <c r="FQ131" s="13"/>
      <c r="FR131" s="13"/>
      <c r="FS131" s="13"/>
      <c r="FT131" s="13"/>
      <c r="FU131" s="13"/>
      <c r="FV131" s="13"/>
      <c r="FW131" s="13"/>
      <c r="FX131" s="13"/>
      <c r="FY131" s="13"/>
      <c r="FZ131" s="13"/>
      <c r="GA131" s="13"/>
      <c r="GB131" s="13"/>
      <c r="GC131" s="13"/>
      <c r="GD131" s="13"/>
      <c r="GE131" s="13"/>
      <c r="GF131" s="13"/>
      <c r="GG131" s="13"/>
      <c r="GH131" s="13"/>
      <c r="GI131" s="13"/>
      <c r="GJ131" s="13"/>
      <c r="GK131" s="13"/>
      <c r="GL131" s="13"/>
      <c r="GM131" s="13"/>
      <c r="GN131" s="13"/>
      <c r="GO131" s="13"/>
      <c r="GP131" s="13"/>
      <c r="GQ131" s="13"/>
      <c r="GR131" s="13"/>
      <c r="GS131" s="13"/>
      <c r="GT131" s="13"/>
      <c r="GU131" s="13"/>
      <c r="GV131" s="13"/>
      <c r="GW131" s="13"/>
      <c r="GX131" s="13"/>
      <c r="GY131" s="13"/>
      <c r="GZ131" s="13"/>
      <c r="HA131" s="13"/>
      <c r="HB131" s="13"/>
      <c r="HC131" s="13"/>
      <c r="HD131" s="13"/>
      <c r="HE131" s="13"/>
      <c r="HF131" s="13"/>
      <c r="HG131" s="13"/>
      <c r="HH131" s="13"/>
      <c r="HI131" s="13"/>
      <c r="HJ131" s="13"/>
      <c r="HK131" s="13"/>
      <c r="HL131" s="13"/>
      <c r="HM131" s="13"/>
      <c r="HN131" s="13"/>
      <c r="HO131" s="13"/>
      <c r="HP131" s="13"/>
      <c r="HQ131" s="13"/>
      <c r="HR131" s="13"/>
      <c r="HS131" s="13"/>
      <c r="HT131" s="13"/>
      <c r="HU131" s="13"/>
      <c r="HV131" s="13"/>
      <c r="HW131" s="13"/>
      <c r="HX131" s="13"/>
      <c r="HY131" s="13"/>
      <c r="HZ131" s="13"/>
      <c r="IA131" s="13"/>
      <c r="IB131" s="13"/>
      <c r="IC131" s="13"/>
      <c r="ID131" s="13"/>
      <c r="IE131" s="13"/>
      <c r="IF131" s="13"/>
      <c r="IG131" s="13"/>
      <c r="IH131" s="13"/>
      <c r="II131" s="13"/>
      <c r="IJ131" s="13"/>
      <c r="IK131" s="13"/>
      <c r="IL131" s="13"/>
      <c r="IM131" s="13"/>
      <c r="IN131" s="13"/>
      <c r="IO131" s="13"/>
      <c r="IP131" s="13"/>
      <c r="IQ131" s="13"/>
      <c r="IR131" s="13"/>
      <c r="IS131" s="13"/>
      <c r="IT131" s="13"/>
      <c r="IU131" s="13"/>
      <c r="IV131" s="13"/>
      <c r="IW131" s="13"/>
    </row>
    <row r="132" spans="2:257">
      <c r="B132" s="138"/>
      <c r="C132" s="138"/>
      <c r="D132" s="139"/>
      <c r="E132" s="138"/>
      <c r="F132" s="138"/>
      <c r="G132" s="138"/>
      <c r="H132" s="138"/>
      <c r="I132" s="139"/>
      <c r="J132" s="138"/>
      <c r="K132" s="138"/>
      <c r="L132" s="138"/>
    </row>
    <row r="133" spans="2:257" ht="15.75">
      <c r="B133" s="138"/>
      <c r="C133" s="140"/>
      <c r="D133" s="141"/>
      <c r="E133" s="141"/>
      <c r="F133" s="141"/>
      <c r="G133" s="141"/>
      <c r="H133" s="140"/>
      <c r="I133" s="141"/>
      <c r="J133" s="141"/>
      <c r="K133" s="141"/>
      <c r="L133" s="141"/>
    </row>
    <row r="134" spans="2:257">
      <c r="B134" s="138"/>
      <c r="H134" s="1"/>
      <c r="I134" s="1"/>
      <c r="J134" s="138"/>
      <c r="K134" s="138"/>
      <c r="L134" s="138"/>
    </row>
    <row r="135" spans="2:257">
      <c r="H135" s="1"/>
      <c r="I135" s="1"/>
      <c r="J135" s="138"/>
      <c r="K135" s="138"/>
      <c r="L135" s="138"/>
    </row>
    <row r="136" spans="2:257">
      <c r="D136" s="142"/>
      <c r="E136" s="138"/>
      <c r="F136" s="138"/>
      <c r="G136" s="138"/>
      <c r="H136" s="1"/>
      <c r="I136" s="139"/>
      <c r="J136" s="138"/>
      <c r="K136" s="138"/>
      <c r="L136" s="138"/>
    </row>
    <row r="137" spans="2:257">
      <c r="C137" s="143"/>
      <c r="D137" s="143"/>
      <c r="E137" s="143"/>
      <c r="F137" s="143"/>
      <c r="G137" s="143"/>
      <c r="H137" s="144"/>
      <c r="I137" s="144"/>
      <c r="J137" s="138"/>
      <c r="K137" s="138"/>
      <c r="L137" s="138"/>
    </row>
    <row r="138" spans="2:257">
      <c r="H138" s="1"/>
      <c r="I138" s="1"/>
      <c r="J138" s="138"/>
      <c r="K138" s="138"/>
      <c r="L138" s="138"/>
    </row>
    <row r="139" spans="2:257">
      <c r="H139" s="1"/>
      <c r="I139" s="1"/>
      <c r="J139" s="138"/>
      <c r="K139" s="138"/>
      <c r="L139" s="138"/>
    </row>
    <row r="140" spans="2:257">
      <c r="D140" s="142"/>
      <c r="E140" s="138"/>
      <c r="F140" s="138"/>
      <c r="G140" s="138"/>
      <c r="H140" s="1"/>
      <c r="I140" s="139"/>
      <c r="J140" s="139"/>
      <c r="K140" s="145"/>
      <c r="L140" s="145"/>
    </row>
    <row r="141" spans="2:257">
      <c r="H141" s="1"/>
      <c r="I141" s="138"/>
      <c r="J141" s="138"/>
      <c r="K141" s="138"/>
      <c r="L141" s="138"/>
    </row>
    <row r="142" spans="2:257">
      <c r="H142" s="138"/>
      <c r="I142" s="138"/>
      <c r="J142" s="138"/>
      <c r="K142" s="138"/>
      <c r="L142" s="138"/>
    </row>
    <row r="143" spans="2:257">
      <c r="H143" s="1"/>
      <c r="I143" s="138"/>
      <c r="J143" s="138"/>
      <c r="K143" s="138"/>
      <c r="L143" s="138"/>
    </row>
  </sheetData>
  <mergeCells count="3">
    <mergeCell ref="D2:H2"/>
    <mergeCell ref="D3:H3"/>
    <mergeCell ref="D4:H4"/>
  </mergeCells>
  <phoneticPr fontId="25" type="noConversion"/>
  <conditionalFormatting sqref="G9:G11 L9:L11 L27:L31 L34:L36 G40 L89:L95 L99:L113 G117:G118 L117:L118">
    <cfRule type="expression" dxfId="27" priority="27">
      <formula>AND(NOT(ISBLANK(C9)),OR(ISBLANK(G9),G9=0))</formula>
    </cfRule>
  </conditionalFormatting>
  <conditionalFormatting sqref="G34">
    <cfRule type="expression" dxfId="26" priority="20">
      <formula>AND(NOT(ISBLANK(C34)),OR(ISBLANK(G34),G34=0))</formula>
    </cfRule>
  </conditionalFormatting>
  <conditionalFormatting sqref="G37">
    <cfRule type="expression" dxfId="25" priority="19">
      <formula>AND(NOT(ISBLANK(C37)),OR(ISBLANK(G37),G37=0))</formula>
    </cfRule>
  </conditionalFormatting>
  <conditionalFormatting sqref="G76">
    <cfRule type="expression" dxfId="24" priority="21">
      <formula>AND(NOT(ISBLANK(C76)),OR(ISBLANK(G76),G76=0))</formula>
    </cfRule>
  </conditionalFormatting>
  <conditionalFormatting sqref="G80">
    <cfRule type="expression" dxfId="23" priority="23">
      <formula>AND(NOT(ISBLANK(C80)),OR(ISBLANK(G80),G80=0))</formula>
    </cfRule>
  </conditionalFormatting>
  <conditionalFormatting sqref="G85">
    <cfRule type="expression" dxfId="22" priority="24">
      <formula>AND(NOT(ISBLANK(C85)),OR(ISBLANK(G85),G85=0))</formula>
    </cfRule>
  </conditionalFormatting>
  <conditionalFormatting sqref="G89 G95">
    <cfRule type="expression" dxfId="21" priority="26">
      <formula>AND(NOT(ISBLANK(C89)),OR(ISBLANK(G89),G89=0))</formula>
    </cfRule>
  </conditionalFormatting>
  <conditionalFormatting sqref="G99">
    <cfRule type="expression" dxfId="20" priority="25">
      <formula>AND(NOT(ISBLANK(C99)),OR(ISBLANK(G99),G99=0))</formula>
    </cfRule>
  </conditionalFormatting>
  <conditionalFormatting sqref="G122:G124">
    <cfRule type="expression" dxfId="19" priority="22">
      <formula>AND(NOT(ISBLANK(C122)),OR(ISBLANK(G122),G122=0))</formula>
    </cfRule>
  </conditionalFormatting>
  <conditionalFormatting sqref="L40:L75">
    <cfRule type="expression" dxfId="18" priority="18">
      <formula>AND(NOT(ISBLANK(H40)),OR(ISBLANK(L40),L40=0))</formula>
    </cfRule>
  </conditionalFormatting>
  <conditionalFormatting sqref="L81:L85">
    <cfRule type="expression" dxfId="17" priority="17">
      <formula>AND(NOT(ISBLANK(H81)),OR(ISBLANK(L81),L81=0))</formula>
    </cfRule>
  </conditionalFormatting>
  <conditionalFormatting sqref="G18:G20">
    <cfRule type="expression" dxfId="16" priority="16">
      <formula>AND(NOT(ISBLANK(C18)),OR(ISBLANK(G18),G18=0))</formula>
    </cfRule>
  </conditionalFormatting>
  <conditionalFormatting sqref="G23">
    <cfRule type="expression" dxfId="14" priority="15">
      <formula>AND(NOT(ISBLANK(C23)),OR(ISBLANK(G23),G23=0))</formula>
    </cfRule>
  </conditionalFormatting>
  <conditionalFormatting sqref="G41">
    <cfRule type="expression" dxfId="13" priority="14">
      <formula>AND(NOT(ISBLANK(C41)),OR(ISBLANK(G41),G41=0))</formula>
    </cfRule>
  </conditionalFormatting>
  <conditionalFormatting sqref="G49:G50">
    <cfRule type="expression" dxfId="12" priority="13">
      <formula>AND(NOT(ISBLANK(C49)),OR(ISBLANK(G49),G49=0))</formula>
    </cfRule>
  </conditionalFormatting>
  <conditionalFormatting sqref="G53:G54">
    <cfRule type="expression" dxfId="11" priority="12">
      <formula>AND(NOT(ISBLANK(C53)),OR(ISBLANK(G53),G53=0))</formula>
    </cfRule>
  </conditionalFormatting>
  <conditionalFormatting sqref="G56">
    <cfRule type="expression" dxfId="10" priority="11">
      <formula>AND(NOT(ISBLANK(C56)),OR(ISBLANK(G56),G56=0))</formula>
    </cfRule>
  </conditionalFormatting>
  <conditionalFormatting sqref="G58:G59">
    <cfRule type="expression" dxfId="9" priority="10">
      <formula>AND(NOT(ISBLANK(C58)),OR(ISBLANK(G58),G58=0))</formula>
    </cfRule>
  </conditionalFormatting>
  <conditionalFormatting sqref="G62:G63">
    <cfRule type="expression" dxfId="8" priority="9">
      <formula>AND(NOT(ISBLANK(C62)),OR(ISBLANK(G62),G62=0))</formula>
    </cfRule>
  </conditionalFormatting>
  <conditionalFormatting sqref="G72:G74">
    <cfRule type="expression" dxfId="7" priority="8">
      <formula>AND(NOT(ISBLANK(C72)),OR(ISBLANK(G72),G72=0))</formula>
    </cfRule>
  </conditionalFormatting>
  <conditionalFormatting sqref="G65">
    <cfRule type="expression" dxfId="6" priority="7">
      <formula>AND(NOT(ISBLANK(C65)),OR(ISBLANK(G65),G65=0))</formula>
    </cfRule>
  </conditionalFormatting>
  <conditionalFormatting sqref="G100:G101">
    <cfRule type="expression" dxfId="5" priority="6">
      <formula>AND(NOT(ISBLANK(C100)),OR(ISBLANK(G100),G100=0))</formula>
    </cfRule>
  </conditionalFormatting>
  <conditionalFormatting sqref="G109:G110">
    <cfRule type="expression" dxfId="4" priority="5">
      <formula>AND(NOT(ISBLANK(C109)),OR(ISBLANK(G109),G109=0))</formula>
    </cfRule>
  </conditionalFormatting>
  <conditionalFormatting sqref="G103">
    <cfRule type="expression" dxfId="3" priority="4">
      <formula>AND(NOT(ISBLANK(C103)),OR(ISBLANK(G103),G103=0))</formula>
    </cfRule>
  </conditionalFormatting>
  <conditionalFormatting sqref="G105">
    <cfRule type="expression" dxfId="2" priority="3">
      <formula>AND(NOT(ISBLANK(C105)),OR(ISBLANK(G105),G105=0))</formula>
    </cfRule>
  </conditionalFormatting>
  <conditionalFormatting sqref="G107">
    <cfRule type="expression" dxfId="1" priority="2">
      <formula>AND(NOT(ISBLANK(C107)),OR(ISBLANK(G107),G107=0))</formula>
    </cfRule>
  </conditionalFormatting>
  <conditionalFormatting sqref="G113">
    <cfRule type="expression" dxfId="0" priority="1">
      <formula>AND(NOT(ISBLANK(C113)),OR(ISBLANK(G113),G113=0))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Andrii Sapiga (Сапіга Андрій)</dc:creator>
  <cp:lastModifiedBy>Yurii Buzan</cp:lastModifiedBy>
  <dcterms:created xsi:type="dcterms:W3CDTF">2015-06-05T18:17:20Z</dcterms:created>
  <dcterms:modified xsi:type="dcterms:W3CDTF">2026-03-03T09:14:27Z</dcterms:modified>
</cp:coreProperties>
</file>