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 Files\Desktop\Робоча 1\ВС000\490-499\497\Маст. Прайс+Коштор\"/>
    </mc:Choice>
  </mc:AlternateContent>
  <xr:revisionPtr revIDLastSave="0" documentId="13_ncr:1_{45C17899-72E3-4CBE-8D61-4CE69BCEC5F4}" xr6:coauthVersionLast="45" xr6:coauthVersionMax="47" xr10:uidLastSave="{00000000-0000-0000-0000-000000000000}"/>
  <bookViews>
    <workbookView xWindow="360" yWindow="585" windowWidth="9015" windowHeight="9585" xr2:uid="{00000000-000D-0000-FFFF-FFFF00000000}"/>
  </bookViews>
  <sheets>
    <sheet name="КП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 localSheetId="0">#REF!</definedName>
    <definedName name="___xlnm.Print_Area">#REF!</definedName>
    <definedName name="___xlnm_Print_Area" localSheetId="0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 localSheetId="0">#REF!</definedName>
    <definedName name="__xlnm.Print_Area">#REF!</definedName>
    <definedName name="_1_Excel_BuiltIn_Print_Area_4_1" localSheetId="0">[1]ПРОЦЕНТОВАНИЕ!#REF!</definedName>
    <definedName name="_1_Excel_BuiltIn_Print_Area_4_1">[1]ПРОЦЕНТОВАНИЕ!#REF!</definedName>
    <definedName name="_4Excel_BuiltIn_Print_Area_4_1">NA()</definedName>
    <definedName name="_xlnm._FilterDatabase" localSheetId="0" hidden="1">КП!$C$1:$C$58</definedName>
    <definedName name="Climaflex" localSheetId="0">[2]Опалення!#REF!</definedName>
    <definedName name="Climaflex">[2]Опалення!#REF!</definedName>
    <definedName name="co" localSheetId="0">#REF!</definedName>
    <definedName name="co">#REF!</definedName>
    <definedName name="dtghdhdfh">ROUND("#ref!"*"#ref!",2)</definedName>
    <definedName name="Excel_BuiltIn__FilterDatabase">[3]ПРОЦЕНТОВАНИЕ!#REF!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_1" localSheetId="0">[3]ПРОЦЕНТОВАНИЕ!#REF!</definedName>
    <definedName name="Excel_BuiltIn_Print_Area_4_1">[3]ПРОЦЕНТОВАНИЕ!#REF!</definedName>
    <definedName name="honeywell" localSheetId="0">[2]Опалення!#REF!</definedName>
    <definedName name="honeywell">[2]Опалення!#REF!</definedName>
    <definedName name="hth" localSheetId="0">#REF!</definedName>
    <definedName name="hth">#REF!</definedName>
    <definedName name="Lowara" localSheetId="0">'[2]ВК+ВКН'!#REF!</definedName>
    <definedName name="Lowara">'[2]ВК+ВКН'!#REF!</definedName>
    <definedName name="materials" localSheetId="0">#REF!</definedName>
    <definedName name="materials">#REF!</definedName>
    <definedName name="Ostendorf" localSheetId="0">'[2]ВК+ВКН'!#REF!</definedName>
    <definedName name="Ostendorf">'[2]ВК+ВКН'!#REF!</definedName>
    <definedName name="qwe" localSheetId="0">#REF!</definedName>
    <definedName name="qwe">#REF!</definedName>
    <definedName name="Rehau" localSheetId="0">[2]Опалення!#REF!</definedName>
    <definedName name="Rehau">[2]Опалення!#REF!</definedName>
    <definedName name="rownum" localSheetId="0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Valtec">[2]Опалення!#REF!</definedName>
    <definedName name="work" localSheetId="0">#REF!</definedName>
    <definedName name="work">#REF!</definedName>
    <definedName name="АВР" localSheetId="0">[3]ПРОЦЕНТОВАНИЕ!#REF!</definedName>
    <definedName name="АВР">[3]ПРОЦЕНТОВАНИЕ!#REF!</definedName>
    <definedName name="аенор" localSheetId="0">#REF!</definedName>
    <definedName name="аенор">#REF!</definedName>
    <definedName name="али" localSheetId="0">#REF!</definedName>
    <definedName name="али">#REF!</definedName>
    <definedName name="Арматура" localSheetId="0">[2]Опалення!#REF!</definedName>
    <definedName name="Арматура">[2]Опалення!#REF!</definedName>
    <definedName name="б">'[4]Порівн ПЗН_4 (2)'!$O$2</definedName>
    <definedName name="ва" localSheetId="0">#REF!</definedName>
    <definedName name="ва">#REF!</definedName>
    <definedName name="ваваимява" localSheetId="0">#REF!</definedName>
    <definedName name="ваваимява">#REF!</definedName>
    <definedName name="Валюта">#REF!</definedName>
    <definedName name="варніек" localSheetId="0">#REF!</definedName>
    <definedName name="варніек">#REF!</definedName>
    <definedName name="ВВВВ">#REF!</definedName>
    <definedName name="ВР">'[5]ВР_12.2018'!$B$15:$B$52</definedName>
    <definedName name="Всего" localSheetId="0">#REF!</definedName>
    <definedName name="Всего">#REF!</definedName>
    <definedName name="Дым_еств" localSheetId="0">#REF!</definedName>
    <definedName name="Дым_еств">#REF!</definedName>
    <definedName name="еарар" localSheetId="0">#REF!</definedName>
    <definedName name="еарар">#REF!</definedName>
    <definedName name="Еденица">#REF!</definedName>
    <definedName name="еденицы_измерения">#REF!</definedName>
    <definedName name="ж">#REF!</definedName>
    <definedName name="з">'[4]Порівн ПЗН_4 (2)'!$R$2</definedName>
    <definedName name="итог" localSheetId="0">#REF!</definedName>
    <definedName name="итог">#REF!</definedName>
    <definedName name="йц" localSheetId="0">#REF!</definedName>
    <definedName name="йц">#REF!</definedName>
    <definedName name="К_знижки" localSheetId="0">[2]Опалення!#REF!</definedName>
    <definedName name="К_знижки">[2]Опалення!#REF!</definedName>
    <definedName name="кровля" localSheetId="0">#REF!</definedName>
    <definedName name="кровля">#REF!</definedName>
    <definedName name="Курс_долар" localSheetId="0">[2]Опалення!#REF!</definedName>
    <definedName name="Курс_долар">[2]Опалення!#REF!</definedName>
    <definedName name="Курс_євро" localSheetId="0">[2]Опалення!#REF!</definedName>
    <definedName name="Курс_євро">[2]Опалення!#REF!</definedName>
    <definedName name="Материал" hidden="1">'[6]Сводная по мат-лам'!$B$5:$B$74</definedName>
    <definedName name="матеріали">'[7]матер-ли'!$B$6:$B$244</definedName>
    <definedName name="матеркладка" hidden="1">'[8]ИВР акту 74'!$B$15:$B$52</definedName>
    <definedName name="мм" localSheetId="0">#REF!</definedName>
    <definedName name="мм">#REF!</definedName>
    <definedName name="Монтаж_вентиляции">#REF!</definedName>
    <definedName name="Монтаж_отопления">#REF!</definedName>
    <definedName name="Назва_матеріалу">'[9]Відомість ресурсів'!$B$2:$B$46</definedName>
    <definedName name="Назваматер" hidden="1">'[10]Сводная по арматуре'!$B$5:$B$50</definedName>
    <definedName name="_xlnm.Print_Area" localSheetId="0">КП!$B$1:$G$49</definedName>
    <definedName name="Опалювальн_прилади" localSheetId="0">[2]Опалення!#REF!</definedName>
    <definedName name="Опалювальн_прилади">[2]Опалення!#REF!</definedName>
    <definedName name="ПДВ">#REF!</definedName>
    <definedName name="Пусконаладка" localSheetId="0">#REF!</definedName>
    <definedName name="Пусконаладка">#REF!</definedName>
    <definedName name="р.3" localSheetId="0">#REF!</definedName>
    <definedName name="р.3">#REF!</definedName>
    <definedName name="р.5" localSheetId="0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ЦЕНА">#REF!</definedName>
    <definedName name="цены_вентиляция">#REF!</definedName>
    <definedName name="цены_отопления">#REF!</definedName>
    <definedName name="щ">#REF!</definedName>
    <definedName name="явапияваим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4" l="1"/>
  <c r="E13" i="4" l="1"/>
  <c r="J48" i="4"/>
  <c r="I48" i="4"/>
  <c r="J47" i="4"/>
  <c r="I47" i="4"/>
  <c r="J46" i="4"/>
  <c r="I46" i="4"/>
  <c r="G46" i="4"/>
  <c r="J45" i="4"/>
  <c r="I45" i="4"/>
  <c r="G45" i="4"/>
  <c r="E42" i="4"/>
  <c r="E43" i="4" s="1"/>
  <c r="E40" i="4"/>
  <c r="I40" i="4" s="1"/>
  <c r="J39" i="4"/>
  <c r="I39" i="4"/>
  <c r="G39" i="4"/>
  <c r="J38" i="4"/>
  <c r="I38" i="4"/>
  <c r="J37" i="4"/>
  <c r="I37" i="4"/>
  <c r="E36" i="4"/>
  <c r="J36" i="4" s="1"/>
  <c r="E35" i="4"/>
  <c r="J34" i="4"/>
  <c r="I34" i="4"/>
  <c r="G34" i="4"/>
  <c r="J33" i="4"/>
  <c r="I33" i="4"/>
  <c r="J32" i="4"/>
  <c r="I32" i="4"/>
  <c r="E28" i="4"/>
  <c r="G28" i="4" s="1"/>
  <c r="E27" i="4"/>
  <c r="J27" i="4" s="1"/>
  <c r="J26" i="4"/>
  <c r="I26" i="4"/>
  <c r="G26" i="4"/>
  <c r="J25" i="4"/>
  <c r="I25" i="4"/>
  <c r="J24" i="4"/>
  <c r="I24" i="4"/>
  <c r="J23" i="4"/>
  <c r="I23" i="4"/>
  <c r="J22" i="4"/>
  <c r="I22" i="4"/>
  <c r="E19" i="4"/>
  <c r="E20" i="4" s="1"/>
  <c r="B27" i="4"/>
  <c r="B28" i="4" s="1"/>
  <c r="B29" i="4" s="1"/>
  <c r="B30" i="4" s="1"/>
  <c r="B31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6" i="4" s="1"/>
  <c r="J18" i="4"/>
  <c r="I18" i="4"/>
  <c r="J17" i="4"/>
  <c r="I17" i="4"/>
  <c r="E16" i="4"/>
  <c r="G16" i="4" s="1"/>
  <c r="E15" i="4"/>
  <c r="I15" i="4" s="1"/>
  <c r="J12" i="4"/>
  <c r="I12" i="4"/>
  <c r="G12" i="4"/>
  <c r="J11" i="4"/>
  <c r="I11" i="4"/>
  <c r="I3" i="4"/>
  <c r="I5" i="4" s="1"/>
  <c r="G13" i="4" l="1"/>
  <c r="G14" i="4"/>
  <c r="E41" i="4"/>
  <c r="I41" i="4" s="1"/>
  <c r="G15" i="4"/>
  <c r="J15" i="4"/>
  <c r="I16" i="4"/>
  <c r="J16" i="4"/>
  <c r="J28" i="4"/>
  <c r="I19" i="4"/>
  <c r="J19" i="4"/>
  <c r="I27" i="4"/>
  <c r="E44" i="4"/>
  <c r="G42" i="4"/>
  <c r="I42" i="4"/>
  <c r="J42" i="4"/>
  <c r="G19" i="4"/>
  <c r="G40" i="4"/>
  <c r="G43" i="4"/>
  <c r="J40" i="4"/>
  <c r="I36" i="4"/>
  <c r="G36" i="4"/>
  <c r="J35" i="4"/>
  <c r="I35" i="4"/>
  <c r="G35" i="4"/>
  <c r="I20" i="4"/>
  <c r="G27" i="4"/>
  <c r="G20" i="4"/>
  <c r="J20" i="4"/>
  <c r="I28" i="4"/>
  <c r="I13" i="4"/>
  <c r="I43" i="4"/>
  <c r="J13" i="4"/>
  <c r="J43" i="4"/>
  <c r="E21" i="4"/>
  <c r="E29" i="4"/>
  <c r="G41" i="4" l="1"/>
  <c r="J41" i="4"/>
  <c r="G44" i="4"/>
  <c r="I44" i="4"/>
  <c r="J44" i="4"/>
  <c r="E30" i="4"/>
  <c r="G29" i="4"/>
  <c r="J29" i="4"/>
  <c r="I29" i="4"/>
  <c r="I21" i="4"/>
  <c r="J21" i="4"/>
  <c r="G21" i="4"/>
  <c r="E31" i="4" l="1"/>
  <c r="I30" i="4"/>
  <c r="G30" i="4"/>
  <c r="J30" i="4"/>
  <c r="G31" i="4" l="1"/>
  <c r="G48" i="4" s="1"/>
  <c r="J31" i="4"/>
  <c r="I31" i="4"/>
</calcChain>
</file>

<file path=xl/sharedStrings.xml><?xml version="1.0" encoding="utf-8"?>
<sst xmlns="http://schemas.openxmlformats.org/spreadsheetml/2006/main" count="70" uniqueCount="41">
  <si>
    <t>№ п/п</t>
  </si>
  <si>
    <t>Найменування робіт</t>
  </si>
  <si>
    <t>Од.вим</t>
  </si>
  <si>
    <t>Кількість</t>
  </si>
  <si>
    <t>Вартість робіт, грн.</t>
  </si>
  <si>
    <t>за один.</t>
  </si>
  <si>
    <t>всього без  ПДВ</t>
  </si>
  <si>
    <t>1</t>
  </si>
  <si>
    <t>-3-й поверх на відм. -12.100 та -12.700</t>
  </si>
  <si>
    <t xml:space="preserve">Стеля </t>
  </si>
  <si>
    <r>
      <t>м</t>
    </r>
    <r>
      <rPr>
        <b/>
        <vertAlign val="superscript"/>
        <sz val="10"/>
        <rFont val="Arial"/>
        <family val="2"/>
        <charset val="204"/>
      </rPr>
      <t>2</t>
    </r>
  </si>
  <si>
    <t>Влаштування утеплення стель (з врахуванням висоти капітеля)</t>
  </si>
  <si>
    <t xml:space="preserve">Грунтування під приклейку </t>
  </si>
  <si>
    <t xml:space="preserve">Приклейка мінвати </t>
  </si>
  <si>
    <t>Монтаж фасадної  сітки з нанесенням контактного шару</t>
  </si>
  <si>
    <t>Грунтування під фарбування</t>
  </si>
  <si>
    <t>Фарбування стелі в 3 шари</t>
  </si>
  <si>
    <t xml:space="preserve">Фарбування    </t>
  </si>
  <si>
    <t xml:space="preserve">Шліфування та очищення бетонної поверхні </t>
  </si>
  <si>
    <t>Стіни</t>
  </si>
  <si>
    <t>Влаштування утеплення стін паркінгу</t>
  </si>
  <si>
    <t>Шпаклювання стін перед декоративним тинькуванням</t>
  </si>
  <si>
    <t xml:space="preserve">Грунтування стін перед нанесеням декоративної штукатурки </t>
  </si>
  <si>
    <t>Нанесення декоративного тинькування</t>
  </si>
  <si>
    <t>Фарбування бетонних поверхонь стін, колон, пілонів</t>
  </si>
  <si>
    <t>Грунтування стін</t>
  </si>
  <si>
    <t>Фарбування стін фасадними фарбами в 3  шари</t>
  </si>
  <si>
    <t xml:space="preserve">Фарбування з штукатуркою </t>
  </si>
  <si>
    <t xml:space="preserve">Штукатурка стін </t>
  </si>
  <si>
    <t xml:space="preserve">Грунтування стін перед шпаклівкою </t>
  </si>
  <si>
    <t xml:space="preserve">Грунтування стін перед фарбуванням </t>
  </si>
  <si>
    <t>Фарбування стін фасадними фарбами в 2  шари</t>
  </si>
  <si>
    <t xml:space="preserve">Захист плівкою підлоги </t>
  </si>
  <si>
    <t>Нанесення сигнальної розмітки на колони жовтою фарбою в два шари</t>
  </si>
  <si>
    <t>Всього</t>
  </si>
  <si>
    <t>грн</t>
  </si>
  <si>
    <t>Влаштування ламелей Izovat 90 LF 150мм</t>
  </si>
  <si>
    <t>Влаштування ламелей Izovat 90 LF 50мм</t>
  </si>
  <si>
    <t>2.1</t>
  </si>
  <si>
    <t>Шпаклювання під фарбування (старт+фініш)</t>
  </si>
  <si>
    <t>ВС497 Кошторис Маст.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</si>
</sst>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z val="10"/>
      <color theme="4" tint="-0.249977111117893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b/>
      <sz val="10"/>
      <name val="Arial"/>
      <family val="2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6" fillId="0" borderId="0" xfId="1" applyFont="1"/>
    <xf numFmtId="0" fontId="8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2" fontId="7" fillId="0" borderId="5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right" vertical="center" wrapText="1"/>
    </xf>
    <xf numFmtId="0" fontId="5" fillId="0" borderId="6" xfId="1" applyFont="1" applyBorder="1" applyAlignment="1">
      <alignment horizontal="right" vertical="center" wrapText="1"/>
    </xf>
    <xf numFmtId="0" fontId="14" fillId="0" borderId="4" xfId="1" applyFont="1" applyBorder="1" applyAlignment="1">
      <alignment horizontal="left" vertical="center"/>
    </xf>
    <xf numFmtId="2" fontId="7" fillId="0" borderId="3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4" fontId="12" fillId="0" borderId="4" xfId="1" applyNumberFormat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left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2" fontId="7" fillId="0" borderId="8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 wrapText="1"/>
    </xf>
    <xf numFmtId="2" fontId="7" fillId="0" borderId="12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 wrapText="1"/>
    </xf>
    <xf numFmtId="4" fontId="7" fillId="0" borderId="3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4" fontId="7" fillId="0" borderId="12" xfId="1" applyNumberFormat="1" applyFont="1" applyBorder="1" applyAlignment="1">
      <alignment horizontal="center" vertical="center"/>
    </xf>
    <xf numFmtId="1" fontId="15" fillId="0" borderId="0" xfId="4" applyNumberFormat="1" applyFont="1" applyAlignment="1">
      <alignment vertical="center" wrapText="1"/>
    </xf>
    <xf numFmtId="0" fontId="16" fillId="0" borderId="0" xfId="4" applyFont="1" applyAlignment="1">
      <alignment vertical="center"/>
    </xf>
    <xf numFmtId="2" fontId="16" fillId="0" borderId="0" xfId="4" applyNumberFormat="1" applyFont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4" fontId="12" fillId="0" borderId="6" xfId="1" applyNumberFormat="1" applyFont="1" applyBorder="1" applyAlignment="1">
      <alignment horizontal="right" vertical="center" wrapText="1"/>
    </xf>
    <xf numFmtId="4" fontId="13" fillId="0" borderId="6" xfId="1" applyNumberFormat="1" applyFont="1" applyBorder="1" applyAlignment="1">
      <alignment horizontal="right" vertical="center" wrapText="1"/>
    </xf>
    <xf numFmtId="49" fontId="7" fillId="0" borderId="5" xfId="1" applyNumberFormat="1" applyFont="1" applyBorder="1" applyAlignment="1">
      <alignment horizontal="center" vertical="center"/>
    </xf>
    <xf numFmtId="4" fontId="5" fillId="0" borderId="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/>
    </xf>
    <xf numFmtId="4" fontId="9" fillId="0" borderId="11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/>
    <xf numFmtId="0" fontId="17" fillId="0" borderId="0" xfId="1" applyFont="1" applyAlignment="1">
      <alignment horizontal="center" vertical="center" wrapText="1"/>
    </xf>
    <xf numFmtId="0" fontId="18" fillId="0" borderId="0" xfId="1" applyFont="1"/>
    <xf numFmtId="0" fontId="19" fillId="4" borderId="14" xfId="1" applyFont="1" applyFill="1" applyBorder="1" applyAlignment="1">
      <alignment horizontal="center" vertical="center" wrapText="1"/>
    </xf>
    <xf numFmtId="0" fontId="19" fillId="4" borderId="15" xfId="1" applyFont="1" applyFill="1" applyBorder="1" applyAlignment="1">
      <alignment horizontal="center" vertical="center"/>
    </xf>
    <xf numFmtId="0" fontId="19" fillId="4" borderId="15" xfId="1" applyFont="1" applyFill="1" applyBorder="1" applyAlignment="1">
      <alignment horizontal="center" vertical="center" wrapText="1"/>
    </xf>
    <xf numFmtId="0" fontId="19" fillId="4" borderId="16" xfId="1" applyFont="1" applyFill="1" applyBorder="1" applyAlignment="1">
      <alignment horizontal="center" vertical="center" wrapText="1"/>
    </xf>
    <xf numFmtId="0" fontId="20" fillId="4" borderId="17" xfId="1" applyFont="1" applyFill="1" applyBorder="1"/>
    <xf numFmtId="0" fontId="20" fillId="4" borderId="18" xfId="1" applyFont="1" applyFill="1" applyBorder="1" applyAlignment="1">
      <alignment horizontal="center"/>
    </xf>
    <xf numFmtId="0" fontId="20" fillId="4" borderId="19" xfId="1" applyFont="1" applyFill="1" applyBorder="1"/>
    <xf numFmtId="0" fontId="19" fillId="4" borderId="13" xfId="1" applyFont="1" applyFill="1" applyBorder="1" applyAlignment="1">
      <alignment horizontal="center" vertical="center" wrapText="1"/>
    </xf>
    <xf numFmtId="0" fontId="19" fillId="4" borderId="20" xfId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right" vertical="center" wrapText="1"/>
    </xf>
    <xf numFmtId="0" fontId="19" fillId="4" borderId="21" xfId="1" applyFont="1" applyFill="1" applyBorder="1" applyAlignment="1">
      <alignment horizontal="center" vertical="center"/>
    </xf>
    <xf numFmtId="4" fontId="19" fillId="4" borderId="21" xfId="1" applyNumberFormat="1" applyFont="1" applyFill="1" applyBorder="1" applyAlignment="1">
      <alignment horizontal="right" vertical="center" wrapText="1"/>
    </xf>
    <xf numFmtId="4" fontId="19" fillId="4" borderId="21" xfId="1" applyNumberFormat="1" applyFont="1" applyFill="1" applyBorder="1" applyAlignment="1">
      <alignment horizontal="center" vertical="center" wrapText="1"/>
    </xf>
    <xf numFmtId="4" fontId="19" fillId="4" borderId="5" xfId="1" applyNumberFormat="1" applyFont="1" applyFill="1" applyBorder="1" applyAlignment="1">
      <alignment horizontal="center" vertical="center" wrapText="1"/>
    </xf>
    <xf numFmtId="4" fontId="19" fillId="4" borderId="6" xfId="1" applyNumberFormat="1" applyFont="1" applyFill="1" applyBorder="1" applyAlignment="1">
      <alignment horizontal="center" vertical="center" wrapText="1"/>
    </xf>
    <xf numFmtId="4" fontId="19" fillId="4" borderId="1" xfId="1" applyNumberFormat="1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B897292C-3AC0-4350-AB81-2E2544FADB84}"/>
    <cellStyle name="Звичайний 3 12" xfId="5" xr:uid="{0747F081-2A3B-48A0-BAEA-8D6A67C55A8D}"/>
    <cellStyle name="Обычный 2 12" xfId="4" xr:uid="{609FF89F-CD8C-4661-B410-386757CCC3BB}"/>
    <cellStyle name="Обычный 3 3" xfId="1" xr:uid="{B6DE7DD0-4540-46D6-8C1D-89D4906D51CA}"/>
    <cellStyle name="Процентный 2" xfId="3" xr:uid="{65BCD294-E8CE-4C78-AB95-CBE7C2244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STL/&#1055;&#1041;&#1060;%20&#1043;&#1088;&#1091;&#1087;/4.%20&#1044;&#1043;&#1058;5/&#1040;&#1042;&#1056;%20&#1044;&#1043;070317/&#1040;&#1042;&#1056;%203_08.2017_&#1044;&#1043;0703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nysh/AppData/Local/Temp/&#1074;&#1091;&#1083;.&#1042;&#1086;&#1089;&#1082;&#1088;&#1077;&#1089;&#1077;&#1085;&#1089;&#1100;&#1082;&#1072;%207,%20&#1073;&#1091;&#1076;.1%20-%20&#1074;&#1085;&#1091;&#1090;&#1088;&#1110;&#1096;&#1085;&#1110;%20&#1110;&#1085;&#1078;.&#1089;&#1080;&#1089;&#1090;&#1077;&#1084;&#1080;%20-%20&#1079;&#1074;&#1077;&#1076;&#1077;&#1085;&#1072;%20&#1087;&#1088;&#1086;&#1087;&#1086;&#1079;&#1080;&#1094;&#1110;&#1103;%20&#1058;&#1056;&#1045;&#1050;&#1057;_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as1/koshtorys/&#1089;&#1082;&#1072;&#1085;-&#1082;&#1086;&#1087;&#1080;&#1080;/&#1055;&#1086;&#1079;&#1085;&#1103;&#1082;&#1080;/&#1044;&#1054;&#1052;%204/&#1041;&#1102;&#1076;&#1078;&#1077;&#1090;%20&#1043;&#1045;&#1053;&#1055;&#1054;&#1044;&#1056;&#1071;&#1044;/&#1041;&#1102;&#1076;&#1078;&#1077;&#1090;%20&#1055;&#1047;&#1053;_4%20&#1050;&#1054;&#1056;&#1048;&#1043;&#1059;&#1042;&#1040;&#1053;&#1053;&#1071;%20(12.02.18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40;&#1042;&#1056;_&#1057;&#1055;160818_Svitlopark/&#1040;&#1082;&#1090;&#1080;%202_&#1078;&#1073;123_1,04_SvitloPark_06.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1;&#1060;%20&#1043;&#1088;&#1091;&#1087;/&#1053;&#1072;%20&#1087;&#1086;&#1076;&#1087;&#1080;&#1089;&#1100;%20&#1087;&#1083;&#1086;&#1097;&#1072;&#1076;&#1082;&#1077;/&#1040;&#1082;&#1090;%2039_&#1084;&#1086;&#1085;&#1086;&#1083;&#1080;&#1090;_1.2018_&#1044;&#1043;070317_&#1044;&#1043;&#1058;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Documents%20and%20Settings/user/&#1056;&#1072;&#1073;&#1086;&#1095;&#1080;&#1081;%20&#1089;&#1090;&#1086;&#1083;/&#1053;&#1040;&#1058;&#1040;&#1051;&#1030;&#1071;/&#1053;&#1040;&#1058;&#1040;&#1051;&#1048;&#1071;/&#1055;&#1056;&#1048;&#1050;&#1051;&#1040;&#1044;&#1048;%20&#1041;&#1070;&#1044;&#1046;&#1045;&#1058;&#1030;&#1042;/&#1047;&#1084;.6_&#1041;&#1102;&#1076;&#1078;&#1077;&#1090;%20&#1044;&#1043;&#1058;&#8470;3_18.11%20(version%2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Documents%20and%20Settings/Admin/&#1052;&#1086;&#1080;%20&#1076;&#1086;&#1082;&#1091;&#1084;&#1077;&#1085;&#1090;&#1099;/Downloads/&#1053;&#1086;&#1074;&#1072;&#1103;%20&#1087;&#1072;&#1087;&#1082;&#1072;/&#1040;&#1082;&#1090;%2074_&#1082;&#1083;&#1072;&#1076;&#1082;&#1072;_05.2018_&#1044;&#1043;070317_&#1044;&#1043;&#1058;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55;&#1086;&#1075;&#1086;&#1076;&#1078;&#1077;&#1085;&#1085;&#1103;/&#1055;&#1086;&#1082;&#1088;&#1110;&#1074;&#1083;&#1103;/&#1058;&#1054;&#1042;%20&#1055;&#1041;&#1060;%20&#1043;&#1056;&#1059;&#1055;_&#1044;&#1062;_2%20848%20243,91%20&#1075;&#1088;&#1085;_10.06.2019_&#1082;&#1088;&#1086;&#1074;&#1083;&#1103;%20&#1076;.3_SvitloPa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 xml:space="preserve">Дріт сталевий Ø1,2 мм (Рах.КИФ369 від 30.05.17 р.) 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к-С"/>
      <sheetName val="ВК+ВКН"/>
      <sheetName val="Опалення"/>
    </sheetNames>
    <sheetDataSet>
      <sheetData sheetId="0"/>
      <sheetData sheetId="1">
        <row r="13">
          <cell r="I13">
            <v>18559.86</v>
          </cell>
        </row>
      </sheetData>
      <sheetData sheetId="2">
        <row r="33">
          <cell r="I33">
            <v>614920.59120000002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 xml:space="preserve">Дріт сталевий Ø1,2 мм 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 xml:space="preserve">Дріт сталевий Ø1,2 мм (Рах.КИФ369 від 30.05.17 р.) 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 refreshError="1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 xml:space="preserve">Мембрана дренажна </v>
          </cell>
        </row>
        <row r="49">
          <cell r="B49" t="str">
            <v xml:space="preserve"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 xml:space="preserve"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 xml:space="preserve"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 refreshError="1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 xml:space="preserve">Праймер бітумний 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1819-696A-4E73-B2E4-43EF7B693C7C}">
  <sheetPr>
    <pageSetUpPr fitToPage="1"/>
  </sheetPr>
  <dimension ref="B1:J49"/>
  <sheetViews>
    <sheetView tabSelected="1" view="pageBreakPreview" topLeftCell="A37" zoomScale="70" zoomScaleNormal="120" zoomScaleSheetLayoutView="70" workbookViewId="0">
      <selection activeCell="G51" sqref="G51"/>
    </sheetView>
  </sheetViews>
  <sheetFormatPr defaultColWidth="12.7109375" defaultRowHeight="15" customHeight="1" x14ac:dyDescent="0.25"/>
  <cols>
    <col min="1" max="1" width="5.42578125" style="1" customWidth="1"/>
    <col min="2" max="2" width="7" style="2" customWidth="1"/>
    <col min="3" max="3" width="47.28515625" style="1" customWidth="1"/>
    <col min="4" max="4" width="8.28515625" style="1" customWidth="1"/>
    <col min="5" max="5" width="12.7109375" style="1" customWidth="1"/>
    <col min="6" max="6" width="9.85546875" style="1" customWidth="1"/>
    <col min="7" max="7" width="13.28515625" style="1" customWidth="1"/>
    <col min="8" max="8" width="14.42578125" style="1" customWidth="1"/>
    <col min="9" max="10" width="0" style="1" hidden="1" customWidth="1"/>
    <col min="11" max="16384" width="12.7109375" style="1"/>
  </cols>
  <sheetData>
    <row r="1" spans="2:10" ht="18" customHeight="1" x14ac:dyDescent="0.25">
      <c r="B1" s="69"/>
      <c r="C1" s="70"/>
      <c r="D1" s="70"/>
      <c r="E1" s="70"/>
      <c r="F1" s="70"/>
      <c r="G1" s="70"/>
      <c r="I1" s="1">
        <v>48.563299999999998</v>
      </c>
    </row>
    <row r="2" spans="2:10" x14ac:dyDescent="0.25">
      <c r="B2" s="69"/>
      <c r="C2" s="70"/>
      <c r="D2" s="70"/>
      <c r="E2" s="70"/>
      <c r="F2" s="70"/>
      <c r="G2" s="70"/>
    </row>
    <row r="3" spans="2:10" ht="30.75" customHeight="1" x14ac:dyDescent="0.25">
      <c r="B3" s="71" t="s">
        <v>40</v>
      </c>
      <c r="C3" s="72"/>
      <c r="D3" s="72"/>
      <c r="E3" s="72"/>
      <c r="F3" s="72"/>
      <c r="G3" s="72"/>
      <c r="I3" s="1" t="e">
        <f>I1/#REF!</f>
        <v>#REF!</v>
      </c>
    </row>
    <row r="4" spans="2:10" ht="15.75" thickBot="1" x14ac:dyDescent="0.3">
      <c r="B4" s="4"/>
      <c r="C4" s="3"/>
      <c r="D4" s="3"/>
      <c r="E4" s="3"/>
      <c r="F4" s="3"/>
      <c r="G4" s="3"/>
    </row>
    <row r="5" spans="2:10" ht="28.5" customHeight="1" x14ac:dyDescent="0.25">
      <c r="B5" s="73" t="s">
        <v>0</v>
      </c>
      <c r="C5" s="74" t="s">
        <v>1</v>
      </c>
      <c r="D5" s="75" t="s">
        <v>2</v>
      </c>
      <c r="E5" s="74" t="s">
        <v>3</v>
      </c>
      <c r="F5" s="76" t="s">
        <v>4</v>
      </c>
      <c r="G5" s="77"/>
      <c r="I5" s="1" t="e">
        <f>33000*I3</f>
        <v>#REF!</v>
      </c>
    </row>
    <row r="6" spans="2:10" ht="26.25" thickBot="1" x14ac:dyDescent="0.3">
      <c r="B6" s="78"/>
      <c r="C6" s="79"/>
      <c r="D6" s="79"/>
      <c r="E6" s="79"/>
      <c r="F6" s="80" t="s">
        <v>5</v>
      </c>
      <c r="G6" s="80" t="s">
        <v>6</v>
      </c>
    </row>
    <row r="7" spans="2:10" x14ac:dyDescent="0.25">
      <c r="B7" s="66" t="s">
        <v>7</v>
      </c>
      <c r="C7" s="66">
        <v>2</v>
      </c>
      <c r="D7" s="67">
        <v>3</v>
      </c>
      <c r="E7" s="66">
        <v>4</v>
      </c>
      <c r="F7" s="67">
        <v>5</v>
      </c>
      <c r="G7" s="67">
        <v>6</v>
      </c>
    </row>
    <row r="8" spans="2:10" x14ac:dyDescent="0.25">
      <c r="B8" s="11"/>
      <c r="C8" s="12" t="s">
        <v>8</v>
      </c>
      <c r="D8" s="13"/>
      <c r="E8" s="11"/>
      <c r="F8" s="13"/>
      <c r="G8" s="13"/>
    </row>
    <row r="9" spans="2:10" x14ac:dyDescent="0.25">
      <c r="B9" s="14"/>
      <c r="C9" s="14" t="s">
        <v>9</v>
      </c>
      <c r="D9" s="15"/>
      <c r="E9" s="14"/>
      <c r="F9" s="15"/>
      <c r="G9" s="15"/>
    </row>
    <row r="10" spans="2:10" ht="8.25" customHeight="1" x14ac:dyDescent="0.25">
      <c r="B10" s="10"/>
      <c r="C10" s="10"/>
      <c r="D10" s="9"/>
      <c r="E10" s="10"/>
      <c r="F10" s="17"/>
      <c r="G10" s="17"/>
    </row>
    <row r="11" spans="2:10" ht="25.5" x14ac:dyDescent="0.25">
      <c r="B11" s="10"/>
      <c r="C11" s="57" t="s">
        <v>11</v>
      </c>
      <c r="D11" s="9"/>
      <c r="E11" s="18"/>
      <c r="F11" s="28"/>
      <c r="G11" s="28"/>
      <c r="I11" s="1">
        <f>E11*F11</f>
        <v>0</v>
      </c>
      <c r="J11" s="1" t="e">
        <f>E11*#REF!</f>
        <v>#REF!</v>
      </c>
    </row>
    <row r="12" spans="2:10" x14ac:dyDescent="0.25">
      <c r="B12" s="10">
        <v>1</v>
      </c>
      <c r="C12" s="19" t="s">
        <v>12</v>
      </c>
      <c r="D12" s="9" t="s">
        <v>10</v>
      </c>
      <c r="E12" s="20">
        <v>1264.69</v>
      </c>
      <c r="F12" s="86">
        <v>20</v>
      </c>
      <c r="G12" s="86">
        <f>E12*F12</f>
        <v>25293.800000000003</v>
      </c>
      <c r="I12" s="1">
        <f>E12*F12</f>
        <v>25293.800000000003</v>
      </c>
      <c r="J12" s="1" t="e">
        <f>E12*#REF!</f>
        <v>#REF!</v>
      </c>
    </row>
    <row r="13" spans="2:10" x14ac:dyDescent="0.25">
      <c r="B13" s="10">
        <v>2</v>
      </c>
      <c r="C13" s="40" t="s">
        <v>36</v>
      </c>
      <c r="D13" s="9" t="s">
        <v>10</v>
      </c>
      <c r="E13" s="17">
        <f>E12-E14</f>
        <v>1196.19</v>
      </c>
      <c r="F13" s="86">
        <v>120</v>
      </c>
      <c r="G13" s="86">
        <f>E13*F13</f>
        <v>143542.80000000002</v>
      </c>
      <c r="I13" s="1">
        <f>E13*F13</f>
        <v>143542.80000000002</v>
      </c>
      <c r="J13" s="1" t="e">
        <f>E13*#REF!</f>
        <v>#REF!</v>
      </c>
    </row>
    <row r="14" spans="2:10" x14ac:dyDescent="0.25">
      <c r="B14" s="60" t="s">
        <v>38</v>
      </c>
      <c r="C14" s="40" t="s">
        <v>37</v>
      </c>
      <c r="D14" s="9" t="s">
        <v>10</v>
      </c>
      <c r="E14" s="17">
        <v>68.5</v>
      </c>
      <c r="F14" s="86">
        <v>120</v>
      </c>
      <c r="G14" s="86">
        <f>E14*F14</f>
        <v>8220</v>
      </c>
    </row>
    <row r="15" spans="2:10" x14ac:dyDescent="0.25">
      <c r="B15" s="21">
        <v>3</v>
      </c>
      <c r="C15" s="19" t="s">
        <v>15</v>
      </c>
      <c r="D15" s="9" t="s">
        <v>10</v>
      </c>
      <c r="E15" s="20">
        <f>E12</f>
        <v>1264.69</v>
      </c>
      <c r="F15" s="86">
        <v>20</v>
      </c>
      <c r="G15" s="86">
        <f>E15*F15</f>
        <v>25293.800000000003</v>
      </c>
      <c r="I15" s="1">
        <f>E15*F15</f>
        <v>25293.800000000003</v>
      </c>
      <c r="J15" s="1" t="e">
        <f>E15*#REF!</f>
        <v>#REF!</v>
      </c>
    </row>
    <row r="16" spans="2:10" x14ac:dyDescent="0.25">
      <c r="B16" s="21">
        <v>4</v>
      </c>
      <c r="C16" s="22" t="s">
        <v>16</v>
      </c>
      <c r="D16" s="23" t="s">
        <v>10</v>
      </c>
      <c r="E16" s="29">
        <f>E12</f>
        <v>1264.69</v>
      </c>
      <c r="F16" s="87">
        <v>120</v>
      </c>
      <c r="G16" s="87">
        <f>E16*F16</f>
        <v>151762.80000000002</v>
      </c>
      <c r="I16" s="1">
        <f>E16*F16</f>
        <v>151762.80000000002</v>
      </c>
      <c r="J16" s="1" t="e">
        <f>E16*#REF!</f>
        <v>#REF!</v>
      </c>
    </row>
    <row r="17" spans="2:10" x14ac:dyDescent="0.25">
      <c r="B17" s="21"/>
      <c r="C17" s="30"/>
      <c r="D17" s="25"/>
      <c r="E17" s="31"/>
      <c r="F17" s="58"/>
      <c r="G17" s="24"/>
      <c r="I17" s="1">
        <f>E17*F17</f>
        <v>0</v>
      </c>
      <c r="J17" s="1" t="e">
        <f>E17*#REF!</f>
        <v>#REF!</v>
      </c>
    </row>
    <row r="18" spans="2:10" x14ac:dyDescent="0.25">
      <c r="B18" s="21"/>
      <c r="C18" s="23" t="s">
        <v>17</v>
      </c>
      <c r="D18" s="25"/>
      <c r="E18" s="31"/>
      <c r="F18" s="59"/>
      <c r="G18" s="32"/>
      <c r="I18" s="1">
        <f>E18*F18</f>
        <v>0</v>
      </c>
      <c r="J18" s="1" t="e">
        <f>E18*#REF!</f>
        <v>#REF!</v>
      </c>
    </row>
    <row r="19" spans="2:10" x14ac:dyDescent="0.25">
      <c r="B19" s="7">
        <v>5</v>
      </c>
      <c r="C19" s="16" t="s">
        <v>18</v>
      </c>
      <c r="D19" s="6" t="s">
        <v>10</v>
      </c>
      <c r="E19" s="33">
        <f>3905.56</f>
        <v>3905.56</v>
      </c>
      <c r="F19" s="86">
        <v>120</v>
      </c>
      <c r="G19" s="86">
        <f>E19*F19</f>
        <v>468667.2</v>
      </c>
      <c r="I19" s="1">
        <f>E19*F19</f>
        <v>468667.2</v>
      </c>
      <c r="J19" s="1" t="e">
        <f>E19*#REF!</f>
        <v>#REF!</v>
      </c>
    </row>
    <row r="20" spans="2:10" x14ac:dyDescent="0.25">
      <c r="B20" s="7">
        <v>6</v>
      </c>
      <c r="C20" s="19" t="s">
        <v>15</v>
      </c>
      <c r="D20" s="9" t="s">
        <v>10</v>
      </c>
      <c r="E20" s="20">
        <f>E19</f>
        <v>3905.56</v>
      </c>
      <c r="F20" s="86">
        <v>20</v>
      </c>
      <c r="G20" s="86">
        <f>E20*F20</f>
        <v>78111.199999999997</v>
      </c>
      <c r="I20" s="1">
        <f>E20*F20</f>
        <v>78111.199999999997</v>
      </c>
      <c r="J20" s="1" t="e">
        <f>E20*#REF!</f>
        <v>#REF!</v>
      </c>
    </row>
    <row r="21" spans="2:10" x14ac:dyDescent="0.25">
      <c r="B21" s="7">
        <v>7</v>
      </c>
      <c r="C21" s="22" t="s">
        <v>16</v>
      </c>
      <c r="D21" s="23" t="s">
        <v>10</v>
      </c>
      <c r="E21" s="29">
        <f>E20</f>
        <v>3905.56</v>
      </c>
      <c r="F21" s="87">
        <v>120</v>
      </c>
      <c r="G21" s="87">
        <f>E21*F21</f>
        <v>468667.2</v>
      </c>
      <c r="I21" s="1">
        <f>E21*F21</f>
        <v>468667.2</v>
      </c>
      <c r="J21" s="1" t="e">
        <f>E21*#REF!</f>
        <v>#REF!</v>
      </c>
    </row>
    <row r="22" spans="2:10" x14ac:dyDescent="0.25">
      <c r="B22" s="21"/>
      <c r="C22" s="30"/>
      <c r="D22" s="25"/>
      <c r="E22" s="31"/>
      <c r="F22" s="58"/>
      <c r="G22" s="24"/>
      <c r="I22" s="1">
        <f>E22*F22</f>
        <v>0</v>
      </c>
      <c r="J22" s="1" t="e">
        <f>E22*#REF!</f>
        <v>#REF!</v>
      </c>
    </row>
    <row r="23" spans="2:10" x14ac:dyDescent="0.25">
      <c r="B23" s="34"/>
      <c r="C23" s="34" t="s">
        <v>19</v>
      </c>
      <c r="D23" s="35"/>
      <c r="E23" s="34"/>
      <c r="F23" s="35"/>
      <c r="G23" s="35"/>
      <c r="I23" s="1">
        <f>E23*F23</f>
        <v>0</v>
      </c>
      <c r="J23" s="1" t="e">
        <f>E23*#REF!</f>
        <v>#REF!</v>
      </c>
    </row>
    <row r="24" spans="2:10" ht="6.75" customHeight="1" x14ac:dyDescent="0.25">
      <c r="B24" s="7"/>
      <c r="C24" s="8"/>
      <c r="D24" s="36"/>
      <c r="E24" s="37"/>
      <c r="F24" s="38"/>
      <c r="G24" s="39"/>
      <c r="I24" s="1">
        <f>E24*F24</f>
        <v>0</v>
      </c>
      <c r="J24" s="1" t="e">
        <f>E24*#REF!</f>
        <v>#REF!</v>
      </c>
    </row>
    <row r="25" spans="2:10" ht="15.75" customHeight="1" x14ac:dyDescent="0.25">
      <c r="B25" s="7"/>
      <c r="C25" s="8" t="s">
        <v>20</v>
      </c>
      <c r="D25" s="36"/>
      <c r="E25" s="37"/>
      <c r="F25" s="38"/>
      <c r="G25" s="39"/>
      <c r="I25" s="1">
        <f>E25*F25</f>
        <v>0</v>
      </c>
      <c r="J25" s="1" t="e">
        <f>E25*#REF!</f>
        <v>#REF!</v>
      </c>
    </row>
    <row r="26" spans="2:10" ht="15.75" customHeight="1" x14ac:dyDescent="0.25">
      <c r="B26" s="7">
        <f>B21+1</f>
        <v>8</v>
      </c>
      <c r="C26" s="19" t="s">
        <v>12</v>
      </c>
      <c r="D26" s="6" t="s">
        <v>10</v>
      </c>
      <c r="E26" s="27">
        <v>574.79999999999995</v>
      </c>
      <c r="F26" s="86">
        <v>20</v>
      </c>
      <c r="G26" s="86">
        <f>E26*F26</f>
        <v>11496</v>
      </c>
      <c r="I26" s="1">
        <f>E26*F26</f>
        <v>11496</v>
      </c>
      <c r="J26" s="1" t="e">
        <f>E26*#REF!</f>
        <v>#REF!</v>
      </c>
    </row>
    <row r="27" spans="2:10" ht="15.75" customHeight="1" x14ac:dyDescent="0.25">
      <c r="B27" s="7">
        <f>B26+1</f>
        <v>9</v>
      </c>
      <c r="C27" s="40" t="s">
        <v>13</v>
      </c>
      <c r="D27" s="6" t="s">
        <v>10</v>
      </c>
      <c r="E27" s="41">
        <f>E26</f>
        <v>574.79999999999995</v>
      </c>
      <c r="F27" s="86">
        <v>180</v>
      </c>
      <c r="G27" s="86">
        <f>E27*F27</f>
        <v>103463.99999999999</v>
      </c>
      <c r="I27" s="1">
        <f>E27*F27</f>
        <v>103463.99999999999</v>
      </c>
      <c r="J27" s="1" t="e">
        <f>E27*#REF!</f>
        <v>#REF!</v>
      </c>
    </row>
    <row r="28" spans="2:10" ht="25.5" x14ac:dyDescent="0.25">
      <c r="B28" s="7">
        <f>B27+1</f>
        <v>10</v>
      </c>
      <c r="C28" s="16" t="s">
        <v>14</v>
      </c>
      <c r="D28" s="6" t="s">
        <v>10</v>
      </c>
      <c r="E28" s="27">
        <f>E26</f>
        <v>574.79999999999995</v>
      </c>
      <c r="F28" s="87">
        <v>95</v>
      </c>
      <c r="G28" s="86">
        <f>E28*F28</f>
        <v>54605.999999999993</v>
      </c>
      <c r="I28" s="1">
        <f>E28*F28</f>
        <v>54605.999999999993</v>
      </c>
      <c r="J28" s="1" t="e">
        <f>E28*#REF!</f>
        <v>#REF!</v>
      </c>
    </row>
    <row r="29" spans="2:10" ht="25.5" x14ac:dyDescent="0.25">
      <c r="B29" s="7">
        <f>B28+1</f>
        <v>11</v>
      </c>
      <c r="C29" s="16" t="s">
        <v>21</v>
      </c>
      <c r="D29" s="6" t="s">
        <v>10</v>
      </c>
      <c r="E29" s="27">
        <f>E28</f>
        <v>574.79999999999995</v>
      </c>
      <c r="F29" s="86">
        <v>185</v>
      </c>
      <c r="G29" s="86">
        <f>E29*F29</f>
        <v>106337.99999999999</v>
      </c>
      <c r="I29" s="1">
        <f>E29*F29</f>
        <v>106337.99999999999</v>
      </c>
      <c r="J29" s="1" t="e">
        <f>E29*#REF!</f>
        <v>#REF!</v>
      </c>
    </row>
    <row r="30" spans="2:10" ht="25.5" x14ac:dyDescent="0.25">
      <c r="B30" s="7">
        <f>B29+1</f>
        <v>12</v>
      </c>
      <c r="C30" s="42" t="s">
        <v>22</v>
      </c>
      <c r="D30" s="6" t="s">
        <v>10</v>
      </c>
      <c r="E30" s="43">
        <f>E29</f>
        <v>574.79999999999995</v>
      </c>
      <c r="F30" s="86">
        <v>20</v>
      </c>
      <c r="G30" s="86">
        <f>E30*F30</f>
        <v>11496</v>
      </c>
      <c r="I30" s="1">
        <f>E30*F30</f>
        <v>11496</v>
      </c>
      <c r="J30" s="1" t="e">
        <f>E30*#REF!</f>
        <v>#REF!</v>
      </c>
    </row>
    <row r="31" spans="2:10" ht="15.75" customHeight="1" x14ac:dyDescent="0.25">
      <c r="B31" s="44">
        <f>B30+1</f>
        <v>13</v>
      </c>
      <c r="C31" s="45" t="s">
        <v>23</v>
      </c>
      <c r="D31" s="46" t="s">
        <v>10</v>
      </c>
      <c r="E31" s="47">
        <f>E30</f>
        <v>574.79999999999995</v>
      </c>
      <c r="F31" s="88">
        <v>165</v>
      </c>
      <c r="G31" s="88">
        <f>E31*F31</f>
        <v>94841.999999999985</v>
      </c>
      <c r="I31" s="1">
        <f>E31*F31</f>
        <v>94841.999999999985</v>
      </c>
      <c r="J31" s="1" t="e">
        <f>E31*#REF!</f>
        <v>#REF!</v>
      </c>
    </row>
    <row r="32" spans="2:10" ht="15.75" customHeight="1" x14ac:dyDescent="0.25">
      <c r="B32" s="21"/>
      <c r="C32" s="23"/>
      <c r="D32" s="48"/>
      <c r="E32" s="49"/>
      <c r="F32" s="61"/>
      <c r="G32" s="61"/>
      <c r="I32" s="1">
        <f>E32*F32</f>
        <v>0</v>
      </c>
      <c r="J32" s="1" t="e">
        <f>E32*#REF!</f>
        <v>#REF!</v>
      </c>
    </row>
    <row r="33" spans="2:10" ht="25.5" x14ac:dyDescent="0.25">
      <c r="B33" s="7"/>
      <c r="C33" s="8" t="s">
        <v>24</v>
      </c>
      <c r="D33" s="36"/>
      <c r="E33" s="37"/>
      <c r="F33" s="50"/>
      <c r="G33" s="50"/>
      <c r="I33" s="1">
        <f>E33*F33</f>
        <v>0</v>
      </c>
      <c r="J33" s="1" t="e">
        <f>E33*#REF!</f>
        <v>#REF!</v>
      </c>
    </row>
    <row r="34" spans="2:10" ht="15.75" customHeight="1" x14ac:dyDescent="0.25">
      <c r="B34" s="7">
        <f>B31+1</f>
        <v>14</v>
      </c>
      <c r="C34" s="16" t="s">
        <v>18</v>
      </c>
      <c r="D34" s="6" t="s">
        <v>10</v>
      </c>
      <c r="E34" s="33">
        <v>2148.91</v>
      </c>
      <c r="F34" s="86">
        <v>120</v>
      </c>
      <c r="G34" s="86">
        <f>E34*F34</f>
        <v>257869.19999999998</v>
      </c>
      <c r="I34" s="1">
        <f>E34*F34</f>
        <v>257869.19999999998</v>
      </c>
      <c r="J34" s="1" t="e">
        <f>E34*#REF!</f>
        <v>#REF!</v>
      </c>
    </row>
    <row r="35" spans="2:10" ht="15.75" customHeight="1" x14ac:dyDescent="0.25">
      <c r="B35" s="7">
        <f>B34+1</f>
        <v>15</v>
      </c>
      <c r="C35" s="19" t="s">
        <v>25</v>
      </c>
      <c r="D35" s="6" t="s">
        <v>10</v>
      </c>
      <c r="E35" s="27">
        <f>E34</f>
        <v>2148.91</v>
      </c>
      <c r="F35" s="86">
        <v>20</v>
      </c>
      <c r="G35" s="86">
        <f>E35*F35</f>
        <v>42978.2</v>
      </c>
      <c r="I35" s="1">
        <f>E35*F35</f>
        <v>42978.2</v>
      </c>
      <c r="J35" s="1" t="e">
        <f>E35*#REF!</f>
        <v>#REF!</v>
      </c>
    </row>
    <row r="36" spans="2:10" ht="15.75" customHeight="1" x14ac:dyDescent="0.25">
      <c r="B36" s="7">
        <f>B35+1</f>
        <v>16</v>
      </c>
      <c r="C36" s="16" t="s">
        <v>26</v>
      </c>
      <c r="D36" s="6" t="s">
        <v>10</v>
      </c>
      <c r="E36" s="51">
        <f>E34</f>
        <v>2148.91</v>
      </c>
      <c r="F36" s="86">
        <v>125</v>
      </c>
      <c r="G36" s="86">
        <f>E36*F36</f>
        <v>268613.75</v>
      </c>
      <c r="I36" s="1">
        <f>E36*F36</f>
        <v>268613.75</v>
      </c>
      <c r="J36" s="1" t="e">
        <f>E36*#REF!</f>
        <v>#REF!</v>
      </c>
    </row>
    <row r="37" spans="2:10" ht="15.75" customHeight="1" x14ac:dyDescent="0.25">
      <c r="B37" s="7"/>
      <c r="C37" s="8"/>
      <c r="D37" s="36"/>
      <c r="E37" s="37"/>
      <c r="F37" s="50"/>
      <c r="G37" s="50"/>
      <c r="I37" s="1">
        <f>E37*F37</f>
        <v>0</v>
      </c>
      <c r="J37" s="1" t="e">
        <f>E37*#REF!</f>
        <v>#REF!</v>
      </c>
    </row>
    <row r="38" spans="2:10" ht="15.75" customHeight="1" x14ac:dyDescent="0.25">
      <c r="B38" s="7"/>
      <c r="C38" s="8" t="s">
        <v>27</v>
      </c>
      <c r="D38" s="36"/>
      <c r="E38" s="37"/>
      <c r="F38" s="50"/>
      <c r="G38" s="50"/>
      <c r="I38" s="1">
        <f>E38*F38</f>
        <v>0</v>
      </c>
      <c r="J38" s="1" t="e">
        <f>E38*#REF!</f>
        <v>#REF!</v>
      </c>
    </row>
    <row r="39" spans="2:10" ht="15.75" customHeight="1" x14ac:dyDescent="0.25">
      <c r="B39" s="7">
        <f>B36+1</f>
        <v>17</v>
      </c>
      <c r="C39" s="19" t="s">
        <v>25</v>
      </c>
      <c r="D39" s="6" t="s">
        <v>10</v>
      </c>
      <c r="E39" s="27">
        <v>480.29</v>
      </c>
      <c r="F39" s="86">
        <v>20</v>
      </c>
      <c r="G39" s="86">
        <f>E39*F39</f>
        <v>9605.8000000000011</v>
      </c>
      <c r="I39" s="1">
        <f>E39*F39</f>
        <v>9605.8000000000011</v>
      </c>
      <c r="J39" s="1" t="e">
        <f>E39*#REF!</f>
        <v>#REF!</v>
      </c>
    </row>
    <row r="40" spans="2:10" ht="15.75" customHeight="1" x14ac:dyDescent="0.25">
      <c r="B40" s="7">
        <f>B39+1</f>
        <v>18</v>
      </c>
      <c r="C40" s="26" t="s">
        <v>28</v>
      </c>
      <c r="D40" s="6" t="s">
        <v>10</v>
      </c>
      <c r="E40" s="27">
        <f>E39</f>
        <v>480.29</v>
      </c>
      <c r="F40" s="86">
        <v>245</v>
      </c>
      <c r="G40" s="86">
        <f>E40*F40</f>
        <v>117671.05</v>
      </c>
      <c r="I40" s="1">
        <f>E40*F40</f>
        <v>117671.05</v>
      </c>
      <c r="J40" s="1" t="e">
        <f>E40*#REF!</f>
        <v>#REF!</v>
      </c>
    </row>
    <row r="41" spans="2:10" ht="15.75" customHeight="1" x14ac:dyDescent="0.25">
      <c r="B41" s="7">
        <f>B40+1</f>
        <v>19</v>
      </c>
      <c r="C41" s="19" t="s">
        <v>29</v>
      </c>
      <c r="D41" s="6" t="s">
        <v>10</v>
      </c>
      <c r="E41" s="27">
        <f>E40</f>
        <v>480.29</v>
      </c>
      <c r="F41" s="86">
        <v>20</v>
      </c>
      <c r="G41" s="86">
        <f>E41*F41</f>
        <v>9605.8000000000011</v>
      </c>
      <c r="I41" s="1">
        <f>E41*F41</f>
        <v>9605.8000000000011</v>
      </c>
      <c r="J41" s="1" t="e">
        <f>E41*#REF!</f>
        <v>#REF!</v>
      </c>
    </row>
    <row r="42" spans="2:10" ht="15.75" customHeight="1" x14ac:dyDescent="0.25">
      <c r="B42" s="7">
        <f>B41+1</f>
        <v>20</v>
      </c>
      <c r="C42" s="16" t="s">
        <v>39</v>
      </c>
      <c r="D42" s="6" t="s">
        <v>10</v>
      </c>
      <c r="E42" s="27">
        <f>E39</f>
        <v>480.29</v>
      </c>
      <c r="F42" s="86">
        <v>185</v>
      </c>
      <c r="G42" s="86">
        <f>E42*F42</f>
        <v>88853.650000000009</v>
      </c>
      <c r="I42" s="1">
        <f>E42*F42</f>
        <v>88853.650000000009</v>
      </c>
      <c r="J42" s="1" t="e">
        <f>E42*#REF!</f>
        <v>#REF!</v>
      </c>
    </row>
    <row r="43" spans="2:10" ht="15.75" customHeight="1" x14ac:dyDescent="0.25">
      <c r="B43" s="7">
        <f>B42+1</f>
        <v>21</v>
      </c>
      <c r="C43" s="19" t="s">
        <v>30</v>
      </c>
      <c r="D43" s="6" t="s">
        <v>10</v>
      </c>
      <c r="E43" s="27">
        <f>E42</f>
        <v>480.29</v>
      </c>
      <c r="F43" s="86">
        <v>20</v>
      </c>
      <c r="G43" s="86">
        <f>E43*F43</f>
        <v>9605.8000000000011</v>
      </c>
      <c r="I43" s="1">
        <f>E43*F43</f>
        <v>9605.8000000000011</v>
      </c>
      <c r="J43" s="1" t="e">
        <f>E43*#REF!</f>
        <v>#REF!</v>
      </c>
    </row>
    <row r="44" spans="2:10" ht="15.75" customHeight="1" x14ac:dyDescent="0.25">
      <c r="B44" s="7">
        <f>B43+1</f>
        <v>22</v>
      </c>
      <c r="C44" s="16" t="s">
        <v>31</v>
      </c>
      <c r="D44" s="6" t="s">
        <v>10</v>
      </c>
      <c r="E44" s="51">
        <f>E42</f>
        <v>480.29</v>
      </c>
      <c r="F44" s="86">
        <v>90</v>
      </c>
      <c r="G44" s="86">
        <f>E44*F44</f>
        <v>43226.1</v>
      </c>
      <c r="I44" s="1">
        <f>E44*F44</f>
        <v>43226.1</v>
      </c>
      <c r="J44" s="1" t="e">
        <f>E44*#REF!</f>
        <v>#REF!</v>
      </c>
    </row>
    <row r="45" spans="2:10" ht="15.75" customHeight="1" x14ac:dyDescent="0.25">
      <c r="B45" s="5">
        <f>B44+1</f>
        <v>23</v>
      </c>
      <c r="C45" s="52" t="s">
        <v>32</v>
      </c>
      <c r="D45" s="46" t="s">
        <v>10</v>
      </c>
      <c r="E45" s="53">
        <v>5072.07</v>
      </c>
      <c r="F45" s="88">
        <v>12</v>
      </c>
      <c r="G45" s="88">
        <f>E45*F45</f>
        <v>60864.84</v>
      </c>
      <c r="I45" s="1">
        <f>E45*F45</f>
        <v>60864.84</v>
      </c>
      <c r="J45" s="1" t="e">
        <f>E45*#REF!</f>
        <v>#REF!</v>
      </c>
    </row>
    <row r="46" spans="2:10" ht="25.5" x14ac:dyDescent="0.25">
      <c r="B46" s="5">
        <f>B45+1</f>
        <v>24</v>
      </c>
      <c r="C46" s="52" t="s">
        <v>33</v>
      </c>
      <c r="D46" s="46" t="s">
        <v>10</v>
      </c>
      <c r="E46" s="53">
        <v>1304.32</v>
      </c>
      <c r="F46" s="88">
        <v>190</v>
      </c>
      <c r="G46" s="88">
        <f>E46*F46</f>
        <v>247820.79999999999</v>
      </c>
      <c r="I46" s="1">
        <f>E46*F46</f>
        <v>247820.79999999999</v>
      </c>
      <c r="J46" s="1" t="e">
        <f>E46*#REF!</f>
        <v>#REF!</v>
      </c>
    </row>
    <row r="47" spans="2:10" ht="15.75" customHeight="1" thickBot="1" x14ac:dyDescent="0.3">
      <c r="B47" s="68"/>
      <c r="C47" s="62"/>
      <c r="D47" s="63"/>
      <c r="E47" s="64"/>
      <c r="F47" s="65"/>
      <c r="G47" s="65"/>
      <c r="I47" s="1">
        <f>E47*F47</f>
        <v>0</v>
      </c>
      <c r="J47" s="1" t="e">
        <f>E47*#REF!</f>
        <v>#REF!</v>
      </c>
    </row>
    <row r="48" spans="2:10" ht="15.75" customHeight="1" x14ac:dyDescent="0.25">
      <c r="B48" s="81"/>
      <c r="C48" s="82" t="s">
        <v>34</v>
      </c>
      <c r="D48" s="83" t="s">
        <v>35</v>
      </c>
      <c r="E48" s="83"/>
      <c r="F48" s="84"/>
      <c r="G48" s="85">
        <f>SUM(G11:G47)</f>
        <v>2908515.7899999991</v>
      </c>
      <c r="I48" s="1">
        <f>E48*F48</f>
        <v>0</v>
      </c>
      <c r="J48" s="1" t="e">
        <f>E48*#REF!</f>
        <v>#REF!</v>
      </c>
    </row>
    <row r="49" spans="2:5" s="55" customFormat="1" ht="16.5" customHeight="1" x14ac:dyDescent="0.25">
      <c r="B49" s="54"/>
      <c r="C49" s="54"/>
      <c r="E49" s="56"/>
    </row>
  </sheetData>
  <mergeCells count="8">
    <mergeCell ref="B1:G1"/>
    <mergeCell ref="B2:G2"/>
    <mergeCell ref="B3:G3"/>
    <mergeCell ref="B5:B6"/>
    <mergeCell ref="C5:C6"/>
    <mergeCell ref="D5:D6"/>
    <mergeCell ref="E5:E6"/>
    <mergeCell ref="F5:G5"/>
  </mergeCells>
  <pageMargins left="0.19685039370078741" right="0.19685039370078741" top="0.59055118110236227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</vt:lpstr>
      <vt:lpstr>КП!Область_друку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Драгунов</dc:creator>
  <cp:lastModifiedBy>ZHURBA</cp:lastModifiedBy>
  <cp:lastPrinted>2026-01-23T09:11:18Z</cp:lastPrinted>
  <dcterms:created xsi:type="dcterms:W3CDTF">2015-06-05T18:19:34Z</dcterms:created>
  <dcterms:modified xsi:type="dcterms:W3CDTF">2026-01-23T13:13:52Z</dcterms:modified>
</cp:coreProperties>
</file>