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06115167-6C6F-46F0-8E89-F44073259CDC}" xr6:coauthVersionLast="47" xr6:coauthVersionMax="47" xr10:uidLastSave="{00000000-0000-0000-0000-000000000000}"/>
  <bookViews>
    <workbookView xWindow="-108" yWindow="-108" windowWidth="23256" windowHeight="12456" xr2:uid="{00000000-000D-0000-FFFF-FFFF00000000}"/>
  </bookViews>
  <sheets>
    <sheet name="КОШТОРИС-ESTIMATES" sheetId="2" r:id="rId1"/>
    <sheet name="DATA" sheetId="5" state="hidden" r:id="rId2"/>
  </sheets>
  <externalReferences>
    <externalReference r:id="rId3"/>
    <externalReference r:id="rId4"/>
    <externalReference r:id="rId5"/>
  </externalReferences>
  <definedNames>
    <definedName name="_xlnm._FilterDatabase" localSheetId="0" hidden="1">'КОШТОРИС-ESTIMATES'!$A$12:$P$73</definedName>
    <definedName name="CG">[1]Списки!$C$3:$C$100</definedName>
    <definedName name="_xlnm.Print_Area" localSheetId="0">'КОШТОРИС-ESTIMATES'!$A$1:$K$82</definedName>
    <definedName name="SectionTitle" localSheetId="0">[2]Списки!$B$3:$B$31</definedName>
    <definedName name="SectionTitle">[2]Списки!$B$3:$B$31</definedName>
    <definedName name="МethodOfPayment" localSheetId="0">[2]Списки!$D$3:$D$5</definedName>
    <definedName name="МethodOfPayment">[2]Списки!$D$3:$D$5</definedName>
    <definedName name="РАЗРЕШИТЕЛЬНАЯ_ДОКУМЕНТАЦИЯ_ЮР.ОТДЕЛА">[3]Списки!$D$2:$D$32</definedName>
    <definedName name="СFArticles" localSheetId="0">[2]Списки!$C$3:$C$100</definedName>
    <definedName name="СFArticles">[2]Списки!$C$3:$C$100</definedName>
    <definedName name="Форма_оплаты">[3]Списки!$B$3:$B$5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2" l="1"/>
  <c r="F68" i="2"/>
  <c r="K68" i="2"/>
  <c r="K56" i="2"/>
  <c r="F56" i="2"/>
  <c r="K42" i="2"/>
  <c r="F42" i="2"/>
  <c r="F59" i="2"/>
  <c r="F60" i="2"/>
  <c r="F61" i="2"/>
  <c r="F62" i="2"/>
  <c r="F63" i="2"/>
  <c r="F64" i="2"/>
  <c r="F65" i="2"/>
  <c r="F66" i="2"/>
  <c r="F67" i="2"/>
  <c r="F58" i="2"/>
  <c r="K59" i="2"/>
  <c r="K60" i="2"/>
  <c r="K61" i="2"/>
  <c r="K64" i="2"/>
  <c r="K65" i="2"/>
  <c r="K66" i="2"/>
  <c r="K67" i="2"/>
  <c r="K58" i="2"/>
  <c r="K45" i="2"/>
  <c r="K46" i="2"/>
  <c r="K47" i="2"/>
  <c r="K48" i="2"/>
  <c r="K49" i="2"/>
  <c r="K50" i="2"/>
  <c r="K51" i="2"/>
  <c r="K52" i="2"/>
  <c r="K53" i="2"/>
  <c r="K54" i="2"/>
  <c r="K55" i="2"/>
  <c r="K44" i="2"/>
  <c r="F45" i="2"/>
  <c r="F46" i="2"/>
  <c r="F47" i="2"/>
  <c r="F48" i="2"/>
  <c r="F49" i="2"/>
  <c r="F50" i="2"/>
  <c r="F51" i="2"/>
  <c r="F52" i="2"/>
  <c r="F53" i="2"/>
  <c r="F54" i="2"/>
  <c r="F55" i="2"/>
  <c r="F44" i="2"/>
  <c r="K31" i="2"/>
  <c r="K33" i="2"/>
  <c r="K35" i="2"/>
  <c r="K36" i="2"/>
  <c r="K39" i="2"/>
  <c r="K40" i="2"/>
  <c r="K41" i="2"/>
  <c r="K29" i="2"/>
  <c r="F30" i="2"/>
  <c r="F31" i="2"/>
  <c r="F32" i="2"/>
  <c r="F33" i="2"/>
  <c r="F34" i="2"/>
  <c r="F35" i="2"/>
  <c r="F36" i="2"/>
  <c r="F37" i="2"/>
  <c r="F38" i="2"/>
  <c r="F39" i="2"/>
  <c r="F40" i="2"/>
  <c r="F41" i="2"/>
  <c r="F29" i="2"/>
  <c r="K18" i="2"/>
  <c r="K19" i="2"/>
  <c r="K20" i="2"/>
  <c r="K21" i="2"/>
  <c r="K22" i="2"/>
  <c r="K23" i="2"/>
  <c r="K24" i="2"/>
  <c r="K25" i="2"/>
  <c r="K26" i="2"/>
  <c r="K14" i="2"/>
  <c r="K15" i="2"/>
  <c r="K16" i="2"/>
  <c r="K17" i="2"/>
  <c r="F15" i="2"/>
  <c r="F16" i="2"/>
  <c r="F17" i="2"/>
  <c r="F18" i="2"/>
  <c r="F19" i="2"/>
  <c r="F20" i="2"/>
  <c r="F21" i="2"/>
  <c r="F22" i="2"/>
  <c r="F23" i="2"/>
  <c r="F24" i="2"/>
  <c r="F25" i="2"/>
  <c r="F26" i="2"/>
  <c r="F14" i="2"/>
  <c r="I30" i="2" l="1"/>
  <c r="K30" i="2" s="1"/>
  <c r="I38" i="2"/>
  <c r="K38" i="2" s="1"/>
  <c r="I63" i="2" l="1"/>
  <c r="K63" i="2" s="1"/>
  <c r="I62" i="2"/>
  <c r="K62" i="2" s="1"/>
  <c r="I37" i="2" l="1"/>
  <c r="K37" i="2" s="1"/>
  <c r="I34" i="2" l="1"/>
  <c r="K34" i="2" s="1"/>
  <c r="I32" i="2" l="1"/>
  <c r="K32" i="2" s="1"/>
  <c r="F27" i="2" l="1"/>
  <c r="K27" i="2" l="1"/>
  <c r="K69" i="2" l="1"/>
  <c r="K70" i="2" l="1"/>
  <c r="K71" i="2" s="1"/>
  <c r="K72" i="2" l="1"/>
</calcChain>
</file>

<file path=xl/sharedStrings.xml><?xml version="1.0" encoding="utf-8"?>
<sst xmlns="http://schemas.openxmlformats.org/spreadsheetml/2006/main" count="184" uniqueCount="112">
  <si>
    <t xml:space="preserve">Додаток 1А до Договору будівельного підряду № /
Annex 1А to the Construction Contract  № 
</t>
  </si>
  <si>
    <r>
      <rPr>
        <b/>
        <i/>
        <sz val="14"/>
        <rFont val="Calibri"/>
        <family val="2"/>
        <scheme val="minor"/>
      </rPr>
      <t xml:space="preserve">Підприємство, організація/ Enterprise, organization </t>
    </r>
    <r>
      <rPr>
        <i/>
        <sz val="14"/>
        <rFont val="Calibri"/>
        <family val="2"/>
        <scheme val="minor"/>
      </rPr>
      <t xml:space="preserve">-  </t>
    </r>
    <r>
      <rPr>
        <i/>
        <sz val="14"/>
        <color rgb="FFFF0000"/>
        <rFont val="Calibri"/>
        <family val="2"/>
        <charset val="204"/>
        <scheme val="minor"/>
      </rPr>
      <t>[Повне найменування відповідно до реєстраційниї даних (українською/англійською)]</t>
    </r>
  </si>
  <si>
    <r>
      <rPr>
        <b/>
        <i/>
        <sz val="14"/>
        <rFont val="Calibri"/>
        <family val="2"/>
        <scheme val="minor"/>
      </rPr>
      <t>Ідентифікаційний код ЄДРПОУ/ code EDRPOU</t>
    </r>
    <r>
      <rPr>
        <i/>
        <sz val="14"/>
        <rFont val="Calibri"/>
        <family val="2"/>
        <scheme val="minor"/>
      </rPr>
      <t xml:space="preserve"> - </t>
    </r>
    <r>
      <rPr>
        <i/>
        <sz val="14"/>
        <color rgb="FFFF0000"/>
        <rFont val="Calibri"/>
        <family val="2"/>
        <charset val="204"/>
        <scheme val="minor"/>
      </rPr>
      <t xml:space="preserve"> 0000000</t>
    </r>
  </si>
  <si>
    <r>
      <rPr>
        <b/>
        <i/>
        <sz val="14"/>
        <rFont val="Calibri"/>
        <family val="2"/>
        <scheme val="minor"/>
      </rPr>
      <t>Замовник/Customer</t>
    </r>
    <r>
      <rPr>
        <i/>
        <sz val="14"/>
        <rFont val="Calibri"/>
        <family val="2"/>
        <scheme val="minor"/>
      </rPr>
      <t xml:space="preserve"> - </t>
    </r>
  </si>
  <si>
    <r>
      <t>Благодійник/Benefector</t>
    </r>
    <r>
      <rPr>
        <i/>
        <sz val="14"/>
        <rFont val="Calibri"/>
        <family val="2"/>
        <charset val="204"/>
      </rPr>
      <t xml:space="preserve"> -   ПРЕДСТАВНИЦТВО «ПРОДЖЕКТ ХОУП – ЗЕ ПІПЛ-ТУ-ПІПЛ ХЕЛС ФАУНДЕЙШН, ІНК.» В УКРАЇНІ, яке діє в інтересах ПРОДЖЕКТ ХОУП – ЗЕ ПІПЛ-ТУ-ПІПЛ ХЕЛС ФАУНДЕЙШН, ІНК/
REPRESENTATIVE OFFICE OF "PROJECT HOPE - THE PEOPLE-TO-PEOPLE HEALTH FOUNDATION INC." IN UKRAINE, which acts in the interests of PROJECT HOPE- THE PEOPLE-TO-PEOPLE HEALTH FOUNDATION, INC.</t>
    </r>
  </si>
  <si>
    <t xml:space="preserve">["00" місяць/Місяць англійською, рік] </t>
  </si>
  <si>
    <t>Україна,  [місто] / Ukraine, [місто, англійською]</t>
  </si>
  <si>
    <t>КОШТОРИС/ESTIMATES</t>
  </si>
  <si>
    <t>на виконання ремонтних робіт
по об’єкту «Поточний ремонт приміщень для MHPSS в «Запорізькому обласному центрі соціально-психологічної допомоги» Запорізької обласної ради
за адресою: м. Запоріжжя, вул. вул. Північнокільцева, 22-а</t>
  </si>
  <si>
    <t>for the performance of repair works
on the object "Current repair of premises for MHPSS in the "Zaporizhzhia Regional Center for Social and Psychological Assistance" of the Zaporizhzhia Regional Council
at the address: Zaporizhzhia, ul. Pivnichnokiltseva, 22-a</t>
  </si>
  <si>
    <t>№</t>
  </si>
  <si>
    <t>ПЕРЕЛІК РОБІТ/
LIST OF WORKS</t>
  </si>
  <si>
    <t>Одиниця виміру/
UNIT</t>
  </si>
  <si>
    <t>К-сть/
QTY.</t>
  </si>
  <si>
    <t xml:space="preserve">Ціна, грн без ПДВ/
Price, UAH without VAT </t>
  </si>
  <si>
    <t>Сума, грн без ПДВ/ 
Amount, UAH without VAT</t>
  </si>
  <si>
    <t>ПЕРЕЛІК МАТЕРІАЛІВ/
LIST OF MATERIALS</t>
  </si>
  <si>
    <t>Розділ 1. Демонтажні роботи / Section 1. Dismantling works</t>
  </si>
  <si>
    <t>Демонтаж підвісної стелі касетного типу (Армстронг) /Dismantling of a suspended ceiling of the cassette type (Аrmstrong)</t>
  </si>
  <si>
    <t>м2/m2</t>
  </si>
  <si>
    <t>Розбирання плінтусів / Dismantling of skirting boards</t>
  </si>
  <si>
    <t>мп/m</t>
  </si>
  <si>
    <t>Захист підлоги з лінолеуму та радіаторів поліетіленовою плівкою / Protecting linoleum floors and radiators with polyethylene film</t>
  </si>
  <si>
    <t>Змивка, вишкрібання фарбування зі стелі з обробкою протигрибковим засобом / Washing, scraping off whitewash from the ceiling with treatment with antifungal agent</t>
  </si>
  <si>
    <t>Протигрибковий засіб Rolax АНТИГРИБОК 10л., або аналог / Antifungal agent Rolax ANTI-FUNGI 10l., or analogue</t>
  </si>
  <si>
    <t>шт/psc</t>
  </si>
  <si>
    <t>Змивка, вишкрібання фарбування зі стін з обробкою протигрибковим засобом / Washing, scraping paint from walls with antifungal treatment</t>
  </si>
  <si>
    <t>Демонтаж унитазів / Dismantling of toilets</t>
  </si>
  <si>
    <t>Демонтаж світильників / Dismantling of lamps</t>
  </si>
  <si>
    <t>Демонтаж вимикачів, розеток, установочних  коробок / Dismantling of switches, sockets, installation boxes</t>
  </si>
  <si>
    <t>Демонтаж кондиціонерів / Dismantling of air conditioners</t>
  </si>
  <si>
    <t>Навантаження сміття вручну / Manual loading of debris</t>
  </si>
  <si>
    <t>т/tone</t>
  </si>
  <si>
    <t>Перевезення сміття до 10 км / Transport of waste up to 10 km</t>
  </si>
  <si>
    <t>Надати розгорнуту інформацію по основним, витратним та додатковим матеріалам відповідно до технічного завдання, вказавши маркування та виробника/</t>
  </si>
  <si>
    <t>Provide detailed information on basic, consumable and additional materials in accordance with the technical task, indicating the marking and manufacturer</t>
  </si>
  <si>
    <t>Всього по роботам Розділ 1 /Total works Section 1:</t>
  </si>
  <si>
    <t>Всього по матеріалам Розділ 1 /Total for materials Section 1:</t>
  </si>
  <si>
    <t>Розділ 2. Загальнобудівельні роботи  / Section 2. General construction works</t>
  </si>
  <si>
    <t>Нанесення блокирующего грунта на стіни та стелю / Applying blocking primer to walls and ceiling</t>
  </si>
  <si>
    <t>Адгезійний ґрунт на акриловій основі Zinsser Bulls Eye 1-2-3, або аналог / Zinsser Bulls Eye 1-2-3 Acrylic-Based Adhesive Primer, or analogue</t>
  </si>
  <si>
    <t>л/l</t>
  </si>
  <si>
    <t xml:space="preserve">Ґрунтування стін та відкосів за 2 рази/ Priming of walls and slopes 2 times </t>
  </si>
  <si>
    <t>Грунтовка глибокопроникна 10 л / Primer 10 l</t>
  </si>
  <si>
    <t xml:space="preserve">Шпаклювання стін та відкосів / Puttying of walls and slopes </t>
  </si>
  <si>
    <t>Шпаклівка фініш 25 кг / Putty finish 25 kg</t>
  </si>
  <si>
    <t>Фарбування стін та відкосів за 2 рази/ Painting walls, ceiling and slopes 2 times</t>
  </si>
  <si>
    <t>Фарба інтер'єрна латексна акрилова, 10л / Interior latex acrylic paint, 10l</t>
  </si>
  <si>
    <t>Грунтування стелі / Ceresit ceiling priming</t>
  </si>
  <si>
    <t xml:space="preserve">Ґрунтовка глибокопроникна / Deep penetration primer </t>
  </si>
  <si>
    <t>Безпіщане накриття поверхонь стель розчином із клейового гіпсу [типу "сатенгіпс"] товщиною шару 1,5 мм при нанесенні за 3 рази /Sandless covering of ceiling surfaces with adhesive gypsum mortar [type "satin gypsum"] with a layer thickness of 1.5 mm when applied in 3 times</t>
  </si>
  <si>
    <t>Шпаклівка типу Сатенгіпс / Putty type Satengips</t>
  </si>
  <si>
    <t>кг/kg</t>
  </si>
  <si>
    <t xml:space="preserve">Грунтовка глибокопроникна  / Primer </t>
  </si>
  <si>
    <t>Поліпшене фарбування стель полівінілацетатними водоемульсійними сумішами по збірних конструкціях, підготовлених під фарбування / Improved painting of ceilings with polyvinyl acetate water-emulsion mixtures on prefabricated structures prepared for painting</t>
  </si>
  <si>
    <t>Фарба інтер'єрна латексна акрилова / Interior latex acrylic paint</t>
  </si>
  <si>
    <t xml:space="preserve">Влаштування підвісної стелі типу "Армстронг" в комплекті / Installation of a suspended ceiling of the "Armstrong" type complete </t>
  </si>
  <si>
    <t>Профіль 3,6/профіль 1,2/профіль 0,6/ кутик пристінний/ підвис-гачок/ підвіс-вушко/ пружина / Profile 3.6/profile 1.2/profile 0.6/ wall corner/hanging hook/ hanging eye/ spring</t>
  </si>
  <si>
    <t xml:space="preserve">Укладання стельових плит в каркас стелі /Laying ceiling slabs in the ceiling frame </t>
  </si>
  <si>
    <t>Плита підвісної стелі Knauf Armstrong Retail (Німеччина, або Франція) або аналог / Knauf Armstrong Retail suspended ceiling board (Germany or France) or similar</t>
  </si>
  <si>
    <t>Монтаж плинтусів / Installation of plinths</t>
  </si>
  <si>
    <t>Плінтус ПВХ, довжина 2,5 м. разом з комплетуючими / PVC skirting board, length 2.5 m. including accessories</t>
  </si>
  <si>
    <t>Всього по роботам Розділ 2 /Total works Section 2:</t>
  </si>
  <si>
    <t>Всього по матеріалам Розділ 2 /Total for materials Section 2:</t>
  </si>
  <si>
    <t>Розділ 3. Монтаж системи електропостачання  / Section 3. Installation of the power supply system</t>
  </si>
  <si>
    <t>Монтаж люстри на 3 світильника / Installation of a chandelier with 3 lamps</t>
  </si>
  <si>
    <t>Люстра на 3 плафона в комплекті з світлодіодним лампами (змінна) по 60 Вт  / Chandelier with 3 shades complete with LED bulbs (replaceable) 60 W each</t>
  </si>
  <si>
    <t>комплект/kit</t>
  </si>
  <si>
    <t>Монтаж світильників у стелю Арсмтронг / Installation of lamps in the ceiling Arsmtrong</t>
  </si>
  <si>
    <t>Cвітильник стельовий світлодіодний для стелі касетного типу 600 х 600 мм / LED ceiling lamp for cassette type ceiling 600 x 600 mm</t>
  </si>
  <si>
    <t>Штроблення цегляних стін перерізом до 20х20 мм / Blocking of brick walls with a section of up to 20x20 mm</t>
  </si>
  <si>
    <t>Прокладання кабелю в штробах / Cable laying in the grooves</t>
  </si>
  <si>
    <t>Кабель силовий мідний ВВГнг-LS(нд) 3х1,5 / Power copper cable VVGng-LS(nd) 3x1.5</t>
  </si>
  <si>
    <t>Кабель силовий мідний ВВГнг-LS(нд) 3х2,5 / Power copper cable VVGng-LS(nd) 3x2.5</t>
  </si>
  <si>
    <t>Вирізка отвору і установка установочної коробки на стіни / Cutting a hole and installing the installation box on the walls</t>
  </si>
  <si>
    <t>Коробка установча набірна з шурупами/ The installation box is set with screws</t>
  </si>
  <si>
    <t>Монтаж розеток / Installation of sockets</t>
  </si>
  <si>
    <t>Розетка подвійна із заземленням в комплекті / Double socket with grounding included</t>
  </si>
  <si>
    <t xml:space="preserve">Розетка накладна вологозахищена з земленням із шторками в комплекті / The socket is waterproof with earthing and curtains included in the kit </t>
  </si>
  <si>
    <t>Монтаж вимикачів  / Installation switches</t>
  </si>
  <si>
    <t>Вимикач 2-клавішний вимикач / Switch 2-key switch</t>
  </si>
  <si>
    <t>Вимикач 1-клавішний вимикач / Switch 1-key switch</t>
  </si>
  <si>
    <t>Всього по роботам Розділ 3 /Total works Section 3:</t>
  </si>
  <si>
    <t>Всього по матеріалам Розділ 3 /Total for materials Section 3:</t>
  </si>
  <si>
    <t>Розділ 4. Інше / Section 4. Other</t>
  </si>
  <si>
    <t>Монтаж кондиционеров / Installation of air conditioners</t>
  </si>
  <si>
    <t>послуга/service</t>
  </si>
  <si>
    <t>Установлення унітазів з безпосередньо приєднаним бачком / Installing toilets with a directly connected cistern</t>
  </si>
  <si>
    <t>Унітаз-компакт з бачком та сидінням поліпропілен / Compact toilet bowl with cistern and seat polypropylene or analogue</t>
  </si>
  <si>
    <t>Шланг для води гнучкий Ø15 мм  / Flexible water hose Ø15 mm</t>
  </si>
  <si>
    <t>Кран приладовий 1/2"х1/2" кутовий/
Instrument tap 1/2 "x1/2" angular</t>
  </si>
  <si>
    <t>Установлення і підключення водонагрівачів/
Installation and connection of water heaters</t>
  </si>
  <si>
    <t>Водонагрівач не менше ніж 50 литрів / Water heater not less than 50 liters</t>
  </si>
  <si>
    <t>Шланг для води гнучкий Ø15 мм / Flexible water hose Ø15 mm</t>
  </si>
  <si>
    <t>Прибирання приміщень після ремонту та передача власнику / Cleaning of premises after renovation and handover to the owner</t>
  </si>
  <si>
    <t>Всього по роботам Розділ 4 /Total works Section 4:</t>
  </si>
  <si>
    <t>Всього по матеріалам Розділ 4 /Total for materials Section 4:</t>
  </si>
  <si>
    <t>Всього по роботам Розділи 1-4/Total works Sections 1-4:</t>
  </si>
  <si>
    <t>Всього по матеріалам Розділи 1-4/Total for materials Sections 1-4:</t>
  </si>
  <si>
    <t xml:space="preserve"> </t>
  </si>
  <si>
    <t>Всього по кошторису без ПДВ/ Total without VAT:</t>
  </si>
  <si>
    <r>
      <t xml:space="preserve">Непередбаченні витрати (покриття ризиків)/Unforeseen costs (risk coverage), </t>
    </r>
    <r>
      <rPr>
        <b/>
        <sz val="14"/>
        <color rgb="FFFF0000"/>
        <rFont val="Calibri"/>
        <family val="2"/>
        <scheme val="minor"/>
      </rPr>
      <t>10%</t>
    </r>
    <r>
      <rPr>
        <b/>
        <sz val="14"/>
        <rFont val="Calibri"/>
        <family val="2"/>
        <scheme val="minor"/>
      </rPr>
      <t>:</t>
    </r>
  </si>
  <si>
    <t>ВСЬОГО /TOTAL :</t>
  </si>
  <si>
    <t xml:space="preserve">ПРИМІТКА: </t>
  </si>
  <si>
    <t>NOTE:</t>
  </si>
  <si>
    <t>1. The quality of the work and materials is fixed and cannot be changed.
2. The final value includes all associated expenses: transport, administrative, etc.
3. In the “Other” section, the work and materials that, in the opinion of the Contractor, are necessary for the development of the entire cycle of work in accordance with the current national norms and standards, are included in the work. materials are not included in other sections.
4. All durable materials (screws, glue, etc.) are included to the works value.
5. The color of the walls and ceiling must be agreed with the customer. Painting in light pastel shades.
6. It is mandatory to agree with the customer before purchasing the main building materials (paint, baseboards, etc.) and equipment (chandeliers, etc.).</t>
  </si>
  <si>
    <t>м3/m3</t>
  </si>
  <si>
    <t>уп/pack</t>
  </si>
  <si>
    <t>кВт/KW</t>
  </si>
  <si>
    <t>рулон/roll</t>
  </si>
  <si>
    <t>Лінія/Ligne</t>
  </si>
  <si>
    <t>1. Вартість робіт та матеріалів є фіксованою і не підлягає зміні. 
2. Загальна вартість включає всі супутні витрати: транспортні, адміністративні тощо.
3. В секції "Інше" зазначині ті роботи та матеріали, які на прорахунок Підрядника необхідні для виконання всього циклу робіт у відповідності до діючих державних норм та стандартів, якщо ці роботи та матеріали не включені в інших секціях. 
4. Всі витратні матеріали (саморези, клей та інше) враховані в вартість роботи.
5. Колір стін та стелі обов'язково погодити з замовником. Фарбування у світлі пастельні відтінки.
6. Обовязково погодити з замовником перед придбанням основні будівлельні матеріали (фарба, плінтус та інші) і обладнання (люстри та інші).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</si>
</sst>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 _₽_-;\-* #,##0.00\ _₽_-;_-* &quot;-&quot;??\ _₽_-;_-@_-"/>
    <numFmt numFmtId="166" formatCode="#,##0.00\ _₴;[Red]#,##0.00\ _₴"/>
    <numFmt numFmtId="167" formatCode="0.000"/>
  </numFmts>
  <fonts count="3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000000"/>
      <name val="Calibri"/>
      <family val="2"/>
      <charset val="204"/>
    </font>
    <font>
      <sz val="10"/>
      <name val="Arial"/>
      <family val="2"/>
      <charset val="204"/>
    </font>
    <font>
      <sz val="8"/>
      <name val="Calibri"/>
      <family val="2"/>
      <scheme val="minor"/>
    </font>
    <font>
      <sz val="14"/>
      <color theme="1"/>
      <name val="Calibri"/>
      <family val="2"/>
      <scheme val="minor"/>
    </font>
    <font>
      <b/>
      <sz val="12"/>
      <name val="Calibri"/>
      <family val="2"/>
      <scheme val="minor"/>
    </font>
    <font>
      <sz val="12"/>
      <name val="Calibri"/>
      <family val="2"/>
      <scheme val="minor"/>
    </font>
    <font>
      <sz val="12"/>
      <color rgb="FF000000"/>
      <name val="Calibri"/>
      <family val="2"/>
      <scheme val="minor"/>
    </font>
    <font>
      <b/>
      <sz val="12"/>
      <color rgb="FF000000"/>
      <name val="Calibri"/>
      <family val="2"/>
      <scheme val="minor"/>
    </font>
    <font>
      <b/>
      <sz val="14"/>
      <name val="Calibri"/>
      <family val="2"/>
      <scheme val="minor"/>
    </font>
    <font>
      <i/>
      <sz val="14"/>
      <name val="Calibri"/>
      <family val="2"/>
      <scheme val="minor"/>
    </font>
    <font>
      <b/>
      <i/>
      <sz val="14"/>
      <name val="Calibri"/>
      <family val="2"/>
      <scheme val="minor"/>
    </font>
    <font>
      <b/>
      <sz val="14"/>
      <color rgb="FF000000"/>
      <name val="Calibri"/>
      <family val="2"/>
      <scheme val="minor"/>
    </font>
    <font>
      <sz val="14"/>
      <color rgb="FF000000"/>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i/>
      <sz val="14"/>
      <color theme="0"/>
      <name val="Calibri"/>
      <family val="2"/>
      <scheme val="minor"/>
    </font>
    <font>
      <b/>
      <sz val="14"/>
      <color theme="0"/>
      <name val="Calibri"/>
      <family val="2"/>
      <scheme val="minor"/>
    </font>
    <font>
      <b/>
      <i/>
      <sz val="14"/>
      <name val="Calibri"/>
      <family val="2"/>
      <charset val="204"/>
    </font>
    <font>
      <i/>
      <sz val="14"/>
      <name val="Calibri"/>
      <family val="2"/>
      <charset val="204"/>
    </font>
    <font>
      <sz val="10"/>
      <name val="Times New Roman"/>
      <family val="1"/>
      <charset val="204"/>
    </font>
    <font>
      <sz val="14"/>
      <color rgb="FFFF0000"/>
      <name val="Calibri"/>
      <family val="2"/>
      <scheme val="minor"/>
    </font>
    <font>
      <sz val="14"/>
      <color rgb="FF000000"/>
      <name val="Calibri"/>
      <family val="2"/>
      <charset val="204"/>
      <scheme val="minor"/>
    </font>
    <font>
      <b/>
      <i/>
      <sz val="14"/>
      <color rgb="FFFF0000"/>
      <name val="Calibri"/>
      <family val="2"/>
      <scheme val="minor"/>
    </font>
    <font>
      <i/>
      <sz val="14"/>
      <color rgb="FFFF0000"/>
      <name val="Calibri"/>
      <family val="2"/>
      <scheme val="minor"/>
    </font>
    <font>
      <i/>
      <sz val="14"/>
      <color rgb="FFFF0000"/>
      <name val="Calibri"/>
      <family val="2"/>
      <charset val="204"/>
      <scheme val="minor"/>
    </font>
    <font>
      <sz val="14"/>
      <name val="Calibri"/>
      <family val="2"/>
    </font>
    <font>
      <b/>
      <sz val="16"/>
      <color theme="0"/>
      <name val="Calibri"/>
      <family val="2"/>
      <scheme val="minor"/>
    </font>
    <font>
      <b/>
      <sz val="14"/>
      <color rgb="FF000000"/>
      <name val="Calibri"/>
      <family val="2"/>
      <charset val="204"/>
      <scheme val="minor"/>
    </font>
    <font>
      <b/>
      <sz val="14"/>
      <color theme="1"/>
      <name val="Calibri"/>
      <family val="2"/>
      <charset val="204"/>
      <scheme val="minor"/>
    </font>
    <font>
      <sz val="12"/>
      <color theme="1"/>
      <name val="Calibri"/>
      <family val="2"/>
      <scheme val="minor"/>
    </font>
    <font>
      <sz val="12"/>
      <color indexed="8"/>
      <name val="Calibri"/>
      <family val="2"/>
    </font>
    <font>
      <sz val="12"/>
      <color rgb="FFFF0000"/>
      <name val="Calibri"/>
      <family val="2"/>
      <scheme val="minor"/>
    </font>
  </fonts>
  <fills count="1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C000"/>
        <bgColor indexed="64"/>
      </patternFill>
    </fill>
    <fill>
      <patternFill patternType="solid">
        <fgColor theme="3" tint="0.59999389629810485"/>
        <bgColor rgb="FFFFFFCC"/>
      </patternFill>
    </fill>
    <fill>
      <patternFill patternType="solid">
        <fgColor theme="3" tint="0.59999389629810485"/>
        <bgColor indexed="64"/>
      </patternFill>
    </fill>
    <fill>
      <patternFill patternType="solid">
        <fgColor theme="0" tint="-0.499984740745262"/>
        <bgColor rgb="FFFFFFCC"/>
      </patternFill>
    </fill>
    <fill>
      <patternFill patternType="solid">
        <fgColor theme="0" tint="-0.499984740745262"/>
        <bgColor indexed="64"/>
      </patternFill>
    </fill>
    <fill>
      <patternFill patternType="solid">
        <fgColor indexed="9"/>
        <bgColor indexed="26"/>
      </patternFill>
    </fill>
    <fill>
      <patternFill patternType="solid">
        <fgColor theme="0"/>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6" tint="0.39997558519241921"/>
        <bgColor rgb="FFFFFF99"/>
      </patternFill>
    </fill>
    <fill>
      <patternFill patternType="solid">
        <fgColor theme="0"/>
        <bgColor indexed="26"/>
      </patternFill>
    </fill>
    <fill>
      <patternFill patternType="solid">
        <fgColor rgb="FF002060"/>
        <bgColor indexed="64"/>
      </patternFill>
    </fill>
  </fills>
  <borders count="37">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indexed="64"/>
      </right>
      <top style="medium">
        <color indexed="64"/>
      </top>
      <bottom style="thin">
        <color indexed="64"/>
      </bottom>
      <diagonal/>
    </border>
    <border>
      <left/>
      <right style="thin">
        <color auto="1"/>
      </right>
      <top style="medium">
        <color auto="1"/>
      </top>
      <bottom style="medium">
        <color auto="1"/>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bottom/>
      <diagonal/>
    </border>
    <border>
      <left/>
      <right style="thin">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auto="1"/>
      </right>
      <top style="medium">
        <color indexed="64"/>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s>
  <cellStyleXfs count="12">
    <xf numFmtId="0" fontId="0" fillId="0" borderId="0"/>
    <xf numFmtId="0" fontId="5" fillId="0" borderId="0"/>
    <xf numFmtId="165" fontId="3" fillId="0" borderId="0" applyFont="0" applyFill="0" applyBorder="0" applyAlignment="0" applyProtection="0"/>
    <xf numFmtId="165" fontId="4" fillId="0" borderId="0" applyFont="0" applyFill="0" applyBorder="0" applyAlignment="0" applyProtection="0"/>
    <xf numFmtId="0" fontId="6" fillId="0" borderId="0"/>
    <xf numFmtId="165" fontId="5" fillId="0" borderId="0" applyFont="0" applyFill="0" applyBorder="0" applyAlignment="0" applyProtection="0"/>
    <xf numFmtId="0" fontId="3" fillId="0" borderId="0"/>
    <xf numFmtId="0" fontId="6" fillId="0" borderId="0"/>
    <xf numFmtId="164" fontId="4" fillId="0" borderId="0" applyFont="0" applyFill="0" applyBorder="0" applyAlignment="0" applyProtection="0"/>
    <xf numFmtId="0" fontId="2" fillId="0" borderId="0"/>
    <xf numFmtId="164" fontId="2" fillId="0" borderId="0" applyFont="0" applyFill="0" applyBorder="0" applyAlignment="0" applyProtection="0"/>
    <xf numFmtId="0" fontId="4" fillId="0" borderId="0"/>
  </cellStyleXfs>
  <cellXfs count="145">
    <xf numFmtId="0" fontId="0" fillId="0" borderId="0" xfId="0"/>
    <xf numFmtId="0" fontId="8" fillId="0" borderId="0" xfId="0" applyFont="1"/>
    <xf numFmtId="0" fontId="11" fillId="0" borderId="0" xfId="1" applyFont="1" applyAlignment="1">
      <alignment vertical="center" wrapText="1"/>
    </xf>
    <xf numFmtId="0" fontId="9" fillId="5" borderId="1" xfId="4" applyFont="1" applyFill="1" applyBorder="1" applyAlignment="1">
      <alignment horizontal="center" vertical="center" wrapText="1"/>
    </xf>
    <xf numFmtId="0" fontId="9" fillId="6" borderId="1" xfId="4" applyFont="1" applyFill="1" applyBorder="1" applyAlignment="1">
      <alignment horizontal="center" vertical="center" wrapText="1"/>
    </xf>
    <xf numFmtId="0" fontId="10" fillId="0" borderId="0" xfId="1" applyFont="1" applyAlignment="1">
      <alignment vertical="center" wrapText="1"/>
    </xf>
    <xf numFmtId="0" fontId="11" fillId="2" borderId="0" xfId="1" applyFont="1" applyFill="1" applyAlignment="1">
      <alignment vertical="center" wrapText="1"/>
    </xf>
    <xf numFmtId="0" fontId="12" fillId="0" borderId="0" xfId="1" applyFont="1" applyAlignment="1">
      <alignment vertical="center" wrapText="1"/>
    </xf>
    <xf numFmtId="0" fontId="18" fillId="3" borderId="6" xfId="4" applyFont="1" applyFill="1" applyBorder="1" applyAlignment="1">
      <alignment horizontal="center" vertical="center" wrapText="1"/>
    </xf>
    <xf numFmtId="0" fontId="18" fillId="3" borderId="10" xfId="4" applyFont="1" applyFill="1" applyBorder="1" applyAlignment="1">
      <alignment horizontal="center" vertical="center" wrapText="1"/>
    </xf>
    <xf numFmtId="0" fontId="18" fillId="0" borderId="6" xfId="1" applyFont="1" applyBorder="1" applyAlignment="1">
      <alignment vertical="center" wrapText="1"/>
    </xf>
    <xf numFmtId="0" fontId="18" fillId="0" borderId="15" xfId="4" applyFont="1" applyBorder="1" applyAlignment="1">
      <alignment horizontal="left" vertical="center" wrapText="1"/>
    </xf>
    <xf numFmtId="2" fontId="18" fillId="0" borderId="6" xfId="3" applyNumberFormat="1" applyFont="1" applyFill="1" applyBorder="1" applyAlignment="1">
      <alignment horizontal="right" vertical="center" wrapText="1"/>
    </xf>
    <xf numFmtId="2" fontId="18" fillId="3" borderId="14" xfId="8" applyNumberFormat="1" applyFont="1" applyFill="1" applyBorder="1" applyAlignment="1">
      <alignment horizontal="right" vertical="center" wrapText="1"/>
    </xf>
    <xf numFmtId="0" fontId="0" fillId="0" borderId="0" xfId="0" applyAlignment="1">
      <alignment horizontal="left" wrapText="1"/>
    </xf>
    <xf numFmtId="0" fontId="25" fillId="0" borderId="0" xfId="0" applyFont="1" applyAlignment="1">
      <alignment vertical="top" wrapText="1"/>
    </xf>
    <xf numFmtId="0" fontId="0" fillId="0" borderId="0" xfId="0" applyAlignment="1">
      <alignment vertical="top" wrapText="1"/>
    </xf>
    <xf numFmtId="0" fontId="18" fillId="0" borderId="16" xfId="4" applyFont="1" applyBorder="1" applyAlignment="1">
      <alignment vertical="center" wrapText="1"/>
    </xf>
    <xf numFmtId="0" fontId="9" fillId="5" borderId="18" xfId="4" applyFont="1" applyFill="1" applyBorder="1" applyAlignment="1">
      <alignment horizontal="center" vertical="center" wrapText="1"/>
    </xf>
    <xf numFmtId="0" fontId="11" fillId="3" borderId="0" xfId="1" applyFont="1" applyFill="1" applyAlignment="1">
      <alignment horizontal="center" vertical="center" wrapText="1"/>
    </xf>
    <xf numFmtId="2" fontId="13" fillId="3" borderId="0" xfId="2" applyNumberFormat="1" applyFont="1" applyFill="1" applyBorder="1" applyAlignment="1">
      <alignment horizontal="right" vertical="center" wrapText="1"/>
    </xf>
    <xf numFmtId="167" fontId="18" fillId="3" borderId="6" xfId="3" applyNumberFormat="1" applyFont="1" applyFill="1" applyBorder="1" applyAlignment="1">
      <alignment horizontal="right" vertical="center" wrapText="1"/>
    </xf>
    <xf numFmtId="2" fontId="11" fillId="0" borderId="0" xfId="2" applyNumberFormat="1" applyFont="1" applyAlignment="1">
      <alignment horizontal="right" vertical="center" wrapText="1"/>
    </xf>
    <xf numFmtId="2" fontId="10" fillId="0" borderId="0" xfId="2" applyNumberFormat="1" applyFont="1" applyFill="1" applyAlignment="1">
      <alignment horizontal="right" vertical="center" wrapText="1"/>
    </xf>
    <xf numFmtId="0" fontId="18" fillId="3" borderId="15" xfId="4" applyFont="1" applyFill="1" applyBorder="1" applyAlignment="1">
      <alignment horizontal="left" vertical="center" wrapText="1"/>
    </xf>
    <xf numFmtId="0" fontId="26" fillId="0" borderId="6" xfId="1" applyFont="1" applyBorder="1" applyAlignment="1">
      <alignment vertical="center" wrapText="1"/>
    </xf>
    <xf numFmtId="0" fontId="18" fillId="3" borderId="15" xfId="4" applyFont="1" applyFill="1" applyBorder="1" applyAlignment="1">
      <alignment vertical="center" wrapText="1"/>
    </xf>
    <xf numFmtId="2" fontId="18" fillId="3" borderId="6" xfId="8" applyNumberFormat="1" applyFont="1" applyFill="1" applyBorder="1" applyAlignment="1">
      <alignment horizontal="right" vertical="center" wrapText="1"/>
    </xf>
    <xf numFmtId="0" fontId="18" fillId="3" borderId="6" xfId="1" applyFont="1" applyFill="1" applyBorder="1" applyAlignment="1">
      <alignment vertical="center" wrapText="1"/>
    </xf>
    <xf numFmtId="0" fontId="18" fillId="3" borderId="6" xfId="1" applyFont="1" applyFill="1" applyBorder="1" applyAlignment="1">
      <alignment horizontal="center" vertical="center" wrapText="1"/>
    </xf>
    <xf numFmtId="166" fontId="18" fillId="3" borderId="6" xfId="4" applyNumberFormat="1" applyFont="1" applyFill="1" applyBorder="1" applyAlignment="1">
      <alignment horizontal="left" vertical="center" wrapText="1"/>
    </xf>
    <xf numFmtId="0" fontId="8" fillId="3" borderId="15" xfId="0" applyFont="1" applyFill="1" applyBorder="1" applyAlignment="1">
      <alignment vertical="center" wrapText="1"/>
    </xf>
    <xf numFmtId="167" fontId="8" fillId="3" borderId="6" xfId="8" applyNumberFormat="1" applyFont="1" applyFill="1" applyBorder="1" applyAlignment="1">
      <alignment horizontal="right" vertical="center" wrapText="1"/>
    </xf>
    <xf numFmtId="2" fontId="18" fillId="3" borderId="15" xfId="3" applyNumberFormat="1" applyFont="1" applyFill="1" applyBorder="1" applyAlignment="1">
      <alignment horizontal="right" vertical="center" wrapText="1"/>
    </xf>
    <xf numFmtId="2" fontId="18" fillId="3" borderId="6" xfId="3" applyNumberFormat="1" applyFont="1" applyFill="1" applyBorder="1" applyAlignment="1">
      <alignment horizontal="right" vertical="center" wrapText="1"/>
    </xf>
    <xf numFmtId="0" fontId="18" fillId="3" borderId="6" xfId="1" applyFont="1" applyFill="1" applyBorder="1" applyAlignment="1">
      <alignment horizontal="left" vertical="center" wrapText="1"/>
    </xf>
    <xf numFmtId="0" fontId="18" fillId="3" borderId="8" xfId="4" applyFont="1" applyFill="1" applyBorder="1" applyAlignment="1">
      <alignment horizontal="center" vertical="center" wrapText="1"/>
    </xf>
    <xf numFmtId="0" fontId="18" fillId="3" borderId="7" xfId="4" applyFont="1" applyFill="1" applyBorder="1" applyAlignment="1">
      <alignment horizontal="center" vertical="center" wrapText="1"/>
    </xf>
    <xf numFmtId="0" fontId="18" fillId="3" borderId="6" xfId="4" applyFont="1" applyFill="1" applyBorder="1" applyAlignment="1">
      <alignment vertical="center" wrapText="1"/>
    </xf>
    <xf numFmtId="0" fontId="26" fillId="3" borderId="6" xfId="1" applyFont="1" applyFill="1" applyBorder="1" applyAlignment="1">
      <alignment vertical="center" wrapText="1"/>
    </xf>
    <xf numFmtId="2" fontId="9" fillId="5" borderId="1" xfId="2" applyNumberFormat="1" applyFont="1" applyFill="1" applyBorder="1" applyAlignment="1">
      <alignment horizontal="center" vertical="center" wrapText="1"/>
    </xf>
    <xf numFmtId="0" fontId="18" fillId="3" borderId="17" xfId="4" applyFont="1" applyFill="1" applyBorder="1" applyAlignment="1">
      <alignment vertical="center" wrapText="1"/>
    </xf>
    <xf numFmtId="0" fontId="18" fillId="3" borderId="10" xfId="1" applyFont="1" applyFill="1" applyBorder="1" applyAlignment="1">
      <alignment horizontal="left" vertical="center" wrapText="1"/>
    </xf>
    <xf numFmtId="2" fontId="9" fillId="5" borderId="1" xfId="4" applyNumberFormat="1" applyFont="1" applyFill="1" applyBorder="1" applyAlignment="1">
      <alignment horizontal="center" vertical="center" wrapText="1"/>
    </xf>
    <xf numFmtId="2" fontId="18" fillId="3" borderId="8" xfId="3" applyNumberFormat="1" applyFont="1" applyFill="1" applyBorder="1" applyAlignment="1">
      <alignment horizontal="right" vertical="center" wrapText="1"/>
    </xf>
    <xf numFmtId="2" fontId="18" fillId="3" borderId="7" xfId="3" applyNumberFormat="1" applyFont="1" applyFill="1" applyBorder="1" applyAlignment="1">
      <alignment horizontal="right" vertical="center" wrapText="1"/>
    </xf>
    <xf numFmtId="2" fontId="18" fillId="0" borderId="10" xfId="3" applyNumberFormat="1" applyFont="1" applyFill="1" applyBorder="1" applyAlignment="1">
      <alignment horizontal="right" vertical="center" wrapText="1"/>
    </xf>
    <xf numFmtId="2" fontId="11" fillId="0" borderId="0" xfId="1" applyNumberFormat="1" applyFont="1" applyAlignment="1">
      <alignment horizontal="right" vertical="center" wrapText="1"/>
    </xf>
    <xf numFmtId="2" fontId="9" fillId="5" borderId="1" xfId="8" applyNumberFormat="1" applyFont="1" applyFill="1" applyBorder="1" applyAlignment="1">
      <alignment horizontal="center" vertical="center" wrapText="1"/>
    </xf>
    <xf numFmtId="2" fontId="13" fillId="12" borderId="11" xfId="8" applyNumberFormat="1" applyFont="1" applyFill="1" applyBorder="1" applyAlignment="1">
      <alignment horizontal="right" vertical="center" wrapText="1"/>
    </xf>
    <xf numFmtId="2" fontId="22" fillId="7" borderId="2" xfId="8" applyNumberFormat="1" applyFont="1" applyFill="1" applyBorder="1" applyAlignment="1">
      <alignment horizontal="right" vertical="center" wrapText="1"/>
    </xf>
    <xf numFmtId="2" fontId="11" fillId="0" borderId="0" xfId="8" applyNumberFormat="1" applyFont="1" applyAlignment="1">
      <alignment horizontal="center" vertical="center" wrapText="1"/>
    </xf>
    <xf numFmtId="2" fontId="9" fillId="5" borderId="2" xfId="8" applyNumberFormat="1" applyFont="1" applyFill="1" applyBorder="1" applyAlignment="1">
      <alignment horizontal="center" vertical="center" wrapText="1"/>
    </xf>
    <xf numFmtId="2" fontId="18" fillId="0" borderId="6" xfId="1" applyNumberFormat="1" applyFont="1" applyBorder="1" applyAlignment="1">
      <alignment horizontal="right" vertical="center" wrapText="1"/>
    </xf>
    <xf numFmtId="2" fontId="18" fillId="3" borderId="9" xfId="8" applyNumberFormat="1" applyFont="1" applyFill="1" applyBorder="1" applyAlignment="1">
      <alignment horizontal="right" vertical="center" wrapText="1"/>
    </xf>
    <xf numFmtId="2" fontId="13" fillId="11" borderId="11" xfId="8" applyNumberFormat="1" applyFont="1" applyFill="1" applyBorder="1" applyAlignment="1">
      <alignment horizontal="right" vertical="center" wrapText="1"/>
    </xf>
    <xf numFmtId="2" fontId="18" fillId="3" borderId="10" xfId="3" applyNumberFormat="1" applyFont="1" applyFill="1" applyBorder="1" applyAlignment="1">
      <alignment horizontal="right" vertical="center" wrapText="1"/>
    </xf>
    <xf numFmtId="2" fontId="18" fillId="3" borderId="13" xfId="8" applyNumberFormat="1" applyFont="1" applyFill="1" applyBorder="1" applyAlignment="1">
      <alignment horizontal="right" vertical="center" wrapText="1"/>
    </xf>
    <xf numFmtId="2" fontId="13" fillId="6" borderId="12" xfId="8" applyNumberFormat="1" applyFont="1" applyFill="1" applyBorder="1" applyAlignment="1">
      <alignment horizontal="right" vertical="center" wrapText="1"/>
    </xf>
    <xf numFmtId="2" fontId="13" fillId="4" borderId="5" xfId="8" applyNumberFormat="1" applyFont="1" applyFill="1" applyBorder="1" applyAlignment="1">
      <alignment horizontal="right" vertical="center" wrapText="1"/>
    </xf>
    <xf numFmtId="2" fontId="10" fillId="0" borderId="0" xfId="1" applyNumberFormat="1" applyFont="1" applyAlignment="1">
      <alignment horizontal="right" vertical="center" wrapText="1"/>
    </xf>
    <xf numFmtId="2" fontId="10" fillId="0" borderId="0" xfId="8" applyNumberFormat="1" applyFont="1" applyFill="1" applyAlignment="1">
      <alignment horizontal="right" vertical="center" wrapText="1"/>
    </xf>
    <xf numFmtId="0" fontId="31" fillId="14" borderId="6" xfId="4" applyFont="1" applyFill="1" applyBorder="1" applyAlignment="1">
      <alignment vertical="center" wrapText="1" shrinkToFit="1"/>
    </xf>
    <xf numFmtId="0" fontId="18" fillId="3" borderId="6" xfId="4" applyFont="1" applyFill="1" applyBorder="1" applyAlignment="1">
      <alignment horizontal="left" vertical="center" wrapText="1"/>
    </xf>
    <xf numFmtId="2" fontId="8" fillId="3" borderId="6" xfId="8" applyNumberFormat="1" applyFont="1" applyFill="1" applyBorder="1" applyAlignment="1">
      <alignment horizontal="right" vertical="center" wrapText="1"/>
    </xf>
    <xf numFmtId="0" fontId="18" fillId="3" borderId="16" xfId="4" applyFont="1" applyFill="1" applyBorder="1" applyAlignment="1">
      <alignment vertical="center" wrapText="1"/>
    </xf>
    <xf numFmtId="2" fontId="18" fillId="3" borderId="14" xfId="3" applyNumberFormat="1" applyFont="1" applyFill="1" applyBorder="1" applyAlignment="1">
      <alignment horizontal="right" vertical="center" wrapText="1"/>
    </xf>
    <xf numFmtId="0" fontId="18" fillId="3" borderId="6" xfId="1" applyFont="1" applyFill="1" applyBorder="1" applyAlignment="1">
      <alignment horizontal="left" vertical="top" wrapText="1"/>
    </xf>
    <xf numFmtId="0" fontId="18" fillId="3" borderId="22" xfId="4" applyFont="1" applyFill="1" applyBorder="1" applyAlignment="1">
      <alignment vertical="center" wrapText="1"/>
    </xf>
    <xf numFmtId="0" fontId="8" fillId="3" borderId="6" xfId="0" applyFont="1" applyFill="1" applyBorder="1" applyAlignment="1">
      <alignment vertical="center" wrapText="1"/>
    </xf>
    <xf numFmtId="2" fontId="18" fillId="3" borderId="6" xfId="1" applyNumberFormat="1" applyFont="1" applyFill="1" applyBorder="1" applyAlignment="1">
      <alignment horizontal="right" vertical="center" wrapText="1"/>
    </xf>
    <xf numFmtId="0" fontId="13" fillId="13" borderId="4" xfId="4" applyFont="1" applyFill="1" applyBorder="1" applyAlignment="1">
      <alignment horizontal="center" vertical="center" wrapText="1"/>
    </xf>
    <xf numFmtId="0" fontId="15" fillId="11" borderId="11" xfId="4" applyFont="1" applyFill="1" applyBorder="1" applyAlignment="1">
      <alignment horizontal="left" vertical="center" wrapText="1"/>
    </xf>
    <xf numFmtId="0" fontId="0" fillId="11" borderId="11" xfId="0" applyFill="1" applyBorder="1" applyAlignment="1">
      <alignment horizontal="left" vertical="center" wrapText="1"/>
    </xf>
    <xf numFmtId="0" fontId="15" fillId="11" borderId="19" xfId="4" applyFont="1" applyFill="1" applyBorder="1" applyAlignment="1">
      <alignment horizontal="left" vertical="center" wrapText="1"/>
    </xf>
    <xf numFmtId="0" fontId="21" fillId="8" borderId="3" xfId="4" applyFont="1" applyFill="1" applyBorder="1" applyAlignment="1">
      <alignment horizontal="right" vertical="center" wrapText="1"/>
    </xf>
    <xf numFmtId="0" fontId="21" fillId="8" borderId="4" xfId="4" applyFont="1" applyFill="1" applyBorder="1" applyAlignment="1">
      <alignment horizontal="right" vertical="center" wrapText="1"/>
    </xf>
    <xf numFmtId="0" fontId="21" fillId="8" borderId="5" xfId="4" applyFont="1" applyFill="1" applyBorder="1" applyAlignment="1">
      <alignment horizontal="right" vertical="center" wrapText="1"/>
    </xf>
    <xf numFmtId="0" fontId="34" fillId="6" borderId="21" xfId="0" applyFont="1" applyFill="1" applyBorder="1" applyAlignment="1">
      <alignment horizontal="right" vertical="center" wrapText="1"/>
    </xf>
    <xf numFmtId="0" fontId="0" fillId="0" borderId="18" xfId="0" applyBorder="1" applyAlignment="1">
      <alignment horizontal="right" vertical="center" wrapText="1"/>
    </xf>
    <xf numFmtId="0" fontId="8" fillId="3" borderId="22" xfId="0" applyFont="1" applyFill="1" applyBorder="1" applyAlignment="1">
      <alignment vertical="center" wrapText="1"/>
    </xf>
    <xf numFmtId="2" fontId="8" fillId="3" borderId="7" xfId="8" applyNumberFormat="1" applyFont="1" applyFill="1" applyBorder="1" applyAlignment="1">
      <alignment horizontal="right" vertical="center" wrapText="1"/>
    </xf>
    <xf numFmtId="2" fontId="18" fillId="3" borderId="24" xfId="8" applyNumberFormat="1" applyFont="1" applyFill="1" applyBorder="1" applyAlignment="1">
      <alignment horizontal="right" vertical="center" wrapText="1"/>
    </xf>
    <xf numFmtId="0" fontId="18" fillId="0" borderId="7" xfId="1" applyFont="1" applyBorder="1" applyAlignment="1">
      <alignment vertical="center" wrapText="1"/>
    </xf>
    <xf numFmtId="2" fontId="18" fillId="0" borderId="7" xfId="1" applyNumberFormat="1" applyFont="1" applyBorder="1" applyAlignment="1">
      <alignment horizontal="right" vertical="center" wrapText="1"/>
    </xf>
    <xf numFmtId="0" fontId="13" fillId="13" borderId="3" xfId="4" applyFont="1" applyFill="1" applyBorder="1" applyAlignment="1">
      <alignment horizontal="center" vertical="center" wrapText="1"/>
    </xf>
    <xf numFmtId="0" fontId="13" fillId="13" borderId="5" xfId="4" applyFont="1" applyFill="1" applyBorder="1" applyAlignment="1">
      <alignment horizontal="center" vertical="center" wrapText="1"/>
    </xf>
    <xf numFmtId="0" fontId="11" fillId="3" borderId="20" xfId="1" applyFont="1" applyFill="1" applyBorder="1" applyAlignment="1">
      <alignment horizontal="left" vertical="top" wrapText="1"/>
    </xf>
    <xf numFmtId="0" fontId="35" fillId="0" borderId="20" xfId="0" applyFont="1" applyBorder="1" applyAlignment="1">
      <alignment horizontal="left" vertical="top"/>
    </xf>
    <xf numFmtId="0" fontId="36" fillId="3" borderId="0" xfId="0" applyFont="1" applyFill="1" applyAlignment="1">
      <alignment horizontal="left" vertical="top" wrapText="1"/>
    </xf>
    <xf numFmtId="0" fontId="35" fillId="0" borderId="0" xfId="0" applyFont="1" applyAlignment="1">
      <alignment horizontal="left" vertical="top"/>
    </xf>
    <xf numFmtId="0" fontId="36" fillId="3" borderId="0" xfId="0" applyFont="1" applyFill="1"/>
    <xf numFmtId="0" fontId="35" fillId="3" borderId="0" xfId="0" applyFont="1" applyFill="1"/>
    <xf numFmtId="0" fontId="32" fillId="15" borderId="7" xfId="1" applyFont="1" applyFill="1" applyBorder="1" applyAlignment="1">
      <alignment horizontal="center" vertical="center" wrapText="1"/>
    </xf>
    <xf numFmtId="0" fontId="9" fillId="10" borderId="25" xfId="4" applyFont="1" applyFill="1" applyBorder="1" applyAlignment="1">
      <alignment horizontal="center" vertical="center" wrapText="1"/>
    </xf>
    <xf numFmtId="0" fontId="11" fillId="3" borderId="26" xfId="1" applyFont="1" applyFill="1" applyBorder="1" applyAlignment="1">
      <alignment horizontal="center" vertical="center" wrapText="1"/>
    </xf>
    <xf numFmtId="2" fontId="18" fillId="3" borderId="27" xfId="8" applyNumberFormat="1" applyFont="1" applyFill="1" applyBorder="1" applyAlignment="1">
      <alignment horizontal="right" vertical="center" wrapText="1"/>
    </xf>
    <xf numFmtId="0" fontId="11" fillId="3" borderId="28" xfId="1" applyFont="1" applyFill="1" applyBorder="1" applyAlignment="1">
      <alignment horizontal="center" vertical="center" wrapText="1"/>
    </xf>
    <xf numFmtId="0" fontId="11" fillId="10" borderId="28" xfId="1" applyFont="1" applyFill="1" applyBorder="1" applyAlignment="1">
      <alignment horizontal="center" vertical="center" wrapText="1"/>
    </xf>
    <xf numFmtId="2" fontId="18" fillId="3" borderId="29" xfId="8" applyNumberFormat="1" applyFont="1" applyFill="1" applyBorder="1" applyAlignment="1">
      <alignment horizontal="right" vertical="center" wrapText="1"/>
    </xf>
    <xf numFmtId="2" fontId="18" fillId="3" borderId="30" xfId="8" applyNumberFormat="1" applyFont="1" applyFill="1" applyBorder="1" applyAlignment="1">
      <alignment horizontal="right" vertical="center" wrapText="1"/>
    </xf>
    <xf numFmtId="0" fontId="33" fillId="6" borderId="31" xfId="1" applyFont="1" applyFill="1" applyBorder="1" applyAlignment="1">
      <alignment horizontal="right" vertical="center" wrapText="1"/>
    </xf>
    <xf numFmtId="0" fontId="34" fillId="6" borderId="0" xfId="0" applyFont="1" applyFill="1" applyBorder="1" applyAlignment="1">
      <alignment horizontal="right" vertical="center" wrapText="1"/>
    </xf>
    <xf numFmtId="0" fontId="33" fillId="4" borderId="32" xfId="1" applyFont="1" applyFill="1" applyBorder="1" applyAlignment="1">
      <alignment horizontal="right" vertical="center" wrapText="1"/>
    </xf>
    <xf numFmtId="0" fontId="34" fillId="4" borderId="33" xfId="0" applyFont="1" applyFill="1" applyBorder="1" applyAlignment="1">
      <alignment horizontal="right" vertical="center" wrapText="1"/>
    </xf>
    <xf numFmtId="0" fontId="34" fillId="4" borderId="34" xfId="0" applyFont="1" applyFill="1" applyBorder="1" applyAlignment="1">
      <alignment horizontal="right" vertical="center" wrapText="1"/>
    </xf>
    <xf numFmtId="0" fontId="11" fillId="3" borderId="35" xfId="1" applyFont="1" applyFill="1" applyBorder="1" applyAlignment="1">
      <alignment horizontal="center" vertical="center" wrapText="1"/>
    </xf>
    <xf numFmtId="0" fontId="12" fillId="3" borderId="23" xfId="1" applyFont="1" applyFill="1" applyBorder="1" applyAlignment="1">
      <alignment horizontal="left" vertical="center" wrapText="1"/>
    </xf>
    <xf numFmtId="2" fontId="19" fillId="3" borderId="23" xfId="2" applyNumberFormat="1" applyFont="1" applyFill="1" applyBorder="1" applyAlignment="1">
      <alignment horizontal="right" vertical="center" wrapText="1"/>
    </xf>
    <xf numFmtId="2" fontId="19" fillId="3" borderId="12" xfId="2" applyNumberFormat="1" applyFont="1" applyFill="1" applyBorder="1" applyAlignment="1">
      <alignment horizontal="right" vertical="center" wrapText="1"/>
    </xf>
    <xf numFmtId="0" fontId="11" fillId="3" borderId="31" xfId="1" applyFont="1" applyFill="1" applyBorder="1" applyAlignment="1">
      <alignment horizontal="center" vertical="center" wrapText="1"/>
    </xf>
    <xf numFmtId="0" fontId="14" fillId="3" borderId="0" xfId="0" applyFont="1" applyFill="1" applyBorder="1" applyAlignment="1" applyProtection="1">
      <alignment horizontal="left"/>
      <protection locked="0"/>
    </xf>
    <xf numFmtId="2" fontId="9" fillId="3" borderId="0" xfId="2" applyNumberFormat="1" applyFont="1" applyFill="1" applyBorder="1" applyAlignment="1">
      <alignment horizontal="right" vertical="center" wrapText="1"/>
    </xf>
    <xf numFmtId="2" fontId="9" fillId="3" borderId="21" xfId="8" applyNumberFormat="1" applyFont="1" applyFill="1" applyBorder="1" applyAlignment="1">
      <alignment horizontal="right" vertical="center" wrapText="1"/>
    </xf>
    <xf numFmtId="0" fontId="14" fillId="3" borderId="0" xfId="0" applyFont="1" applyFill="1" applyBorder="1" applyAlignment="1" applyProtection="1">
      <alignment horizontal="left" wrapText="1"/>
      <protection locked="0"/>
    </xf>
    <xf numFmtId="0" fontId="23" fillId="9" borderId="0" xfId="0" applyFont="1" applyFill="1" applyBorder="1" applyAlignment="1" applyProtection="1">
      <alignment horizontal="left" vertical="center" wrapText="1"/>
      <protection locked="0"/>
    </xf>
    <xf numFmtId="0" fontId="28" fillId="3" borderId="0" xfId="0" applyFont="1" applyFill="1" applyBorder="1" applyAlignment="1" applyProtection="1">
      <alignment horizontal="left"/>
      <protection locked="0"/>
    </xf>
    <xf numFmtId="0" fontId="29" fillId="3" borderId="0" xfId="0" applyFont="1" applyFill="1" applyBorder="1" applyAlignment="1" applyProtection="1">
      <alignment horizontal="left"/>
      <protection locked="0"/>
    </xf>
    <xf numFmtId="0" fontId="17" fillId="3" borderId="0" xfId="1" applyFont="1" applyFill="1" applyBorder="1" applyAlignment="1">
      <alignment vertical="center" wrapText="1"/>
    </xf>
    <xf numFmtId="0" fontId="16" fillId="3" borderId="0" xfId="1" applyFont="1" applyFill="1" applyBorder="1" applyAlignment="1">
      <alignment horizontal="center" vertical="center" wrapText="1"/>
    </xf>
    <xf numFmtId="0" fontId="20" fillId="0" borderId="0" xfId="0" applyFont="1" applyBorder="1" applyAlignment="1">
      <alignment vertical="center" wrapText="1"/>
    </xf>
    <xf numFmtId="0" fontId="18" fillId="3" borderId="0" xfId="1" applyFont="1" applyFill="1" applyBorder="1" applyAlignment="1">
      <alignment vertical="center" wrapText="1"/>
    </xf>
    <xf numFmtId="2" fontId="18" fillId="3" borderId="0" xfId="1" applyNumberFormat="1" applyFont="1" applyFill="1" applyBorder="1" applyAlignment="1">
      <alignment horizontal="right" vertical="center" wrapText="1"/>
    </xf>
    <xf numFmtId="2" fontId="13" fillId="3" borderId="21" xfId="2" applyNumberFormat="1" applyFont="1" applyFill="1" applyBorder="1" applyAlignment="1">
      <alignment horizontal="right" vertical="center" wrapText="1"/>
    </xf>
    <xf numFmtId="0" fontId="27" fillId="3" borderId="0" xfId="1" applyFont="1" applyFill="1" applyBorder="1" applyAlignment="1">
      <alignment horizontal="center" vertical="center" wrapText="1"/>
    </xf>
    <xf numFmtId="0" fontId="1" fillId="0" borderId="0" xfId="0" applyFont="1" applyBorder="1" applyAlignment="1">
      <alignment vertical="center" wrapText="1"/>
    </xf>
    <xf numFmtId="0" fontId="18" fillId="3" borderId="0" xfId="1" applyFont="1" applyFill="1" applyBorder="1" applyAlignment="1">
      <alignment horizontal="center" vertical="center" wrapText="1"/>
    </xf>
    <xf numFmtId="0" fontId="13" fillId="3" borderId="0" xfId="1" applyFont="1" applyFill="1" applyBorder="1" applyAlignment="1">
      <alignment horizontal="center" vertical="center" wrapText="1"/>
    </xf>
    <xf numFmtId="0" fontId="13" fillId="3" borderId="21" xfId="1" applyFont="1" applyFill="1" applyBorder="1" applyAlignment="1">
      <alignment horizontal="center" vertical="center" wrapText="1"/>
    </xf>
    <xf numFmtId="0" fontId="11" fillId="3" borderId="32" xfId="1" applyFont="1" applyFill="1" applyBorder="1" applyAlignment="1">
      <alignment horizontal="center" vertical="center" wrapText="1"/>
    </xf>
    <xf numFmtId="0" fontId="18" fillId="3" borderId="33" xfId="1" applyFont="1" applyFill="1" applyBorder="1" applyAlignment="1">
      <alignment horizontal="center" vertical="center" wrapText="1"/>
    </xf>
    <xf numFmtId="0" fontId="18" fillId="3" borderId="34" xfId="1" applyFont="1" applyFill="1" applyBorder="1" applyAlignment="1">
      <alignment horizontal="center" vertical="center" wrapText="1"/>
    </xf>
    <xf numFmtId="0" fontId="11" fillId="0" borderId="0" xfId="1" applyFont="1" applyBorder="1" applyAlignment="1">
      <alignment vertical="center" wrapText="1"/>
    </xf>
    <xf numFmtId="0" fontId="0" fillId="0" borderId="0" xfId="0" applyBorder="1" applyAlignment="1">
      <alignment vertical="top" wrapText="1"/>
    </xf>
    <xf numFmtId="0" fontId="10" fillId="0" borderId="0" xfId="1" applyFont="1" applyBorder="1" applyAlignment="1">
      <alignment vertical="center" wrapText="1"/>
    </xf>
    <xf numFmtId="0" fontId="25" fillId="0" borderId="0" xfId="0" applyFont="1" applyBorder="1" applyAlignment="1">
      <alignment vertical="top" wrapText="1"/>
    </xf>
    <xf numFmtId="0" fontId="0" fillId="0" borderId="0" xfId="0" applyBorder="1" applyAlignment="1">
      <alignment horizontal="left" wrapText="1"/>
    </xf>
    <xf numFmtId="0" fontId="11" fillId="2" borderId="0" xfId="1" applyFont="1" applyFill="1" applyBorder="1" applyAlignment="1">
      <alignment vertical="center" wrapText="1"/>
    </xf>
    <xf numFmtId="0" fontId="37" fillId="3" borderId="6" xfId="1" applyFont="1" applyFill="1" applyBorder="1" applyAlignment="1">
      <alignment vertical="center" wrapText="1"/>
    </xf>
    <xf numFmtId="0" fontId="37" fillId="0" borderId="6" xfId="1" applyFont="1" applyBorder="1" applyAlignment="1">
      <alignment vertical="center" wrapText="1"/>
    </xf>
    <xf numFmtId="0" fontId="11" fillId="3" borderId="36" xfId="1" applyFont="1" applyFill="1" applyBorder="1" applyAlignment="1">
      <alignment horizontal="center" vertical="center" wrapText="1"/>
    </xf>
    <xf numFmtId="0" fontId="18" fillId="3" borderId="10" xfId="4" applyFont="1" applyFill="1" applyBorder="1" applyAlignment="1">
      <alignment vertical="center" wrapText="1"/>
    </xf>
    <xf numFmtId="2" fontId="18" fillId="3" borderId="10" xfId="8" applyNumberFormat="1" applyFont="1" applyFill="1" applyBorder="1" applyAlignment="1">
      <alignment horizontal="right" vertical="center" wrapText="1"/>
    </xf>
    <xf numFmtId="0" fontId="26" fillId="3" borderId="10" xfId="1" applyFont="1" applyFill="1" applyBorder="1" applyAlignment="1">
      <alignment vertical="center" wrapText="1"/>
    </xf>
    <xf numFmtId="2" fontId="20" fillId="11" borderId="11" xfId="8" applyNumberFormat="1" applyFont="1" applyFill="1" applyBorder="1" applyAlignment="1">
      <alignment horizontal="right" vertical="center" wrapText="1"/>
    </xf>
  </cellXfs>
  <cellStyles count="12">
    <cellStyle name="Comma" xfId="8" builtinId="3"/>
    <cellStyle name="Normal" xfId="0" builtinId="0"/>
    <cellStyle name="TableStyleLight1" xfId="4" xr:uid="{00000000-0005-0000-0000-000001000000}"/>
    <cellStyle name="Звичайний 2" xfId="9" xr:uid="{89FAAB9C-B7C1-4EF9-AA35-081519B61CC4}"/>
    <cellStyle name="Обычный 10" xfId="1" xr:uid="{00000000-0005-0000-0000-000003000000}"/>
    <cellStyle name="Обычный 2" xfId="6" xr:uid="{00000000-0005-0000-0000-000004000000}"/>
    <cellStyle name="Обычный 3" xfId="7" xr:uid="{00000000-0005-0000-0000-000005000000}"/>
    <cellStyle name="Обычный 7" xfId="11" xr:uid="{D4C2C531-E491-434D-A717-BA84C85A629B}"/>
    <cellStyle name="Финансовый 2" xfId="2" xr:uid="{00000000-0005-0000-0000-000006000000}"/>
    <cellStyle name="Финансовый 2 2" xfId="5" xr:uid="{00000000-0005-0000-0000-000007000000}"/>
    <cellStyle name="Финансовый 4" xfId="3" xr:uid="{00000000-0005-0000-0000-000008000000}"/>
    <cellStyle name="Фінансовий 2" xfId="10" xr:uid="{DEFE781A-9B58-47D2-8C6A-82D4AC1887F9}"/>
  </cellStyles>
  <dxfs count="0"/>
  <tableStyles count="0" defaultTableStyle="TableStyleMedium2" defaultPivotStyle="PivotStyleMedium9"/>
  <colors>
    <mruColors>
      <color rgb="FFFFFC8B"/>
      <color rgb="FFE79D9D"/>
      <color rgb="FFCF3939"/>
      <color rgb="FFA12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81109</xdr:colOff>
      <xdr:row>0</xdr:row>
      <xdr:rowOff>98917</xdr:rowOff>
    </xdr:from>
    <xdr:to>
      <xdr:col>1</xdr:col>
      <xdr:colOff>2606040</xdr:colOff>
      <xdr:row>0</xdr:row>
      <xdr:rowOff>1276533</xdr:rowOff>
    </xdr:to>
    <xdr:pic>
      <xdr:nvPicPr>
        <xdr:cNvPr id="2" name="Picture 1">
          <a:extLst>
            <a:ext uri="{FF2B5EF4-FFF2-40B4-BE49-F238E27FC236}">
              <a16:creationId xmlns:a16="http://schemas.microsoft.com/office/drawing/2014/main" id="{5C3FCC52-8CD2-4A97-AA1C-6A0DB6FA2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069" y="98917"/>
          <a:ext cx="2524931" cy="117761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o.oproshchenko/AppData/Local/Microsoft/Windows/INetCache/Content.Outlook/SN42M28B/&#1057;&#1091;&#1096;&#1080;&#1103;%20%20NewWay.xlsx" TargetMode="External"/><Relationship Id="rId1" Type="http://schemas.openxmlformats.org/officeDocument/2006/relationships/externalLinkPath" Target="/Users/o.oproshchenko/AppData/Local/Microsoft/Windows/INetCache/Content.Outlook/SN42M28B/&#1057;&#1091;&#1096;&#1080;&#1103;%20%20NewWa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fadeeva/AppData/Local/Microsoft/Windows/INetCache/Content.Outlook/65FQ7OZE/&#1054;&#1087;&#1077;&#1088;&#1072;&#1094;&#1080;&#1086;&#1085;&#1085;&#1099;&#1081;%20&#1076;&#1077;&#1087;&#1072;&#1088;&#1090;&#1072;&#1084;&#1077;&#1085;&#1090;%20&#1040;&#1087;&#1088;&#1077;&#1083;&#1100;.xlsx" TargetMode="External"/><Relationship Id="rId1" Type="http://schemas.openxmlformats.org/officeDocument/2006/relationships/externalLinkPath" Target="/Users/a.fadeeva/AppData/Local/Microsoft/Windows/INetCache/Content.Outlook/65FQ7OZE/&#1054;&#1087;&#1077;&#1088;&#1072;&#1094;&#1080;&#1086;&#1085;&#1085;&#1099;&#1081;%20&#1076;&#1077;&#1087;&#1072;&#1088;&#1090;&#1072;&#1084;&#1077;&#1085;&#1090;%20&#1040;&#1087;&#1088;&#1077;&#1083;&#1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20Cross%20functional\Projects\00_NewRestaurants\2015\SU.1512.Kiev.NewWay\1.Description\1.4%20&#1041;&#1102;&#1076;&#1078;&#1077;&#1090;\1.4.1%20&#1050;&#1072;&#1087;&#1080;&#1090;&#1072;&#1083;&#1100;&#1085;&#1099;&#1077;%20&#1080;&#1085;&#1074;&#1077;&#1089;&#1090;&#1080;&#1094;&#1080;&#1080;\&#1057;&#1040;&#1056;&#1045;&#1061;%20&#1088;&#1072;&#1085;&#1085;&#1080;&#1077;%20&#1079;&#1072;&#1090;&#1088;&#1072;&#1090;&#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ewWay"/>
      <sheetName val="Списки"/>
      <sheetName val="DATA"/>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eration"/>
      <sheetName val="Списки"/>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ная "/>
      <sheetName val="Списки"/>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Q87"/>
  <sheetViews>
    <sheetView tabSelected="1" view="pageBreakPreview" topLeftCell="A52" zoomScale="50" zoomScaleNormal="50" zoomScaleSheetLayoutView="50" workbookViewId="0">
      <selection activeCell="O81" sqref="O81"/>
    </sheetView>
  </sheetViews>
  <sheetFormatPr defaultColWidth="9.109375" defaultRowHeight="15.6" outlineLevelRow="1" x14ac:dyDescent="0.3"/>
  <cols>
    <col min="1" max="1" width="6.44140625" style="19" customWidth="1"/>
    <col min="2" max="2" width="63.109375" style="2" customWidth="1"/>
    <col min="3" max="3" width="10.109375" style="2" customWidth="1"/>
    <col min="4" max="4" width="14.109375" style="47" customWidth="1"/>
    <col min="5" max="5" width="14.88671875" style="22" customWidth="1"/>
    <col min="6" max="6" width="17.5546875" style="51" customWidth="1"/>
    <col min="7" max="7" width="52.88671875" style="5" customWidth="1"/>
    <col min="8" max="8" width="12.88671875" style="5" customWidth="1"/>
    <col min="9" max="9" width="13.88671875" style="60" customWidth="1"/>
    <col min="10" max="10" width="15.44140625" style="23" customWidth="1"/>
    <col min="11" max="11" width="20.33203125" style="61" customWidth="1"/>
    <col min="12" max="16384" width="9.109375" style="2"/>
  </cols>
  <sheetData>
    <row r="1" spans="1:17" ht="112.2" customHeight="1" x14ac:dyDescent="0.3">
      <c r="A1" s="106"/>
      <c r="B1" s="107"/>
      <c r="C1" s="107"/>
      <c r="D1" s="107"/>
      <c r="E1" s="107"/>
      <c r="F1" s="107"/>
      <c r="G1" s="108" t="s">
        <v>0</v>
      </c>
      <c r="H1" s="108"/>
      <c r="I1" s="108"/>
      <c r="J1" s="108"/>
      <c r="K1" s="109"/>
    </row>
    <row r="2" spans="1:17" ht="26.4" customHeight="1" x14ac:dyDescent="0.35">
      <c r="A2" s="110"/>
      <c r="B2" s="111" t="s">
        <v>1</v>
      </c>
      <c r="C2" s="111"/>
      <c r="D2" s="111"/>
      <c r="E2" s="111"/>
      <c r="F2" s="111"/>
      <c r="G2" s="112"/>
      <c r="H2" s="112"/>
      <c r="I2" s="112"/>
      <c r="J2" s="112"/>
      <c r="K2" s="113"/>
    </row>
    <row r="3" spans="1:17" ht="28.5" customHeight="1" x14ac:dyDescent="0.35">
      <c r="A3" s="110"/>
      <c r="B3" s="111" t="s">
        <v>2</v>
      </c>
      <c r="C3" s="111"/>
      <c r="D3" s="111"/>
      <c r="E3" s="111"/>
      <c r="F3" s="111"/>
      <c r="G3" s="112"/>
      <c r="H3" s="112"/>
      <c r="I3" s="112"/>
      <c r="J3" s="112"/>
      <c r="K3" s="113"/>
    </row>
    <row r="4" spans="1:17" ht="23.1" customHeight="1" x14ac:dyDescent="0.35">
      <c r="A4" s="110"/>
      <c r="B4" s="114" t="s">
        <v>3</v>
      </c>
      <c r="C4" s="111"/>
      <c r="D4" s="111"/>
      <c r="E4" s="111"/>
      <c r="F4" s="111"/>
      <c r="G4" s="112"/>
      <c r="H4" s="112"/>
      <c r="I4" s="112"/>
      <c r="J4" s="112"/>
      <c r="K4" s="113"/>
    </row>
    <row r="5" spans="1:17" ht="86.1" customHeight="1" x14ac:dyDescent="0.3">
      <c r="A5" s="110"/>
      <c r="B5" s="115" t="s">
        <v>4</v>
      </c>
      <c r="C5" s="115"/>
      <c r="D5" s="115"/>
      <c r="E5" s="115"/>
      <c r="F5" s="115"/>
      <c r="G5" s="112"/>
      <c r="H5" s="112"/>
      <c r="I5" s="112"/>
      <c r="J5" s="112"/>
      <c r="K5" s="113"/>
    </row>
    <row r="6" spans="1:17" ht="24" customHeight="1" x14ac:dyDescent="0.35">
      <c r="A6" s="110"/>
      <c r="B6" s="116" t="s">
        <v>5</v>
      </c>
      <c r="C6" s="117"/>
      <c r="D6" s="117"/>
      <c r="E6" s="117"/>
      <c r="F6" s="117"/>
      <c r="G6" s="112"/>
      <c r="H6" s="112"/>
      <c r="I6" s="112"/>
      <c r="J6" s="112"/>
      <c r="K6" s="113"/>
    </row>
    <row r="7" spans="1:17" ht="15.6" customHeight="1" x14ac:dyDescent="0.35">
      <c r="A7" s="110"/>
      <c r="B7" s="116" t="s">
        <v>6</v>
      </c>
      <c r="C7" s="117"/>
      <c r="D7" s="117"/>
      <c r="E7" s="117"/>
      <c r="F7" s="117"/>
      <c r="G7" s="112"/>
      <c r="H7" s="112"/>
      <c r="I7" s="112"/>
      <c r="J7" s="112"/>
      <c r="K7" s="113"/>
    </row>
    <row r="8" spans="1:17" ht="21.9" customHeight="1" x14ac:dyDescent="0.3">
      <c r="A8" s="110"/>
      <c r="B8" s="118"/>
      <c r="C8" s="118"/>
      <c r="D8" s="119" t="s">
        <v>7</v>
      </c>
      <c r="E8" s="120"/>
      <c r="F8" s="120"/>
      <c r="G8" s="120"/>
      <c r="H8" s="121"/>
      <c r="I8" s="122"/>
      <c r="J8" s="20"/>
      <c r="K8" s="123"/>
    </row>
    <row r="9" spans="1:17" ht="10.8" customHeight="1" x14ac:dyDescent="0.3">
      <c r="A9" s="110"/>
      <c r="B9" s="118"/>
      <c r="C9" s="118"/>
      <c r="D9" s="124"/>
      <c r="E9" s="125"/>
      <c r="F9" s="125"/>
      <c r="G9" s="125"/>
      <c r="H9" s="121"/>
      <c r="I9" s="122"/>
      <c r="J9" s="20"/>
      <c r="K9" s="123"/>
    </row>
    <row r="10" spans="1:17" ht="61.2" customHeight="1" x14ac:dyDescent="0.3">
      <c r="A10" s="110"/>
      <c r="B10" s="126" t="s">
        <v>8</v>
      </c>
      <c r="C10" s="127"/>
      <c r="D10" s="127"/>
      <c r="E10" s="127"/>
      <c r="F10" s="127"/>
      <c r="G10" s="127"/>
      <c r="H10" s="127"/>
      <c r="I10" s="127"/>
      <c r="J10" s="127"/>
      <c r="K10" s="128"/>
    </row>
    <row r="11" spans="1:17" ht="71.099999999999994" customHeight="1" thickBot="1" x14ac:dyDescent="0.35">
      <c r="A11" s="129"/>
      <c r="B11" s="130" t="s">
        <v>9</v>
      </c>
      <c r="C11" s="130"/>
      <c r="D11" s="130"/>
      <c r="E11" s="130"/>
      <c r="F11" s="130"/>
      <c r="G11" s="130"/>
      <c r="H11" s="130"/>
      <c r="I11" s="130"/>
      <c r="J11" s="130"/>
      <c r="K11" s="131"/>
    </row>
    <row r="12" spans="1:17" ht="75" customHeight="1" thickBot="1" x14ac:dyDescent="0.35">
      <c r="A12" s="94" t="s">
        <v>10</v>
      </c>
      <c r="B12" s="18" t="s">
        <v>11</v>
      </c>
      <c r="C12" s="3" t="s">
        <v>12</v>
      </c>
      <c r="D12" s="43" t="s">
        <v>13</v>
      </c>
      <c r="E12" s="40" t="s">
        <v>14</v>
      </c>
      <c r="F12" s="48" t="s">
        <v>15</v>
      </c>
      <c r="G12" s="4" t="s">
        <v>16</v>
      </c>
      <c r="H12" s="3" t="s">
        <v>12</v>
      </c>
      <c r="I12" s="43" t="s">
        <v>13</v>
      </c>
      <c r="J12" s="40" t="s">
        <v>14</v>
      </c>
      <c r="K12" s="52" t="s">
        <v>15</v>
      </c>
    </row>
    <row r="13" spans="1:17" ht="33.6" customHeight="1" thickBot="1" x14ac:dyDescent="0.35">
      <c r="A13" s="85" t="s">
        <v>17</v>
      </c>
      <c r="B13" s="71"/>
      <c r="C13" s="71"/>
      <c r="D13" s="71"/>
      <c r="E13" s="71"/>
      <c r="F13" s="71"/>
      <c r="G13" s="71"/>
      <c r="H13" s="71"/>
      <c r="I13" s="71"/>
      <c r="J13" s="71"/>
      <c r="K13" s="86"/>
      <c r="P13" s="132"/>
      <c r="Q13" s="132"/>
    </row>
    <row r="14" spans="1:17" s="5" customFormat="1" ht="54" outlineLevel="1" x14ac:dyDescent="0.3">
      <c r="A14" s="95">
        <v>1</v>
      </c>
      <c r="B14" s="80" t="s">
        <v>18</v>
      </c>
      <c r="C14" s="37" t="s">
        <v>19</v>
      </c>
      <c r="D14" s="81">
        <v>24.3</v>
      </c>
      <c r="E14" s="45"/>
      <c r="F14" s="82">
        <f>ROUND(D14*E14,2)</f>
        <v>0</v>
      </c>
      <c r="G14" s="83"/>
      <c r="H14" s="37"/>
      <c r="I14" s="84"/>
      <c r="J14" s="84"/>
      <c r="K14" s="96">
        <f t="shared" ref="K14:K16" si="0">ROUND(I14*J14,2)</f>
        <v>0</v>
      </c>
      <c r="L14" s="16"/>
      <c r="M14" s="16"/>
      <c r="N14" s="16"/>
      <c r="O14" s="16"/>
      <c r="P14" s="133"/>
      <c r="Q14" s="134"/>
    </row>
    <row r="15" spans="1:17" s="5" customFormat="1" ht="18" outlineLevel="1" x14ac:dyDescent="0.3">
      <c r="A15" s="97"/>
      <c r="B15" s="31" t="s">
        <v>20</v>
      </c>
      <c r="C15" s="8" t="s">
        <v>21</v>
      </c>
      <c r="D15" s="34">
        <v>35</v>
      </c>
      <c r="E15" s="34"/>
      <c r="F15" s="13">
        <f t="shared" ref="F15:F26" si="1">ROUND(D15*E15,2)</f>
        <v>0</v>
      </c>
      <c r="G15" s="10"/>
      <c r="H15" s="8"/>
      <c r="I15" s="53"/>
      <c r="J15" s="53"/>
      <c r="K15" s="54">
        <f t="shared" si="0"/>
        <v>0</v>
      </c>
      <c r="L15" s="16"/>
      <c r="M15" s="16"/>
      <c r="N15" s="16"/>
      <c r="O15" s="16"/>
      <c r="P15" s="133"/>
      <c r="Q15" s="134"/>
    </row>
    <row r="16" spans="1:17" s="5" customFormat="1" ht="54" outlineLevel="1" x14ac:dyDescent="0.3">
      <c r="A16" s="97">
        <v>2</v>
      </c>
      <c r="B16" s="68" t="s">
        <v>22</v>
      </c>
      <c r="C16" s="8" t="s">
        <v>19</v>
      </c>
      <c r="D16" s="34">
        <v>20</v>
      </c>
      <c r="E16" s="34"/>
      <c r="F16" s="13">
        <f t="shared" si="1"/>
        <v>0</v>
      </c>
      <c r="G16" s="10"/>
      <c r="H16" s="8"/>
      <c r="I16" s="53"/>
      <c r="J16" s="53"/>
      <c r="K16" s="54">
        <f t="shared" si="0"/>
        <v>0</v>
      </c>
      <c r="L16" s="16"/>
      <c r="M16" s="16"/>
      <c r="N16" s="16"/>
      <c r="O16" s="16"/>
      <c r="P16" s="133"/>
      <c r="Q16" s="134"/>
    </row>
    <row r="17" spans="1:17" s="5" customFormat="1" ht="74.099999999999994" customHeight="1" outlineLevel="1" x14ac:dyDescent="0.3">
      <c r="A17" s="97">
        <v>3</v>
      </c>
      <c r="B17" s="31" t="s">
        <v>23</v>
      </c>
      <c r="C17" s="8" t="s">
        <v>19</v>
      </c>
      <c r="D17" s="64">
        <v>16.5</v>
      </c>
      <c r="E17" s="34"/>
      <c r="F17" s="13">
        <f t="shared" si="1"/>
        <v>0</v>
      </c>
      <c r="G17" s="28" t="s">
        <v>24</v>
      </c>
      <c r="H17" s="8" t="s">
        <v>25</v>
      </c>
      <c r="I17" s="70">
        <v>0.5</v>
      </c>
      <c r="J17" s="53"/>
      <c r="K17" s="54">
        <f>ROUND(I17*J17,2)</f>
        <v>0</v>
      </c>
      <c r="L17" s="15"/>
      <c r="M17" s="15"/>
      <c r="N17" s="15"/>
      <c r="O17" s="15"/>
      <c r="P17" s="135"/>
      <c r="Q17" s="134"/>
    </row>
    <row r="18" spans="1:17" s="5" customFormat="1" ht="71.400000000000006" customHeight="1" outlineLevel="1" x14ac:dyDescent="0.3">
      <c r="A18" s="97">
        <v>4</v>
      </c>
      <c r="B18" s="31" t="s">
        <v>26</v>
      </c>
      <c r="C18" s="8" t="s">
        <v>19</v>
      </c>
      <c r="D18" s="34">
        <v>98</v>
      </c>
      <c r="E18" s="33"/>
      <c r="F18" s="13">
        <f t="shared" si="1"/>
        <v>0</v>
      </c>
      <c r="G18" s="28" t="s">
        <v>24</v>
      </c>
      <c r="H18" s="8" t="s">
        <v>25</v>
      </c>
      <c r="I18" s="70">
        <v>2</v>
      </c>
      <c r="J18" s="53"/>
      <c r="K18" s="54">
        <f t="shared" ref="K18:K26" si="2">ROUND(I18*J18,2)</f>
        <v>0</v>
      </c>
      <c r="L18" s="15"/>
      <c r="M18" s="15"/>
      <c r="N18" s="15"/>
      <c r="O18" s="15"/>
      <c r="P18" s="135"/>
      <c r="Q18" s="134"/>
    </row>
    <row r="19" spans="1:17" s="5" customFormat="1" ht="18" outlineLevel="1" x14ac:dyDescent="0.3">
      <c r="A19" s="97">
        <v>5</v>
      </c>
      <c r="B19" s="24" t="s">
        <v>27</v>
      </c>
      <c r="C19" s="8" t="s">
        <v>25</v>
      </c>
      <c r="D19" s="34">
        <v>1</v>
      </c>
      <c r="E19" s="33"/>
      <c r="F19" s="13">
        <f t="shared" si="1"/>
        <v>0</v>
      </c>
      <c r="G19" s="10"/>
      <c r="H19" s="8"/>
      <c r="I19" s="12"/>
      <c r="J19" s="53"/>
      <c r="K19" s="54">
        <f t="shared" si="2"/>
        <v>0</v>
      </c>
      <c r="L19" s="15"/>
      <c r="M19" s="15"/>
      <c r="N19" s="15"/>
      <c r="O19" s="15"/>
      <c r="P19" s="135"/>
      <c r="Q19" s="134"/>
    </row>
    <row r="20" spans="1:17" s="5" customFormat="1" ht="18" outlineLevel="1" x14ac:dyDescent="0.3">
      <c r="A20" s="97">
        <v>6</v>
      </c>
      <c r="B20" s="24" t="s">
        <v>28</v>
      </c>
      <c r="C20" s="8" t="s">
        <v>25</v>
      </c>
      <c r="D20" s="34">
        <v>3</v>
      </c>
      <c r="E20" s="33"/>
      <c r="F20" s="13">
        <f t="shared" si="1"/>
        <v>0</v>
      </c>
      <c r="G20" s="10"/>
      <c r="H20" s="8"/>
      <c r="I20" s="12"/>
      <c r="J20" s="53"/>
      <c r="K20" s="54">
        <f t="shared" si="2"/>
        <v>0</v>
      </c>
      <c r="L20" s="15"/>
      <c r="M20" s="15"/>
      <c r="N20" s="15"/>
      <c r="O20" s="15"/>
      <c r="P20" s="135"/>
      <c r="Q20" s="134"/>
    </row>
    <row r="21" spans="1:17" s="5" customFormat="1" ht="36" outlineLevel="1" x14ac:dyDescent="0.3">
      <c r="A21" s="97">
        <v>7</v>
      </c>
      <c r="B21" s="24" t="s">
        <v>29</v>
      </c>
      <c r="C21" s="8" t="s">
        <v>25</v>
      </c>
      <c r="D21" s="34">
        <v>8</v>
      </c>
      <c r="E21" s="33"/>
      <c r="F21" s="13">
        <f t="shared" si="1"/>
        <v>0</v>
      </c>
      <c r="G21" s="10"/>
      <c r="H21" s="8"/>
      <c r="I21" s="12"/>
      <c r="J21" s="53"/>
      <c r="K21" s="54">
        <f t="shared" si="2"/>
        <v>0</v>
      </c>
      <c r="L21" s="15"/>
      <c r="M21" s="15"/>
      <c r="N21" s="15"/>
      <c r="O21" s="15"/>
      <c r="P21" s="135"/>
      <c r="Q21" s="134"/>
    </row>
    <row r="22" spans="1:17" s="5" customFormat="1" ht="31.2" customHeight="1" outlineLevel="1" x14ac:dyDescent="0.3">
      <c r="A22" s="97">
        <v>8</v>
      </c>
      <c r="B22" s="63" t="s">
        <v>30</v>
      </c>
      <c r="C22" s="8" t="s">
        <v>25</v>
      </c>
      <c r="D22" s="34">
        <v>1</v>
      </c>
      <c r="E22" s="33"/>
      <c r="F22" s="13">
        <f t="shared" si="1"/>
        <v>0</v>
      </c>
      <c r="G22" s="10"/>
      <c r="H22" s="8"/>
      <c r="I22" s="12"/>
      <c r="J22" s="53"/>
      <c r="K22" s="54">
        <f t="shared" si="2"/>
        <v>0</v>
      </c>
      <c r="L22" s="15"/>
      <c r="M22" s="15"/>
      <c r="N22" s="15"/>
      <c r="O22" s="15"/>
      <c r="P22" s="135"/>
      <c r="Q22" s="134"/>
    </row>
    <row r="23" spans="1:17" s="5" customFormat="1" ht="18" outlineLevel="1" x14ac:dyDescent="0.3">
      <c r="A23" s="97">
        <v>9</v>
      </c>
      <c r="B23" s="24" t="s">
        <v>31</v>
      </c>
      <c r="C23" s="8" t="s">
        <v>32</v>
      </c>
      <c r="D23" s="34">
        <v>1</v>
      </c>
      <c r="E23" s="33"/>
      <c r="F23" s="13">
        <f t="shared" si="1"/>
        <v>0</v>
      </c>
      <c r="G23" s="10"/>
      <c r="H23" s="8"/>
      <c r="I23" s="12"/>
      <c r="J23" s="53"/>
      <c r="K23" s="54">
        <f t="shared" si="2"/>
        <v>0</v>
      </c>
      <c r="L23" s="15"/>
      <c r="M23" s="15"/>
      <c r="N23" s="15"/>
      <c r="O23" s="14"/>
      <c r="P23" s="136"/>
      <c r="Q23" s="134"/>
    </row>
    <row r="24" spans="1:17" s="5" customFormat="1" ht="36" outlineLevel="1" x14ac:dyDescent="0.3">
      <c r="A24" s="97">
        <v>10</v>
      </c>
      <c r="B24" s="24" t="s">
        <v>33</v>
      </c>
      <c r="C24" s="8" t="s">
        <v>32</v>
      </c>
      <c r="D24" s="34">
        <v>1</v>
      </c>
      <c r="E24" s="33"/>
      <c r="F24" s="13">
        <f t="shared" si="1"/>
        <v>0</v>
      </c>
      <c r="G24" s="10"/>
      <c r="H24" s="8"/>
      <c r="I24" s="53"/>
      <c r="J24" s="53"/>
      <c r="K24" s="54">
        <f t="shared" si="2"/>
        <v>0</v>
      </c>
      <c r="L24" s="16"/>
      <c r="M24" s="16"/>
      <c r="N24" s="16"/>
      <c r="O24" s="16"/>
      <c r="P24" s="133"/>
      <c r="Q24" s="134"/>
    </row>
    <row r="25" spans="1:17" s="5" customFormat="1" ht="72" outlineLevel="1" x14ac:dyDescent="0.3">
      <c r="A25" s="97">
        <v>11</v>
      </c>
      <c r="B25" s="24"/>
      <c r="C25" s="8"/>
      <c r="D25" s="34"/>
      <c r="E25" s="33"/>
      <c r="F25" s="13">
        <f t="shared" si="1"/>
        <v>0</v>
      </c>
      <c r="G25" s="25" t="s">
        <v>34</v>
      </c>
      <c r="H25" s="8"/>
      <c r="I25" s="53"/>
      <c r="J25" s="53"/>
      <c r="K25" s="54">
        <f t="shared" si="2"/>
        <v>0</v>
      </c>
      <c r="L25" s="16"/>
      <c r="M25" s="16"/>
      <c r="N25" s="16"/>
      <c r="O25" s="16"/>
      <c r="P25" s="133"/>
      <c r="Q25" s="134"/>
    </row>
    <row r="26" spans="1:17" s="5" customFormat="1" ht="72.599999999999994" outlineLevel="1" thickBot="1" x14ac:dyDescent="0.35">
      <c r="A26" s="97">
        <v>12</v>
      </c>
      <c r="B26" s="11"/>
      <c r="C26" s="8"/>
      <c r="D26" s="12"/>
      <c r="E26" s="33"/>
      <c r="F26" s="13">
        <f t="shared" si="1"/>
        <v>0</v>
      </c>
      <c r="G26" s="25" t="s">
        <v>35</v>
      </c>
      <c r="H26" s="8"/>
      <c r="I26" s="53"/>
      <c r="J26" s="53"/>
      <c r="K26" s="54">
        <f t="shared" si="2"/>
        <v>0</v>
      </c>
      <c r="L26" s="15"/>
      <c r="M26" s="15"/>
      <c r="N26" s="15"/>
      <c r="O26" s="14"/>
      <c r="P26" s="136"/>
      <c r="Q26" s="134"/>
    </row>
    <row r="27" spans="1:17" s="6" customFormat="1" ht="30" customHeight="1" thickBot="1" x14ac:dyDescent="0.35">
      <c r="A27" s="72" t="s">
        <v>36</v>
      </c>
      <c r="B27" s="72"/>
      <c r="C27" s="72"/>
      <c r="D27" s="72"/>
      <c r="E27" s="73"/>
      <c r="F27" s="49">
        <f>SUM(F14:F26)</f>
        <v>0</v>
      </c>
      <c r="G27" s="74" t="s">
        <v>37</v>
      </c>
      <c r="H27" s="72"/>
      <c r="I27" s="72"/>
      <c r="J27" s="72"/>
      <c r="K27" s="49">
        <f>SUM(K14:K26)</f>
        <v>0</v>
      </c>
      <c r="P27" s="137"/>
      <c r="Q27" s="137"/>
    </row>
    <row r="28" spans="1:17" ht="33" customHeight="1" thickBot="1" x14ac:dyDescent="0.35">
      <c r="A28" s="85" t="s">
        <v>38</v>
      </c>
      <c r="B28" s="71"/>
      <c r="C28" s="71"/>
      <c r="D28" s="71"/>
      <c r="E28" s="71"/>
      <c r="F28" s="71"/>
      <c r="G28" s="71"/>
      <c r="H28" s="71"/>
      <c r="I28" s="71"/>
      <c r="J28" s="71"/>
      <c r="K28" s="86"/>
      <c r="P28" s="132"/>
      <c r="Q28" s="132"/>
    </row>
    <row r="29" spans="1:17" s="6" customFormat="1" ht="54" outlineLevel="1" x14ac:dyDescent="0.3">
      <c r="A29" s="98">
        <v>1</v>
      </c>
      <c r="B29" s="24" t="s">
        <v>39</v>
      </c>
      <c r="C29" s="8" t="s">
        <v>19</v>
      </c>
      <c r="D29" s="13">
        <v>40</v>
      </c>
      <c r="E29" s="13"/>
      <c r="F29" s="13">
        <f>ROUND(D29*E29,2)</f>
        <v>0</v>
      </c>
      <c r="G29" s="35" t="s">
        <v>40</v>
      </c>
      <c r="H29" s="8" t="s">
        <v>41</v>
      </c>
      <c r="I29" s="13">
        <v>4.5</v>
      </c>
      <c r="J29" s="13"/>
      <c r="K29" s="99">
        <f>ROUND(I29*J29,2)</f>
        <v>0</v>
      </c>
      <c r="L29" s="15"/>
      <c r="M29" s="15"/>
      <c r="N29" s="15"/>
      <c r="O29" s="15"/>
      <c r="P29" s="135"/>
      <c r="Q29" s="137"/>
    </row>
    <row r="30" spans="1:17" ht="42.9" customHeight="1" outlineLevel="1" x14ac:dyDescent="0.3">
      <c r="A30" s="98">
        <v>2</v>
      </c>
      <c r="B30" s="24" t="s">
        <v>42</v>
      </c>
      <c r="C30" s="8" t="s">
        <v>19</v>
      </c>
      <c r="D30" s="13">
        <v>98</v>
      </c>
      <c r="E30" s="13"/>
      <c r="F30" s="13">
        <f t="shared" ref="F30:F41" si="3">ROUND(D30*E30,2)</f>
        <v>0</v>
      </c>
      <c r="G30" s="35" t="s">
        <v>43</v>
      </c>
      <c r="H30" s="8" t="s">
        <v>25</v>
      </c>
      <c r="I30" s="13">
        <f>D30*0.3/10</f>
        <v>2.94</v>
      </c>
      <c r="J30" s="13"/>
      <c r="K30" s="54">
        <f t="shared" ref="K30:K41" si="4">ROUND(I30*J30,2)</f>
        <v>0</v>
      </c>
      <c r="L30" s="16"/>
      <c r="M30" s="16"/>
      <c r="N30" s="16"/>
      <c r="O30" s="16"/>
      <c r="P30" s="133"/>
      <c r="Q30" s="132"/>
    </row>
    <row r="31" spans="1:17" ht="36" outlineLevel="1" x14ac:dyDescent="0.3">
      <c r="A31" s="98">
        <v>3</v>
      </c>
      <c r="B31" s="24" t="s">
        <v>44</v>
      </c>
      <c r="C31" s="8" t="s">
        <v>19</v>
      </c>
      <c r="D31" s="13">
        <v>98</v>
      </c>
      <c r="E31" s="13"/>
      <c r="F31" s="13">
        <f t="shared" si="3"/>
        <v>0</v>
      </c>
      <c r="G31" s="28" t="s">
        <v>45</v>
      </c>
      <c r="H31" s="29" t="s">
        <v>25</v>
      </c>
      <c r="I31" s="13">
        <v>8.6999999999999993</v>
      </c>
      <c r="J31" s="13"/>
      <c r="K31" s="54">
        <f t="shared" si="4"/>
        <v>0</v>
      </c>
      <c r="L31" s="15"/>
      <c r="M31" s="15"/>
      <c r="N31" s="15"/>
      <c r="O31" s="15"/>
      <c r="P31" s="135"/>
      <c r="Q31" s="132"/>
    </row>
    <row r="32" spans="1:17" ht="36.6" customHeight="1" outlineLevel="1" x14ac:dyDescent="0.3">
      <c r="A32" s="98">
        <v>4</v>
      </c>
      <c r="B32" s="24" t="s">
        <v>46</v>
      </c>
      <c r="C32" s="8" t="s">
        <v>19</v>
      </c>
      <c r="D32" s="13">
        <v>98</v>
      </c>
      <c r="E32" s="13"/>
      <c r="F32" s="13">
        <f t="shared" si="3"/>
        <v>0</v>
      </c>
      <c r="G32" s="28" t="s">
        <v>47</v>
      </c>
      <c r="H32" s="29" t="s">
        <v>25</v>
      </c>
      <c r="I32" s="13">
        <f>D32/4/10</f>
        <v>2.4500000000000002</v>
      </c>
      <c r="J32" s="13"/>
      <c r="K32" s="54">
        <f t="shared" si="4"/>
        <v>0</v>
      </c>
      <c r="L32" s="15"/>
      <c r="M32" s="15"/>
      <c r="N32" s="15"/>
      <c r="O32" s="15"/>
      <c r="P32" s="135"/>
      <c r="Q32" s="132"/>
    </row>
    <row r="33" spans="1:17" ht="42.9" customHeight="1" outlineLevel="1" x14ac:dyDescent="0.3">
      <c r="A33" s="98">
        <v>5</v>
      </c>
      <c r="B33" s="38" t="s">
        <v>48</v>
      </c>
      <c r="C33" s="8" t="s">
        <v>19</v>
      </c>
      <c r="D33" s="13">
        <v>16.5</v>
      </c>
      <c r="E33" s="13"/>
      <c r="F33" s="13">
        <f t="shared" si="3"/>
        <v>0</v>
      </c>
      <c r="G33" s="30" t="s">
        <v>49</v>
      </c>
      <c r="H33" s="29" t="s">
        <v>41</v>
      </c>
      <c r="I33" s="34">
        <v>5</v>
      </c>
      <c r="J33" s="13"/>
      <c r="K33" s="54">
        <f t="shared" si="4"/>
        <v>0</v>
      </c>
      <c r="L33" s="15"/>
      <c r="M33" s="15"/>
      <c r="N33" s="15"/>
      <c r="O33" s="15"/>
      <c r="P33" s="135"/>
      <c r="Q33" s="132"/>
    </row>
    <row r="34" spans="1:17" ht="108.6" customHeight="1" outlineLevel="1" x14ac:dyDescent="0.3">
      <c r="A34" s="98">
        <v>6</v>
      </c>
      <c r="B34" s="38" t="s">
        <v>50</v>
      </c>
      <c r="C34" s="8" t="s">
        <v>19</v>
      </c>
      <c r="D34" s="13">
        <v>16.5</v>
      </c>
      <c r="E34" s="13"/>
      <c r="F34" s="13">
        <f t="shared" si="3"/>
        <v>0</v>
      </c>
      <c r="G34" s="30" t="s">
        <v>51</v>
      </c>
      <c r="H34" s="29" t="s">
        <v>52</v>
      </c>
      <c r="I34" s="34">
        <f>D34*3</f>
        <v>49.5</v>
      </c>
      <c r="J34" s="13"/>
      <c r="K34" s="54">
        <f t="shared" si="4"/>
        <v>0</v>
      </c>
      <c r="L34" s="15"/>
      <c r="M34" s="15"/>
      <c r="N34" s="15"/>
      <c r="O34" s="15"/>
      <c r="P34" s="135"/>
      <c r="Q34" s="132"/>
    </row>
    <row r="35" spans="1:17" ht="29.1" customHeight="1" outlineLevel="1" x14ac:dyDescent="0.3">
      <c r="A35" s="98">
        <v>7</v>
      </c>
      <c r="B35" s="24"/>
      <c r="C35" s="8"/>
      <c r="D35" s="13"/>
      <c r="E35" s="13"/>
      <c r="F35" s="13">
        <f t="shared" si="3"/>
        <v>0</v>
      </c>
      <c r="G35" s="35" t="s">
        <v>53</v>
      </c>
      <c r="H35" s="29" t="s">
        <v>41</v>
      </c>
      <c r="I35" s="34">
        <v>5</v>
      </c>
      <c r="J35" s="13"/>
      <c r="K35" s="54">
        <f t="shared" si="4"/>
        <v>0</v>
      </c>
      <c r="L35" s="15"/>
      <c r="M35" s="15"/>
      <c r="N35" s="15"/>
      <c r="O35" s="15"/>
      <c r="P35" s="135"/>
      <c r="Q35" s="132"/>
    </row>
    <row r="36" spans="1:17" ht="109.8" customHeight="1" outlineLevel="1" x14ac:dyDescent="0.3">
      <c r="A36" s="98">
        <v>8</v>
      </c>
      <c r="B36" s="38" t="s">
        <v>54</v>
      </c>
      <c r="C36" s="8" t="s">
        <v>19</v>
      </c>
      <c r="D36" s="13">
        <v>16.5</v>
      </c>
      <c r="E36" s="13"/>
      <c r="F36" s="13">
        <f t="shared" si="3"/>
        <v>0</v>
      </c>
      <c r="G36" s="28" t="s">
        <v>55</v>
      </c>
      <c r="H36" s="29" t="s">
        <v>52</v>
      </c>
      <c r="I36" s="34">
        <v>4.2</v>
      </c>
      <c r="J36" s="13"/>
      <c r="K36" s="54">
        <f t="shared" si="4"/>
        <v>0</v>
      </c>
      <c r="L36" s="15"/>
      <c r="M36" s="15"/>
      <c r="N36" s="15"/>
      <c r="O36" s="15"/>
      <c r="P36" s="135"/>
      <c r="Q36" s="132"/>
    </row>
    <row r="37" spans="1:17" ht="95.4" customHeight="1" outlineLevel="1" x14ac:dyDescent="0.3">
      <c r="A37" s="98">
        <v>9</v>
      </c>
      <c r="B37" s="38" t="s">
        <v>56</v>
      </c>
      <c r="C37" s="8" t="s">
        <v>19</v>
      </c>
      <c r="D37" s="13">
        <v>24.3</v>
      </c>
      <c r="E37" s="13"/>
      <c r="F37" s="13">
        <f t="shared" si="3"/>
        <v>0</v>
      </c>
      <c r="G37" s="35" t="s">
        <v>57</v>
      </c>
      <c r="H37" s="29" t="s">
        <v>19</v>
      </c>
      <c r="I37" s="34">
        <f>D37</f>
        <v>24.3</v>
      </c>
      <c r="J37" s="13"/>
      <c r="K37" s="54">
        <f t="shared" si="4"/>
        <v>0</v>
      </c>
      <c r="L37" s="15"/>
      <c r="M37" s="15"/>
      <c r="N37" s="15"/>
      <c r="O37" s="15"/>
      <c r="P37" s="135"/>
      <c r="Q37" s="132"/>
    </row>
    <row r="38" spans="1:17" ht="76.5" customHeight="1" outlineLevel="1" x14ac:dyDescent="0.3">
      <c r="A38" s="98">
        <v>10</v>
      </c>
      <c r="B38" s="38" t="s">
        <v>58</v>
      </c>
      <c r="C38" s="8" t="s">
        <v>19</v>
      </c>
      <c r="D38" s="13">
        <v>24.3</v>
      </c>
      <c r="E38" s="13"/>
      <c r="F38" s="13">
        <f t="shared" si="3"/>
        <v>0</v>
      </c>
      <c r="G38" s="67" t="s">
        <v>59</v>
      </c>
      <c r="H38" s="29" t="s">
        <v>19</v>
      </c>
      <c r="I38" s="66">
        <f>D38</f>
        <v>24.3</v>
      </c>
      <c r="J38" s="13"/>
      <c r="K38" s="54">
        <f t="shared" si="4"/>
        <v>0</v>
      </c>
      <c r="L38" s="15"/>
      <c r="M38" s="15"/>
      <c r="N38" s="15"/>
      <c r="O38" s="15"/>
      <c r="P38" s="135"/>
      <c r="Q38" s="132"/>
    </row>
    <row r="39" spans="1:17" ht="76.5" customHeight="1" outlineLevel="1" x14ac:dyDescent="0.3">
      <c r="A39" s="98"/>
      <c r="B39" s="24" t="s">
        <v>60</v>
      </c>
      <c r="C39" s="8" t="s">
        <v>21</v>
      </c>
      <c r="D39" s="13">
        <v>35</v>
      </c>
      <c r="E39" s="13"/>
      <c r="F39" s="13">
        <f t="shared" si="3"/>
        <v>0</v>
      </c>
      <c r="G39" s="35" t="s">
        <v>61</v>
      </c>
      <c r="H39" s="8" t="s">
        <v>25</v>
      </c>
      <c r="I39" s="13">
        <v>15</v>
      </c>
      <c r="J39" s="13"/>
      <c r="K39" s="54">
        <f t="shared" si="4"/>
        <v>0</v>
      </c>
      <c r="L39" s="15"/>
      <c r="M39" s="15"/>
      <c r="N39" s="15"/>
      <c r="O39" s="15"/>
      <c r="P39" s="135"/>
      <c r="Q39" s="132"/>
    </row>
    <row r="40" spans="1:17" ht="72" outlineLevel="1" x14ac:dyDescent="0.3">
      <c r="A40" s="98">
        <v>11</v>
      </c>
      <c r="B40" s="24"/>
      <c r="C40" s="8"/>
      <c r="D40" s="13"/>
      <c r="E40" s="13"/>
      <c r="F40" s="13">
        <f t="shared" si="3"/>
        <v>0</v>
      </c>
      <c r="G40" s="39" t="s">
        <v>34</v>
      </c>
      <c r="H40" s="29"/>
      <c r="I40" s="13"/>
      <c r="J40" s="13"/>
      <c r="K40" s="54">
        <f t="shared" si="4"/>
        <v>0</v>
      </c>
      <c r="L40" s="15"/>
      <c r="M40" s="15"/>
      <c r="N40" s="15"/>
      <c r="O40" s="14"/>
      <c r="P40" s="136"/>
      <c r="Q40" s="132"/>
    </row>
    <row r="41" spans="1:17" ht="72.599999999999994" outlineLevel="1" thickBot="1" x14ac:dyDescent="0.35">
      <c r="A41" s="98">
        <v>12</v>
      </c>
      <c r="B41" s="24"/>
      <c r="C41" s="8"/>
      <c r="D41" s="13"/>
      <c r="E41" s="13"/>
      <c r="F41" s="13">
        <f t="shared" si="3"/>
        <v>0</v>
      </c>
      <c r="G41" s="39" t="s">
        <v>35</v>
      </c>
      <c r="H41" s="29"/>
      <c r="I41" s="13"/>
      <c r="J41" s="13"/>
      <c r="K41" s="100">
        <f t="shared" si="4"/>
        <v>0</v>
      </c>
      <c r="L41" s="15"/>
      <c r="M41" s="15"/>
      <c r="N41" s="15"/>
      <c r="O41" s="14"/>
      <c r="P41" s="136"/>
      <c r="Q41" s="132"/>
    </row>
    <row r="42" spans="1:17" ht="30.6" customHeight="1" thickBot="1" x14ac:dyDescent="0.35">
      <c r="A42" s="72" t="s">
        <v>62</v>
      </c>
      <c r="B42" s="72"/>
      <c r="C42" s="72"/>
      <c r="D42" s="72"/>
      <c r="E42" s="73"/>
      <c r="F42" s="49">
        <f>SUM(F29:F41)</f>
        <v>0</v>
      </c>
      <c r="G42" s="72" t="s">
        <v>63</v>
      </c>
      <c r="H42" s="72"/>
      <c r="I42" s="72"/>
      <c r="J42" s="72"/>
      <c r="K42" s="49">
        <f>SUM(K29:K41)</f>
        <v>0</v>
      </c>
      <c r="P42" s="132"/>
      <c r="Q42" s="132"/>
    </row>
    <row r="43" spans="1:17" s="6" customFormat="1" ht="24.9" customHeight="1" thickBot="1" x14ac:dyDescent="0.35">
      <c r="A43" s="85" t="s">
        <v>64</v>
      </c>
      <c r="B43" s="71"/>
      <c r="C43" s="71"/>
      <c r="D43" s="71"/>
      <c r="E43" s="71"/>
      <c r="F43" s="71"/>
      <c r="G43" s="71"/>
      <c r="H43" s="71"/>
      <c r="I43" s="71"/>
      <c r="J43" s="71"/>
      <c r="K43" s="86"/>
      <c r="P43" s="137"/>
      <c r="Q43" s="137"/>
    </row>
    <row r="44" spans="1:17" ht="72" outlineLevel="1" x14ac:dyDescent="0.3">
      <c r="A44" s="97">
        <v>1</v>
      </c>
      <c r="B44" s="41" t="s">
        <v>65</v>
      </c>
      <c r="C44" s="36" t="s">
        <v>25</v>
      </c>
      <c r="D44" s="44">
        <v>1</v>
      </c>
      <c r="E44" s="44"/>
      <c r="F44" s="27">
        <f>ROUND(D44*E44,2)</f>
        <v>0</v>
      </c>
      <c r="G44" s="42" t="s">
        <v>66</v>
      </c>
      <c r="H44" s="9" t="s">
        <v>67</v>
      </c>
      <c r="I44" s="56">
        <v>1</v>
      </c>
      <c r="J44" s="56"/>
      <c r="K44" s="57">
        <f>ROUND(I44*J44,2)</f>
        <v>0</v>
      </c>
      <c r="P44" s="132"/>
      <c r="Q44" s="132"/>
    </row>
    <row r="45" spans="1:17" ht="72" outlineLevel="1" x14ac:dyDescent="0.3">
      <c r="A45" s="97">
        <v>2</v>
      </c>
      <c r="B45" s="68" t="s">
        <v>68</v>
      </c>
      <c r="C45" s="37" t="s">
        <v>25</v>
      </c>
      <c r="D45" s="45">
        <v>4</v>
      </c>
      <c r="E45" s="34"/>
      <c r="F45" s="27">
        <f t="shared" ref="F45:F55" si="5">ROUND(D45*E45,2)</f>
        <v>0</v>
      </c>
      <c r="G45" s="42" t="s">
        <v>69</v>
      </c>
      <c r="H45" s="9" t="s">
        <v>25</v>
      </c>
      <c r="I45" s="56">
        <v>4</v>
      </c>
      <c r="J45" s="56"/>
      <c r="K45" s="57">
        <f t="shared" ref="K45:K55" si="6">ROUND(I45*J45,2)</f>
        <v>0</v>
      </c>
      <c r="P45" s="132"/>
      <c r="Q45" s="132"/>
    </row>
    <row r="46" spans="1:17" ht="51" customHeight="1" outlineLevel="1" x14ac:dyDescent="0.3">
      <c r="A46" s="97">
        <v>3</v>
      </c>
      <c r="B46" s="26" t="s">
        <v>70</v>
      </c>
      <c r="C46" s="8" t="s">
        <v>21</v>
      </c>
      <c r="D46" s="34">
        <v>38</v>
      </c>
      <c r="E46" s="34"/>
      <c r="F46" s="27">
        <f t="shared" si="5"/>
        <v>0</v>
      </c>
      <c r="G46" s="35"/>
      <c r="H46" s="8"/>
      <c r="I46" s="34"/>
      <c r="J46" s="56"/>
      <c r="K46" s="57">
        <f t="shared" si="6"/>
        <v>0</v>
      </c>
      <c r="P46" s="132"/>
      <c r="Q46" s="132"/>
    </row>
    <row r="47" spans="1:17" ht="36" outlineLevel="1" x14ac:dyDescent="0.3">
      <c r="A47" s="97">
        <v>4</v>
      </c>
      <c r="B47" s="26" t="s">
        <v>71</v>
      </c>
      <c r="C47" s="8" t="s">
        <v>21</v>
      </c>
      <c r="D47" s="34">
        <v>54</v>
      </c>
      <c r="E47" s="34"/>
      <c r="F47" s="27">
        <f t="shared" si="5"/>
        <v>0</v>
      </c>
      <c r="G47" s="35" t="s">
        <v>72</v>
      </c>
      <c r="H47" s="8" t="s">
        <v>21</v>
      </c>
      <c r="I47" s="34">
        <v>16</v>
      </c>
      <c r="J47" s="56"/>
      <c r="K47" s="57">
        <f t="shared" si="6"/>
        <v>0</v>
      </c>
      <c r="P47" s="132"/>
      <c r="Q47" s="132"/>
    </row>
    <row r="48" spans="1:17" ht="36" outlineLevel="1" x14ac:dyDescent="0.3">
      <c r="A48" s="97">
        <v>5</v>
      </c>
      <c r="B48" s="26"/>
      <c r="C48" s="8"/>
      <c r="D48" s="34"/>
      <c r="E48" s="34"/>
      <c r="F48" s="27">
        <f t="shared" si="5"/>
        <v>0</v>
      </c>
      <c r="G48" s="35" t="s">
        <v>73</v>
      </c>
      <c r="H48" s="8" t="s">
        <v>21</v>
      </c>
      <c r="I48" s="34">
        <v>38</v>
      </c>
      <c r="J48" s="56"/>
      <c r="K48" s="57">
        <f t="shared" si="6"/>
        <v>0</v>
      </c>
      <c r="P48" s="132"/>
      <c r="Q48" s="132"/>
    </row>
    <row r="49" spans="1:17" s="5" customFormat="1" ht="51.9" customHeight="1" outlineLevel="1" x14ac:dyDescent="0.3">
      <c r="A49" s="97">
        <v>6</v>
      </c>
      <c r="B49" s="62" t="s">
        <v>74</v>
      </c>
      <c r="C49" s="8" t="s">
        <v>25</v>
      </c>
      <c r="D49" s="32">
        <v>9</v>
      </c>
      <c r="E49" s="34"/>
      <c r="F49" s="27">
        <f t="shared" si="5"/>
        <v>0</v>
      </c>
      <c r="G49" s="35" t="s">
        <v>75</v>
      </c>
      <c r="H49" s="8" t="s">
        <v>25</v>
      </c>
      <c r="I49" s="34">
        <v>9</v>
      </c>
      <c r="J49" s="56"/>
      <c r="K49" s="57">
        <f t="shared" si="6"/>
        <v>0</v>
      </c>
      <c r="P49" s="134"/>
      <c r="Q49" s="134"/>
    </row>
    <row r="50" spans="1:17" s="5" customFormat="1" ht="36" outlineLevel="1" x14ac:dyDescent="0.3">
      <c r="A50" s="97">
        <v>7</v>
      </c>
      <c r="B50" s="26" t="s">
        <v>76</v>
      </c>
      <c r="C50" s="8" t="s">
        <v>25</v>
      </c>
      <c r="D50" s="34">
        <v>7</v>
      </c>
      <c r="E50" s="34"/>
      <c r="F50" s="27">
        <f t="shared" si="5"/>
        <v>0</v>
      </c>
      <c r="G50" s="35" t="s">
        <v>77</v>
      </c>
      <c r="H50" s="8" t="s">
        <v>25</v>
      </c>
      <c r="I50" s="34">
        <v>6</v>
      </c>
      <c r="J50" s="56"/>
      <c r="K50" s="57">
        <f t="shared" si="6"/>
        <v>0</v>
      </c>
      <c r="P50" s="134"/>
      <c r="Q50" s="134"/>
    </row>
    <row r="51" spans="1:17" s="5" customFormat="1" ht="72" outlineLevel="1" x14ac:dyDescent="0.3">
      <c r="A51" s="97">
        <v>8</v>
      </c>
      <c r="B51" s="26"/>
      <c r="C51" s="8"/>
      <c r="D51" s="34"/>
      <c r="E51" s="34"/>
      <c r="F51" s="27">
        <f t="shared" si="5"/>
        <v>0</v>
      </c>
      <c r="G51" s="35" t="s">
        <v>78</v>
      </c>
      <c r="H51" s="8" t="s">
        <v>25</v>
      </c>
      <c r="I51" s="34">
        <v>1</v>
      </c>
      <c r="J51" s="56"/>
      <c r="K51" s="57">
        <f t="shared" si="6"/>
        <v>0</v>
      </c>
      <c r="P51" s="134"/>
      <c r="Q51" s="134"/>
    </row>
    <row r="52" spans="1:17" s="5" customFormat="1" ht="36" outlineLevel="1" x14ac:dyDescent="0.3">
      <c r="A52" s="97">
        <v>9</v>
      </c>
      <c r="B52" s="26" t="s">
        <v>79</v>
      </c>
      <c r="C52" s="8" t="s">
        <v>25</v>
      </c>
      <c r="D52" s="34">
        <v>2</v>
      </c>
      <c r="E52" s="34"/>
      <c r="F52" s="27">
        <f t="shared" si="5"/>
        <v>0</v>
      </c>
      <c r="G52" s="35" t="s">
        <v>80</v>
      </c>
      <c r="H52" s="8" t="s">
        <v>25</v>
      </c>
      <c r="I52" s="34">
        <v>1</v>
      </c>
      <c r="J52" s="56"/>
      <c r="K52" s="57">
        <f t="shared" si="6"/>
        <v>0</v>
      </c>
      <c r="P52" s="134"/>
      <c r="Q52" s="134"/>
    </row>
    <row r="53" spans="1:17" s="5" customFormat="1" ht="36" outlineLevel="1" x14ac:dyDescent="0.3">
      <c r="A53" s="97">
        <v>10</v>
      </c>
      <c r="B53" s="26"/>
      <c r="C53" s="8"/>
      <c r="D53" s="34"/>
      <c r="E53" s="45"/>
      <c r="F53" s="27">
        <f t="shared" si="5"/>
        <v>0</v>
      </c>
      <c r="G53" s="35" t="s">
        <v>81</v>
      </c>
      <c r="H53" s="8" t="s">
        <v>25</v>
      </c>
      <c r="I53" s="34">
        <v>1</v>
      </c>
      <c r="J53" s="56"/>
      <c r="K53" s="57">
        <f t="shared" si="6"/>
        <v>0</v>
      </c>
      <c r="P53" s="134"/>
      <c r="Q53" s="134"/>
    </row>
    <row r="54" spans="1:17" s="5" customFormat="1" ht="63" outlineLevel="1" thickBot="1" x14ac:dyDescent="0.35">
      <c r="A54" s="97">
        <v>11</v>
      </c>
      <c r="B54" s="65"/>
      <c r="C54" s="9"/>
      <c r="D54" s="56"/>
      <c r="E54" s="45"/>
      <c r="F54" s="27">
        <f t="shared" si="5"/>
        <v>0</v>
      </c>
      <c r="G54" s="138" t="s">
        <v>34</v>
      </c>
      <c r="H54" s="9"/>
      <c r="I54" s="56"/>
      <c r="J54" s="56"/>
      <c r="K54" s="57">
        <f t="shared" si="6"/>
        <v>0</v>
      </c>
      <c r="P54" s="134"/>
      <c r="Q54" s="134"/>
    </row>
    <row r="55" spans="1:17" s="5" customFormat="1" ht="63" outlineLevel="1" thickBot="1" x14ac:dyDescent="0.35">
      <c r="A55" s="97">
        <v>12</v>
      </c>
      <c r="B55" s="17"/>
      <c r="C55" s="9"/>
      <c r="D55" s="46"/>
      <c r="E55" s="44"/>
      <c r="F55" s="27">
        <f t="shared" si="5"/>
        <v>0</v>
      </c>
      <c r="G55" s="139" t="s">
        <v>35</v>
      </c>
      <c r="H55" s="9"/>
      <c r="I55" s="46"/>
      <c r="J55" s="56"/>
      <c r="K55" s="57">
        <f t="shared" si="6"/>
        <v>0</v>
      </c>
      <c r="P55" s="134"/>
      <c r="Q55" s="134"/>
    </row>
    <row r="56" spans="1:17" ht="26.1" customHeight="1" thickBot="1" x14ac:dyDescent="0.35">
      <c r="A56" s="72" t="s">
        <v>82</v>
      </c>
      <c r="B56" s="72"/>
      <c r="C56" s="72"/>
      <c r="D56" s="72"/>
      <c r="E56" s="73"/>
      <c r="F56" s="49">
        <f>SUM(F44:F55)</f>
        <v>0</v>
      </c>
      <c r="G56" s="72" t="s">
        <v>83</v>
      </c>
      <c r="H56" s="72"/>
      <c r="I56" s="72"/>
      <c r="J56" s="72"/>
      <c r="K56" s="55">
        <f>SUM(K44:K55)</f>
        <v>0</v>
      </c>
      <c r="P56" s="132"/>
      <c r="Q56" s="132"/>
    </row>
    <row r="57" spans="1:17" ht="32.4" customHeight="1" thickBot="1" x14ac:dyDescent="0.35">
      <c r="A57" s="85" t="s">
        <v>84</v>
      </c>
      <c r="B57" s="71"/>
      <c r="C57" s="71"/>
      <c r="D57" s="71"/>
      <c r="E57" s="71"/>
      <c r="F57" s="71"/>
      <c r="G57" s="71"/>
      <c r="H57" s="71"/>
      <c r="I57" s="71"/>
      <c r="J57" s="71"/>
      <c r="K57" s="86"/>
      <c r="P57" s="132"/>
      <c r="Q57" s="132"/>
    </row>
    <row r="58" spans="1:17" ht="36" customHeight="1" outlineLevel="1" x14ac:dyDescent="0.3">
      <c r="A58" s="97">
        <v>1</v>
      </c>
      <c r="B58" s="38" t="s">
        <v>85</v>
      </c>
      <c r="C58" s="8" t="s">
        <v>86</v>
      </c>
      <c r="D58" s="21">
        <v>1</v>
      </c>
      <c r="E58" s="34"/>
      <c r="F58" s="27">
        <f>ROUND(D58*E58,2)</f>
        <v>0</v>
      </c>
      <c r="G58" s="30"/>
      <c r="H58" s="8"/>
      <c r="I58" s="34"/>
      <c r="J58" s="34"/>
      <c r="K58" s="54">
        <f>ROUND(I58*J58,2)</f>
        <v>0</v>
      </c>
      <c r="P58" s="132"/>
      <c r="Q58" s="132"/>
    </row>
    <row r="59" spans="1:17" ht="54" outlineLevel="1" x14ac:dyDescent="0.3">
      <c r="A59" s="97">
        <v>2</v>
      </c>
      <c r="B59" s="26" t="s">
        <v>87</v>
      </c>
      <c r="C59" s="8" t="s">
        <v>25</v>
      </c>
      <c r="D59" s="34">
        <v>1</v>
      </c>
      <c r="E59" s="34"/>
      <c r="F59" s="27">
        <f t="shared" ref="F59:F67" si="7">ROUND(D59*E59,2)</f>
        <v>0</v>
      </c>
      <c r="G59" s="69" t="s">
        <v>88</v>
      </c>
      <c r="H59" s="8" t="s">
        <v>25</v>
      </c>
      <c r="I59" s="34">
        <v>1</v>
      </c>
      <c r="J59" s="34"/>
      <c r="K59" s="54">
        <f t="shared" ref="K59:K67" si="8">ROUND(I59*J59,2)</f>
        <v>0</v>
      </c>
      <c r="P59" s="132"/>
      <c r="Q59" s="132"/>
    </row>
    <row r="60" spans="1:17" ht="43.5" customHeight="1" outlineLevel="1" x14ac:dyDescent="0.3">
      <c r="A60" s="97">
        <v>3</v>
      </c>
      <c r="B60" s="26"/>
      <c r="C60" s="8"/>
      <c r="D60" s="34"/>
      <c r="E60" s="34"/>
      <c r="F60" s="27">
        <f t="shared" si="7"/>
        <v>0</v>
      </c>
      <c r="G60" s="69" t="s">
        <v>89</v>
      </c>
      <c r="H60" s="8" t="s">
        <v>25</v>
      </c>
      <c r="I60" s="34">
        <v>1</v>
      </c>
      <c r="J60" s="34"/>
      <c r="K60" s="54">
        <f t="shared" si="8"/>
        <v>0</v>
      </c>
      <c r="P60" s="132"/>
      <c r="Q60" s="132"/>
    </row>
    <row r="61" spans="1:17" ht="36" outlineLevel="1" x14ac:dyDescent="0.3">
      <c r="A61" s="97">
        <v>4</v>
      </c>
      <c r="B61" s="26"/>
      <c r="C61" s="8"/>
      <c r="D61" s="34"/>
      <c r="E61" s="34"/>
      <c r="F61" s="27">
        <f t="shared" si="7"/>
        <v>0</v>
      </c>
      <c r="G61" s="69" t="s">
        <v>90</v>
      </c>
      <c r="H61" s="8" t="s">
        <v>25</v>
      </c>
      <c r="I61" s="34">
        <v>1</v>
      </c>
      <c r="J61" s="34"/>
      <c r="K61" s="54">
        <f t="shared" si="8"/>
        <v>0</v>
      </c>
      <c r="P61" s="132"/>
      <c r="Q61" s="132"/>
    </row>
    <row r="62" spans="1:17" ht="36" outlineLevel="1" x14ac:dyDescent="0.3">
      <c r="A62" s="97">
        <v>5</v>
      </c>
      <c r="B62" s="69" t="s">
        <v>91</v>
      </c>
      <c r="C62" s="8" t="s">
        <v>25</v>
      </c>
      <c r="D62" s="34">
        <v>1</v>
      </c>
      <c r="E62" s="34"/>
      <c r="F62" s="27">
        <f t="shared" si="7"/>
        <v>0</v>
      </c>
      <c r="G62" s="69" t="s">
        <v>92</v>
      </c>
      <c r="H62" s="8" t="s">
        <v>25</v>
      </c>
      <c r="I62" s="21">
        <f>D62</f>
        <v>1</v>
      </c>
      <c r="J62" s="34"/>
      <c r="K62" s="54">
        <f t="shared" si="8"/>
        <v>0</v>
      </c>
      <c r="P62" s="132"/>
      <c r="Q62" s="132"/>
    </row>
    <row r="63" spans="1:17" ht="41.4" customHeight="1" outlineLevel="1" x14ac:dyDescent="0.3">
      <c r="A63" s="97">
        <v>6</v>
      </c>
      <c r="B63" s="26"/>
      <c r="C63" s="8"/>
      <c r="D63" s="34"/>
      <c r="E63" s="34"/>
      <c r="F63" s="27">
        <f t="shared" si="7"/>
        <v>0</v>
      </c>
      <c r="G63" s="69" t="s">
        <v>93</v>
      </c>
      <c r="H63" s="8" t="s">
        <v>25</v>
      </c>
      <c r="I63" s="21">
        <f>D62*2</f>
        <v>2</v>
      </c>
      <c r="J63" s="34"/>
      <c r="K63" s="54">
        <f t="shared" si="8"/>
        <v>0</v>
      </c>
      <c r="P63" s="132"/>
      <c r="Q63" s="132"/>
    </row>
    <row r="64" spans="1:17" ht="41.4" customHeight="1" outlineLevel="1" x14ac:dyDescent="0.3">
      <c r="A64" s="97">
        <v>7</v>
      </c>
      <c r="B64" s="26"/>
      <c r="C64" s="8"/>
      <c r="D64" s="34"/>
      <c r="E64" s="34"/>
      <c r="F64" s="27">
        <f t="shared" si="7"/>
        <v>0</v>
      </c>
      <c r="G64" s="69" t="s">
        <v>90</v>
      </c>
      <c r="H64" s="8" t="s">
        <v>25</v>
      </c>
      <c r="I64" s="34">
        <v>2</v>
      </c>
      <c r="J64" s="34"/>
      <c r="K64" s="54">
        <f t="shared" si="8"/>
        <v>0</v>
      </c>
      <c r="P64" s="132"/>
      <c r="Q64" s="132"/>
    </row>
    <row r="65" spans="1:17" ht="60.6" customHeight="1" outlineLevel="1" x14ac:dyDescent="0.3">
      <c r="A65" s="97">
        <v>8</v>
      </c>
      <c r="B65" s="38" t="s">
        <v>94</v>
      </c>
      <c r="C65" s="8" t="s">
        <v>86</v>
      </c>
      <c r="D65" s="34">
        <v>1</v>
      </c>
      <c r="E65" s="34"/>
      <c r="F65" s="27">
        <f t="shared" si="7"/>
        <v>0</v>
      </c>
      <c r="G65" s="69"/>
      <c r="H65" s="8"/>
      <c r="I65" s="34"/>
      <c r="J65" s="34"/>
      <c r="K65" s="54">
        <f t="shared" si="8"/>
        <v>0</v>
      </c>
      <c r="P65" s="132"/>
      <c r="Q65" s="132"/>
    </row>
    <row r="66" spans="1:17" s="5" customFormat="1" ht="72" outlineLevel="1" x14ac:dyDescent="0.3">
      <c r="A66" s="97">
        <v>9</v>
      </c>
      <c r="B66" s="38"/>
      <c r="C66" s="8"/>
      <c r="D66" s="34"/>
      <c r="E66" s="34"/>
      <c r="F66" s="27">
        <f t="shared" si="7"/>
        <v>0</v>
      </c>
      <c r="G66" s="39" t="s">
        <v>34</v>
      </c>
      <c r="H66" s="8"/>
      <c r="I66" s="34"/>
      <c r="J66" s="34"/>
      <c r="K66" s="54">
        <f t="shared" si="8"/>
        <v>0</v>
      </c>
      <c r="P66" s="134"/>
      <c r="Q66" s="134"/>
    </row>
    <row r="67" spans="1:17" s="5" customFormat="1" ht="72.599999999999994" outlineLevel="1" thickBot="1" x14ac:dyDescent="0.35">
      <c r="A67" s="140">
        <v>10</v>
      </c>
      <c r="B67" s="141"/>
      <c r="C67" s="9"/>
      <c r="D67" s="56"/>
      <c r="E67" s="56"/>
      <c r="F67" s="142">
        <f t="shared" si="7"/>
        <v>0</v>
      </c>
      <c r="G67" s="143" t="s">
        <v>35</v>
      </c>
      <c r="H67" s="9"/>
      <c r="I67" s="46"/>
      <c r="J67" s="56"/>
      <c r="K67" s="57">
        <f t="shared" si="8"/>
        <v>0</v>
      </c>
      <c r="P67" s="134"/>
      <c r="Q67" s="134"/>
    </row>
    <row r="68" spans="1:17" s="5" customFormat="1" ht="29.1" customHeight="1" thickBot="1" x14ac:dyDescent="0.35">
      <c r="A68" s="72" t="s">
        <v>95</v>
      </c>
      <c r="B68" s="72"/>
      <c r="C68" s="72"/>
      <c r="D68" s="72"/>
      <c r="E68" s="73"/>
      <c r="F68" s="144">
        <f>SUM(F58:F67)</f>
        <v>0</v>
      </c>
      <c r="G68" s="72" t="s">
        <v>96</v>
      </c>
      <c r="H68" s="72"/>
      <c r="I68" s="72"/>
      <c r="J68" s="72"/>
      <c r="K68" s="144">
        <f>SUM(K58:K67)</f>
        <v>0</v>
      </c>
      <c r="P68" s="134"/>
      <c r="Q68" s="134"/>
    </row>
    <row r="69" spans="1:17" ht="37.5" customHeight="1" thickBot="1" x14ac:dyDescent="0.35">
      <c r="A69" s="75" t="s">
        <v>97</v>
      </c>
      <c r="B69" s="76"/>
      <c r="C69" s="76"/>
      <c r="D69" s="76"/>
      <c r="E69" s="79"/>
      <c r="F69" s="50">
        <f>F27+F42+F56+F68</f>
        <v>0</v>
      </c>
      <c r="G69" s="75" t="s">
        <v>98</v>
      </c>
      <c r="H69" s="76"/>
      <c r="I69" s="76"/>
      <c r="J69" s="77"/>
      <c r="K69" s="50">
        <f>K27+K42+K56+K68</f>
        <v>0</v>
      </c>
      <c r="M69" s="2" t="s">
        <v>99</v>
      </c>
      <c r="P69" s="132"/>
      <c r="Q69" s="132"/>
    </row>
    <row r="70" spans="1:17" ht="35.4" customHeight="1" thickBot="1" x14ac:dyDescent="0.35">
      <c r="A70" s="101" t="s">
        <v>100</v>
      </c>
      <c r="B70" s="102"/>
      <c r="C70" s="102"/>
      <c r="D70" s="102"/>
      <c r="E70" s="102"/>
      <c r="F70" s="102"/>
      <c r="G70" s="102"/>
      <c r="H70" s="102"/>
      <c r="I70" s="102"/>
      <c r="J70" s="78"/>
      <c r="K70" s="58">
        <f>F69+K69</f>
        <v>0</v>
      </c>
      <c r="P70" s="132"/>
      <c r="Q70" s="132"/>
    </row>
    <row r="71" spans="1:17" ht="35.4" customHeight="1" thickBot="1" x14ac:dyDescent="0.35">
      <c r="A71" s="101" t="s">
        <v>101</v>
      </c>
      <c r="B71" s="102"/>
      <c r="C71" s="102"/>
      <c r="D71" s="102"/>
      <c r="E71" s="102"/>
      <c r="F71" s="102"/>
      <c r="G71" s="102"/>
      <c r="H71" s="102"/>
      <c r="I71" s="102"/>
      <c r="J71" s="78"/>
      <c r="K71" s="58">
        <f>ROUND(K70*0.1,0)</f>
        <v>0</v>
      </c>
    </row>
    <row r="72" spans="1:17" s="7" customFormat="1" ht="35.4" customHeight="1" thickBot="1" x14ac:dyDescent="0.35">
      <c r="A72" s="103" t="s">
        <v>102</v>
      </c>
      <c r="B72" s="104"/>
      <c r="C72" s="104"/>
      <c r="D72" s="104"/>
      <c r="E72" s="104"/>
      <c r="F72" s="104"/>
      <c r="G72" s="104"/>
      <c r="H72" s="104"/>
      <c r="I72" s="104"/>
      <c r="J72" s="105"/>
      <c r="K72" s="59">
        <f>K70+K71</f>
        <v>0</v>
      </c>
    </row>
    <row r="73" spans="1:17" ht="23.4" customHeight="1" x14ac:dyDescent="0.3">
      <c r="A73" s="93" t="s">
        <v>103</v>
      </c>
      <c r="B73" s="93"/>
      <c r="C73" s="93"/>
      <c r="D73" s="93"/>
      <c r="E73" s="93"/>
      <c r="F73" s="93"/>
      <c r="G73" s="93" t="s">
        <v>104</v>
      </c>
      <c r="H73" s="93"/>
      <c r="I73" s="93"/>
      <c r="J73" s="93"/>
      <c r="K73" s="93"/>
    </row>
    <row r="74" spans="1:17" ht="15.6" customHeight="1" x14ac:dyDescent="0.3">
      <c r="A74" s="87" t="s">
        <v>111</v>
      </c>
      <c r="B74" s="88"/>
      <c r="C74" s="88"/>
      <c r="D74" s="88"/>
      <c r="E74" s="88"/>
      <c r="F74" s="88"/>
      <c r="G74" s="89" t="s">
        <v>105</v>
      </c>
      <c r="H74" s="89"/>
      <c r="I74" s="89"/>
      <c r="J74" s="89"/>
      <c r="K74" s="89"/>
    </row>
    <row r="75" spans="1:17" ht="15.6" customHeight="1" x14ac:dyDescent="0.3">
      <c r="A75" s="90"/>
      <c r="B75" s="90"/>
      <c r="C75" s="90"/>
      <c r="D75" s="90"/>
      <c r="E75" s="90"/>
      <c r="F75" s="90"/>
      <c r="G75" s="89"/>
      <c r="H75" s="89"/>
      <c r="I75" s="89"/>
      <c r="J75" s="89"/>
      <c r="K75" s="89"/>
    </row>
    <row r="76" spans="1:17" ht="15.6" customHeight="1" x14ac:dyDescent="0.3">
      <c r="A76" s="90"/>
      <c r="B76" s="90"/>
      <c r="C76" s="90"/>
      <c r="D76" s="90"/>
      <c r="E76" s="90"/>
      <c r="F76" s="90"/>
      <c r="G76" s="89"/>
      <c r="H76" s="89"/>
      <c r="I76" s="89"/>
      <c r="J76" s="89"/>
      <c r="K76" s="89"/>
    </row>
    <row r="77" spans="1:17" ht="15.6" customHeight="1" x14ac:dyDescent="0.3">
      <c r="A77" s="90"/>
      <c r="B77" s="90"/>
      <c r="C77" s="90"/>
      <c r="D77" s="90"/>
      <c r="E77" s="90"/>
      <c r="F77" s="90"/>
      <c r="G77" s="89"/>
      <c r="H77" s="89"/>
      <c r="I77" s="89"/>
      <c r="J77" s="89"/>
      <c r="K77" s="89"/>
    </row>
    <row r="78" spans="1:17" x14ac:dyDescent="0.3">
      <c r="A78" s="90"/>
      <c r="B78" s="90"/>
      <c r="C78" s="90"/>
      <c r="D78" s="90"/>
      <c r="E78" s="90"/>
      <c r="F78" s="90"/>
      <c r="G78" s="91"/>
      <c r="H78" s="91"/>
      <c r="I78" s="91"/>
      <c r="J78" s="91"/>
      <c r="K78" s="91"/>
    </row>
    <row r="79" spans="1:17" x14ac:dyDescent="0.3">
      <c r="A79" s="90"/>
      <c r="B79" s="90"/>
      <c r="C79" s="90"/>
      <c r="D79" s="90"/>
      <c r="E79" s="90"/>
      <c r="F79" s="90"/>
      <c r="G79" s="91"/>
      <c r="H79" s="91"/>
      <c r="I79" s="91"/>
      <c r="J79" s="91"/>
      <c r="K79" s="91"/>
    </row>
    <row r="80" spans="1:17" x14ac:dyDescent="0.3">
      <c r="A80" s="90"/>
      <c r="B80" s="90"/>
      <c r="C80" s="90"/>
      <c r="D80" s="90"/>
      <c r="E80" s="90"/>
      <c r="F80" s="90"/>
      <c r="G80" s="91"/>
      <c r="H80" s="91"/>
      <c r="I80" s="91"/>
      <c r="J80" s="91"/>
      <c r="K80" s="91"/>
    </row>
    <row r="81" spans="1:11" x14ac:dyDescent="0.3">
      <c r="A81" s="90"/>
      <c r="B81" s="90"/>
      <c r="C81" s="90"/>
      <c r="D81" s="90"/>
      <c r="E81" s="90"/>
      <c r="F81" s="90"/>
      <c r="G81" s="92"/>
      <c r="H81" s="92"/>
      <c r="I81" s="92"/>
      <c r="J81" s="92"/>
      <c r="K81" s="92"/>
    </row>
    <row r="82" spans="1:11" x14ac:dyDescent="0.3">
      <c r="A82" s="90"/>
      <c r="B82" s="90"/>
      <c r="C82" s="90"/>
      <c r="D82" s="90"/>
      <c r="E82" s="90"/>
      <c r="F82" s="90"/>
      <c r="G82" s="92"/>
      <c r="H82" s="92"/>
      <c r="I82" s="92"/>
      <c r="J82" s="92"/>
      <c r="K82" s="92"/>
    </row>
    <row r="83" spans="1:11" ht="9.9" customHeight="1" x14ac:dyDescent="0.3">
      <c r="A83" s="90"/>
      <c r="B83" s="90"/>
      <c r="C83" s="90"/>
      <c r="D83" s="90"/>
      <c r="E83" s="90"/>
      <c r="F83" s="90"/>
      <c r="G83" s="92"/>
      <c r="H83" s="92"/>
      <c r="I83" s="92"/>
      <c r="J83" s="92"/>
      <c r="K83" s="92"/>
    </row>
    <row r="84" spans="1:11" ht="15.6" hidden="1" customHeight="1" x14ac:dyDescent="0.3">
      <c r="A84" s="90"/>
      <c r="B84" s="90"/>
      <c r="C84" s="90"/>
      <c r="D84" s="90"/>
      <c r="E84" s="90"/>
      <c r="F84" s="90"/>
      <c r="G84" s="92"/>
      <c r="H84" s="92"/>
      <c r="I84" s="92"/>
      <c r="J84" s="92"/>
      <c r="K84" s="92"/>
    </row>
    <row r="85" spans="1:11" ht="15.6" hidden="1" customHeight="1" x14ac:dyDescent="0.3">
      <c r="A85" s="90"/>
      <c r="B85" s="90"/>
      <c r="C85" s="90"/>
      <c r="D85" s="90"/>
      <c r="E85" s="90"/>
      <c r="F85" s="90"/>
      <c r="G85" s="92"/>
      <c r="H85" s="92"/>
      <c r="I85" s="92"/>
      <c r="J85" s="92"/>
      <c r="K85" s="92"/>
    </row>
    <row r="86" spans="1:11" ht="70.8" customHeight="1" x14ac:dyDescent="0.3">
      <c r="A86" s="90"/>
      <c r="B86" s="90"/>
      <c r="C86" s="90"/>
      <c r="D86" s="90"/>
      <c r="E86" s="90"/>
      <c r="F86" s="90"/>
      <c r="G86" s="92"/>
      <c r="H86" s="92"/>
      <c r="I86" s="92"/>
      <c r="J86" s="92"/>
      <c r="K86" s="92"/>
    </row>
    <row r="87" spans="1:11" ht="34.799999999999997" customHeight="1" x14ac:dyDescent="0.3"/>
  </sheetData>
  <mergeCells count="33">
    <mergeCell ref="A74:F86"/>
    <mergeCell ref="A72:J72"/>
    <mergeCell ref="A43:K43"/>
    <mergeCell ref="G74:K86"/>
    <mergeCell ref="A68:E68"/>
    <mergeCell ref="A57:K57"/>
    <mergeCell ref="G68:J68"/>
    <mergeCell ref="G69:J69"/>
    <mergeCell ref="G56:J56"/>
    <mergeCell ref="A56:E56"/>
    <mergeCell ref="A71:J71"/>
    <mergeCell ref="A70:J70"/>
    <mergeCell ref="A69:E69"/>
    <mergeCell ref="A73:F73"/>
    <mergeCell ref="G73:K73"/>
    <mergeCell ref="B1:F1"/>
    <mergeCell ref="G1:K1"/>
    <mergeCell ref="B10:K10"/>
    <mergeCell ref="B11:K11"/>
    <mergeCell ref="B6:F6"/>
    <mergeCell ref="B7:F7"/>
    <mergeCell ref="B2:F2"/>
    <mergeCell ref="B3:F3"/>
    <mergeCell ref="B4:F4"/>
    <mergeCell ref="B5:F5"/>
    <mergeCell ref="D8:G8"/>
    <mergeCell ref="D9:G9"/>
    <mergeCell ref="A28:K28"/>
    <mergeCell ref="A13:K13"/>
    <mergeCell ref="A27:E27"/>
    <mergeCell ref="G27:J27"/>
    <mergeCell ref="A42:E42"/>
    <mergeCell ref="G42:J42"/>
  </mergeCells>
  <phoneticPr fontId="7" type="noConversion"/>
  <dataValidations count="2">
    <dataValidation type="custom" allowBlank="1" showInputMessage="1" showErrorMessage="1" error="Можна вводити чиcло не більше ніж з 2 знаками після коми" sqref="E29:E41 E44:E55 E14 J44:J55 J58:J67 J29:J41 E58:E67 E15:E26 J15:J26 J14" xr:uid="{B574A3A4-A325-46AA-B877-B60677549FEE}">
      <formula1>AND(ISNUMBER(E14),E14=ROUND(E14,2))</formula1>
    </dataValidation>
    <dataValidation allowBlank="1" showInputMessage="1" showErrorMessage="1" error="Можна вводити чиcло не більше ніж з 2 знаками після коми" sqref="E12" xr:uid="{95BA9E8A-3FCA-4667-8A10-66E06F912566}"/>
  </dataValidations>
  <pageMargins left="0.59055118110236227" right="0.39370078740157483" top="0.39370078740157483" bottom="0.39370078740157483" header="0.51181102362204722" footer="0.11811023622047245"/>
  <pageSetup paperSize="9" scale="56" firstPageNumber="0" fitToHeight="0" orientation="landscape" r:id="rId1"/>
  <rowBreaks count="2" manualBreakCount="2">
    <brk id="20" max="10" man="1"/>
    <brk id="37"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5F746F9-60D6-43F1-9DD5-58E00EE27D0B}">
          <x14:formula1>
            <xm:f>DATA!$C$2:$C$14</xm:f>
          </x14:formula1>
          <xm:sqref>C44:C55 H44:H55 H58:H67 C58:C67 H14:H26 C40:C41 C14:C26 C29:C38 H29:H38 H40:H41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CD1A-ABF3-4AA3-A344-0D66D330C054}">
  <sheetPr>
    <tabColor rgb="FFFFFC8B"/>
  </sheetPr>
  <dimension ref="C2:C15"/>
  <sheetViews>
    <sheetView zoomScale="55" zoomScaleNormal="55" workbookViewId="0">
      <selection activeCell="F26" sqref="F26"/>
    </sheetView>
  </sheetViews>
  <sheetFormatPr defaultRowHeight="14.4" x14ac:dyDescent="0.3"/>
  <cols>
    <col min="3" max="3" width="17" customWidth="1"/>
  </cols>
  <sheetData>
    <row r="2" spans="3:3" ht="18" x14ac:dyDescent="0.35">
      <c r="C2" s="1" t="s">
        <v>21</v>
      </c>
    </row>
    <row r="3" spans="3:3" ht="18" x14ac:dyDescent="0.35">
      <c r="C3" s="1" t="s">
        <v>19</v>
      </c>
    </row>
    <row r="4" spans="3:3" ht="18" x14ac:dyDescent="0.35">
      <c r="C4" s="1" t="s">
        <v>106</v>
      </c>
    </row>
    <row r="5" spans="3:3" ht="18" x14ac:dyDescent="0.35">
      <c r="C5" s="1" t="s">
        <v>25</v>
      </c>
    </row>
    <row r="6" spans="3:3" ht="18" x14ac:dyDescent="0.35">
      <c r="C6" s="1" t="s">
        <v>41</v>
      </c>
    </row>
    <row r="7" spans="3:3" ht="18" x14ac:dyDescent="0.35">
      <c r="C7" s="1" t="s">
        <v>52</v>
      </c>
    </row>
    <row r="8" spans="3:3" ht="18" x14ac:dyDescent="0.35">
      <c r="C8" s="1" t="s">
        <v>32</v>
      </c>
    </row>
    <row r="9" spans="3:3" ht="18" x14ac:dyDescent="0.35">
      <c r="C9" s="1" t="s">
        <v>107</v>
      </c>
    </row>
    <row r="10" spans="3:3" ht="18" x14ac:dyDescent="0.35">
      <c r="C10" s="1" t="s">
        <v>108</v>
      </c>
    </row>
    <row r="11" spans="3:3" ht="18" x14ac:dyDescent="0.35">
      <c r="C11" s="1" t="s">
        <v>86</v>
      </c>
    </row>
    <row r="12" spans="3:3" ht="18" x14ac:dyDescent="0.35">
      <c r="C12" s="1" t="s">
        <v>109</v>
      </c>
    </row>
    <row r="13" spans="3:3" ht="18" x14ac:dyDescent="0.35">
      <c r="C13" s="1" t="s">
        <v>110</v>
      </c>
    </row>
    <row r="14" spans="3:3" ht="18" x14ac:dyDescent="0.35">
      <c r="C14" s="1" t="s">
        <v>67</v>
      </c>
    </row>
    <row r="15" spans="3:3" ht="18" x14ac:dyDescent="0.35">
      <c r="C1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4A3E19CA756439BA151E3574521E9" ma:contentTypeVersion="18" ma:contentTypeDescription="Create a new document." ma:contentTypeScope="" ma:versionID="59e1bbe33d0377c71a3f79b50e7be81f">
  <xsd:schema xmlns:xsd="http://www.w3.org/2001/XMLSchema" xmlns:xs="http://www.w3.org/2001/XMLSchema" xmlns:p="http://schemas.microsoft.com/office/2006/metadata/properties" xmlns:ns2="863042ea-aa55-480f-8186-089a7f6f36fc" xmlns:ns3="e860e7dd-158f-436d-8602-1884630fd559" targetNamespace="http://schemas.microsoft.com/office/2006/metadata/properties" ma:root="true" ma:fieldsID="e08ecbdd6a3dad7e906f3b7f93eb5f65" ns2:_="" ns3:_="">
    <xsd:import namespace="863042ea-aa55-480f-8186-089a7f6f36fc"/>
    <xsd:import namespace="e860e7dd-158f-436d-8602-1884630fd55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3042ea-aa55-480f-8186-089a7f6f3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62e6194-131e-4e3f-ae31-3cb0b554f9b7"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60e7dd-158f-436d-8602-1884630fd55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7677faf-7fca-4907-9a8e-bb50efae0226}" ma:internalName="TaxCatchAll" ma:showField="CatchAllData" ma:web="e860e7dd-158f-436d-8602-1884630fd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3042ea-aa55-480f-8186-089a7f6f36fc">
      <Terms xmlns="http://schemas.microsoft.com/office/infopath/2007/PartnerControls"/>
    </lcf76f155ced4ddcb4097134ff3c332f>
    <TaxCatchAll xmlns="e860e7dd-158f-436d-8602-1884630fd559" xsi:nil="true"/>
  </documentManagement>
</p:properties>
</file>

<file path=customXml/itemProps1.xml><?xml version="1.0" encoding="utf-8"?>
<ds:datastoreItem xmlns:ds="http://schemas.openxmlformats.org/officeDocument/2006/customXml" ds:itemID="{29E9F1EB-4726-4A8D-92FB-E84E76F609AE}"/>
</file>

<file path=customXml/itemProps2.xml><?xml version="1.0" encoding="utf-8"?>
<ds:datastoreItem xmlns:ds="http://schemas.openxmlformats.org/officeDocument/2006/customXml" ds:itemID="{94799045-7F55-475D-BBBD-AB9603424EF6}"/>
</file>

<file path=customXml/itemProps3.xml><?xml version="1.0" encoding="utf-8"?>
<ds:datastoreItem xmlns:ds="http://schemas.openxmlformats.org/officeDocument/2006/customXml" ds:itemID="{74533A6B-29A7-4656-82D6-7C39A74477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КОШТОРИС-ESTIMATES</vt:lpstr>
      <vt:lpstr>DATA</vt:lpstr>
      <vt:lpstr>'КОШТОРИС-ESTIMATES'!Print_Area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2026-05-28T14:37:50Z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0x0101008C94A3E19CA756439BA151E3574521E9</vt:lpwstr>
  </property>
</Properties>
</file>