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mergencyong-my.sharepoint.com/personal/logoffice_dnipro_emergency_it/Documents/Desktop/"/>
    </mc:Choice>
  </mc:AlternateContent>
  <xr:revisionPtr revIDLastSave="0" documentId="8_{08AEA8B7-E9E8-4562-A2EE-61248954F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0" i="1" l="1"/>
  <c r="C99" i="1"/>
  <c r="C98" i="1"/>
  <c r="C97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59" i="1"/>
  <c r="C58" i="1"/>
  <c r="C57" i="1"/>
  <c r="C56" i="1"/>
  <c r="C55" i="1"/>
  <c r="C54" i="1"/>
  <c r="C53" i="1"/>
  <c r="C52" i="1"/>
  <c r="C51" i="1"/>
  <c r="C50" i="1"/>
  <c r="C49" i="1"/>
  <c r="C47" i="1"/>
  <c r="C46" i="1"/>
  <c r="C45" i="1"/>
  <c r="C4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4" i="1"/>
  <c r="C22" i="1"/>
  <c r="C21" i="1"/>
  <c r="C20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<sst xmlns="http://schemas.openxmlformats.org/spreadsheetml/2006/main" count="201" uniqueCount="94">
  <si>
    <t xml:space="preserve">Найменування робіт </t>
  </si>
  <si>
    <t>Од.вим.</t>
  </si>
  <si>
    <t>К-сть</t>
  </si>
  <si>
    <t>(Демонтаж) Демонтаж облицювання
внутрішніх стін, гіпсокартоном і панелями</t>
  </si>
  <si>
    <t xml:space="preserve"> м2</t>
  </si>
  <si>
    <t>(Демонтаж)Улаштування каркасу
однорівневих підвісних стель із металевих
профілів</t>
  </si>
  <si>
    <t>м2</t>
  </si>
  <si>
    <t>Улаштування каркасу дворівневих підвісних
стель із металевих профілів</t>
  </si>
  <si>
    <t>(Демонтаж) Облицювання укосів листами
сухої штукатурки гіпсовими чи
гіпсоволокнистими</t>
  </si>
  <si>
    <t>Демонтаж віконних коробок в кам'яних
стінах з відбиванням штукатурки в укосах</t>
  </si>
  <si>
    <t>шт</t>
  </si>
  <si>
    <t>Знімання засклених віконних рам</t>
  </si>
  <si>
    <t>Знімання пластикових підвіконних дощок в
кам'яних будівлях</t>
  </si>
  <si>
    <t>Демонтаж дверних коробок в кам'яних
стінах з відбиванням штукатурки в укосах</t>
  </si>
  <si>
    <t>Знімання дверних полотен</t>
  </si>
  <si>
    <t>Знімання наличників</t>
  </si>
  <si>
    <t>м</t>
  </si>
  <si>
    <t>(Демонтаж) Прокладання кабель-каналів</t>
  </si>
  <si>
    <t>Демонтаж растрових світильників</t>
  </si>
  <si>
    <t>Демонтаж розеток</t>
  </si>
  <si>
    <t>Знімання шпалер простих та поліпшених</t>
  </si>
  <si>
    <t>Установлення доводчиків</t>
  </si>
  <si>
    <t>комплект</t>
  </si>
  <si>
    <t>Заповнення дверних прорізів дверними
блоками із МДФ із застосуванням анкерів і
монтажної піни</t>
  </si>
  <si>
    <t>блок</t>
  </si>
  <si>
    <t>Установлення дверних [віконних] наборів
накладних [шпінгалети-закрутки кватиркові,
ручки дверні та віконні тощо]</t>
  </si>
  <si>
    <t>Установлення замків дверних урізних</t>
  </si>
  <si>
    <t>Ремонт віконних рам</t>
  </si>
  <si>
    <t>Установлення екрану для радіаторів з
вивірянням і закріпленням площею в світлі
понад 0,25 до 1 м2</t>
  </si>
  <si>
    <t>грати</t>
  </si>
  <si>
    <t>Установлення кутових кранів на
трубопроводах опалення</t>
  </si>
  <si>
    <t>Установлення насосів відцентрових з
електродвигуном масою до 0,1 т</t>
  </si>
  <si>
    <t>насос</t>
  </si>
  <si>
    <t>Установлення опалювальних радіаторів
сталевих</t>
  </si>
  <si>
    <t>(Демонтаж) Встановлення
пінополістирольних бордюрів у
приміщеннях, площею підлоги понад 20 м2</t>
  </si>
  <si>
    <t>п.м.</t>
  </si>
  <si>
    <t>Розбирання плінтусів</t>
  </si>
  <si>
    <t>Укладання підвіконних плит з натурального
каменю</t>
  </si>
  <si>
    <t>Заповнення віконних прорізів готовими
блоками площею до 2 м2 з металопластику
в кам'яних стінах житлових і громадських
будівель</t>
  </si>
  <si>
    <t>Улаштування обшивки укосів
гіпсокартонними і гіпсоволокнистими
листами з кріпленням шурупами з
улаштуванням металевого каркасу з
утепленням мінераловатними плитами</t>
  </si>
  <si>
    <t>Оброблення швів сухої штукатурки
обклеюванням армувальною стрічкою</t>
  </si>
  <si>
    <t>Безпіщане накриття поверхонь стін
розчином із клейового гіпсу [типу
"сатенгіпс"] товщиною шару 1 мм при
нанесенні за 2 рази</t>
  </si>
  <si>
    <t>Поліпшене фарбування
полівінілацетатними водоемульсійними
сумішами стін по збірних конструкціях,
підготовлених під фарбування</t>
  </si>
  <si>
    <t>Забивання вибоїв у цементних підлогах
площею до 1,0 м2</t>
  </si>
  <si>
    <t>місця</t>
  </si>
  <si>
    <t>Шліфування бетонних або
металоцементних покриттів</t>
  </si>
  <si>
    <t>Улаштування стяжок самовирівнювальних з
суміші цементної для недеформівниїх основ
товщиною 5 мм</t>
  </si>
  <si>
    <t>Улаштування покриттів з лінолеуму ПВХ на
клеї зі зварюванням полотнища у стиках</t>
  </si>
  <si>
    <t>Установлення заслінок повітряних і клапанів
повітряних КВР з електричним або
пневматичним приводом периметром до
1600 мм</t>
  </si>
  <si>
    <t>Установлення грат жалюзійних сталевих з
вивірянням і закріпленням площею в світлі
до 0,25 м2</t>
  </si>
  <si>
    <t>Фарбування металевих грат, рам, труб
діаметром менше 50 мм тощо за 2 рази</t>
  </si>
  <si>
    <t>Установлення повітророзподільників</t>
  </si>
  <si>
    <t>Ізоляція плоских та криволінійних поверхонь
листами зі спіненого каучуку, поліетилену
(зовнішня)</t>
  </si>
  <si>
    <t>Демонтаж кранів прохідних на
трубопроводах опалення</t>
  </si>
  <si>
    <t>Прокладання трубопроводів опалення зі
сталевих водогазопровідних неоцинкованих
труб діаметром 32 мм</t>
  </si>
  <si>
    <t>Врізування в діючі внутрішні мережі
трубопроводів опалення і водопостачання
діаметром 32 мм</t>
  </si>
  <si>
    <t>Прокладання повітроводів периметром
понад 1600 до 2400 мм з оцинкованої сталі
класу Н [нормальна] товщиною 0,7 мм</t>
  </si>
  <si>
    <t>Прокладання повітроводів периметром від
1100 мм до 1600 мм з оцинкованої сталі
класу Н [нормальна] товщиною 0,7 мм</t>
  </si>
  <si>
    <t>Монтаж LED світильників, які
встановлюються в підвісних стелях,
кількість ламп 1 шт</t>
  </si>
  <si>
    <t>Прокладання повітроводів діаметром до 200
мм з оцинкованої сталі класу Н [нормальна]
товщиною 0,5 мм</t>
  </si>
  <si>
    <t>Монтаж світильника з 5 лампами</t>
  </si>
  <si>
    <t>Монтаж світильника з 10 лампами</t>
  </si>
  <si>
    <t>Монтаж LED світильників, які
встановлюються на підвісах, кількість ламп
1 шт</t>
  </si>
  <si>
    <t>Установлення інтернет розеток утопленого
типу при схованій проводці</t>
  </si>
  <si>
    <t>Установлення штепсельних розеток
утопленого типу при схованій проводці</t>
  </si>
  <si>
    <t>Установлення вимикачів утопленого типу
при схованій проводці, 2-клавішних</t>
  </si>
  <si>
    <t>Монтаж декоративних підвісних елементів
(Dec-1- 8 шт;Dec-2- 2 шт)</t>
  </si>
  <si>
    <t>Установлення люків 600х600</t>
  </si>
  <si>
    <t>Облицювання поверхонь стін декоративною
цеглою на розчині із сухої клеючої суміші,
число плиток в 1 м2 понад 12 до 20 шт
тип 9</t>
  </si>
  <si>
    <t>Опорядження внутрішніх поверхонь стін по
каменю і бетону декоративною сумішшю з
наповнювачем, величина зерен 2,5 мм</t>
  </si>
  <si>
    <t>Декоративне клейове оброблення
поверхонь за ескізами 3 категорії складності
Монтаж ГКЛ за підвісною стелею</t>
  </si>
  <si>
    <t>Улаштування обшивки стін гіпсокартонними
плитами [фальшстіни] по металевому
каркасу</t>
  </si>
  <si>
    <t>Улаштування стін декоротивних з
алюмінієвих рейок</t>
  </si>
  <si>
    <t>Оздоблення плитами МДФ з
приклеюванням до стін на клей</t>
  </si>
  <si>
    <t>Шпаклювання стін мінеральною шпаклівкою</t>
  </si>
  <si>
    <t>Поліпшене фарбування
полівінілацетатними водоемульсійними
сумішами стін по збірних конструкціях,
підготовлених під фарбування
тип 4</t>
  </si>
  <si>
    <t>Облицювання поверхонь стін декоративною
цеглою на розчині із сухої клеючої суміші,
число плиток в 1 м2 понад 12 до 20 шт</t>
  </si>
  <si>
    <t>Улаштування коробу периметром понад
1600 мм гіпсокартонними і
гіпсоволокнистими листами з улаштуванням
металевого каркасу</t>
  </si>
  <si>
    <t>Улаштування підшивки горизонтальних
поверхонь підвісних стель гіпсокартонними
або гіпсоволокнистими листами.</t>
  </si>
  <si>
    <t>Безпіщане накриття поверхонь стель
розчином із клейового гіпсу [типу
"сатенгіпс"] товщиною шару 1,5 мм при
нанесенні за 3 рази</t>
  </si>
  <si>
    <t>Поліпшене фарбування
полівінілацетатними водоемульсійними
сумішами стель по збірних конструкціях,
підготовлених під фарбування</t>
  </si>
  <si>
    <t>Шпаклювання стель мінеральною
шпаклівкою</t>
  </si>
  <si>
    <t>Улаштування підвісної стелі з алюмінієвих
рейок</t>
  </si>
  <si>
    <t>Улаштування обшивки укосів
гіпсокартонними і гіпсоволокнистими
листами з кріпленням шурупами з
улаштуванням металевого каркасу без
утеплення</t>
  </si>
  <si>
    <t>Перетирання штукатурки внутрішніх
приміщень</t>
  </si>
  <si>
    <t>Промазування і розшивання швів панелей
перекриття розчином знизу</t>
  </si>
  <si>
    <t>Ремонт штукатурки стель по каменю та
бетону цементно-вапняним розчином,
площа до 5 м2, товщина шару 20 мм</t>
  </si>
  <si>
    <t>Протравлення цементної штукатурки
нейтралізуючим розчином</t>
  </si>
  <si>
    <t>Улаштування металевого каркасу
однорівневих підвісних стель із металевих
профілів</t>
  </si>
  <si>
    <t>Установлення щитків освітлювальних
групових масою до 3 кг у готовій ніші або на
стіні</t>
  </si>
  <si>
    <t>Монтаж поліетиленових труб для
електропроводки діаметром до 25 мм</t>
  </si>
  <si>
    <t>Затягування першого проводу перерізом
понад 2,5 мм2 до 6 мм2 в труби</t>
  </si>
  <si>
    <t>Затягування першого проводу перерізом
понад 6 мм2 до 16 мм2 в труби</t>
  </si>
  <si>
    <t>Установлення вимикачів утопленого типу
при схованій проводці, 1-клавішних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</si>
</sst>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"/>
  <sheetViews>
    <sheetView tabSelected="1" topLeftCell="A97" workbookViewId="0">
      <selection activeCell="A33" sqref="A33"/>
    </sheetView>
  </sheetViews>
  <sheetFormatPr defaultRowHeight="14.4" x14ac:dyDescent="0.3"/>
  <cols>
    <col min="1" max="1" width="56.109375" style="7" customWidth="1"/>
    <col min="2" max="2" width="12.109375" style="7" customWidth="1"/>
    <col min="3" max="3" width="8" style="7" customWidth="1"/>
  </cols>
  <sheetData>
    <row r="1" spans="1:3" x14ac:dyDescent="0.3">
      <c r="A1" s="1" t="s">
        <v>0</v>
      </c>
      <c r="B1" s="1" t="s">
        <v>1</v>
      </c>
      <c r="C1" s="2" t="s">
        <v>2</v>
      </c>
    </row>
    <row r="2" spans="1:3" ht="28.8" x14ac:dyDescent="0.3">
      <c r="A2" s="3" t="s">
        <v>3</v>
      </c>
      <c r="B2" s="4" t="s">
        <v>4</v>
      </c>
      <c r="C2" s="4">
        <f>0.301*100</f>
        <v>30.099999999999998</v>
      </c>
    </row>
    <row r="3" spans="1:3" ht="43.2" x14ac:dyDescent="0.3">
      <c r="A3" s="3" t="s">
        <v>5</v>
      </c>
      <c r="B3" s="4" t="s">
        <v>6</v>
      </c>
      <c r="C3" s="4">
        <f>0.8774*100</f>
        <v>87.74</v>
      </c>
    </row>
    <row r="4" spans="1:3" ht="28.8" x14ac:dyDescent="0.3">
      <c r="A4" s="3" t="s">
        <v>7</v>
      </c>
      <c r="B4" s="4" t="s">
        <v>6</v>
      </c>
      <c r="C4" s="4">
        <f>0.96*100</f>
        <v>96</v>
      </c>
    </row>
    <row r="5" spans="1:3" ht="43.2" x14ac:dyDescent="0.3">
      <c r="A5" s="3" t="s">
        <v>8</v>
      </c>
      <c r="B5" s="4" t="s">
        <v>6</v>
      </c>
      <c r="C5" s="4">
        <f>0.0201*100</f>
        <v>2.0099999999999998</v>
      </c>
    </row>
    <row r="6" spans="1:3" ht="28.8" x14ac:dyDescent="0.3">
      <c r="A6" s="3" t="s">
        <v>9</v>
      </c>
      <c r="B6" s="4" t="s">
        <v>10</v>
      </c>
      <c r="C6" s="4">
        <f>0.02*100</f>
        <v>2</v>
      </c>
    </row>
    <row r="7" spans="1:3" x14ac:dyDescent="0.3">
      <c r="A7" s="5" t="s">
        <v>11</v>
      </c>
      <c r="B7" s="4" t="s">
        <v>6</v>
      </c>
      <c r="C7" s="4">
        <f>0.039*100</f>
        <v>3.9</v>
      </c>
    </row>
    <row r="8" spans="1:3" ht="28.8" x14ac:dyDescent="0.3">
      <c r="A8" s="3" t="s">
        <v>12</v>
      </c>
      <c r="B8" s="4" t="s">
        <v>6</v>
      </c>
      <c r="C8" s="4">
        <f>0.0108*100</f>
        <v>1.08</v>
      </c>
    </row>
    <row r="9" spans="1:3" ht="28.8" x14ac:dyDescent="0.3">
      <c r="A9" s="3" t="s">
        <v>13</v>
      </c>
      <c r="B9" s="4" t="s">
        <v>10</v>
      </c>
      <c r="C9" s="4">
        <f>0.02*100</f>
        <v>2</v>
      </c>
    </row>
    <row r="10" spans="1:3" x14ac:dyDescent="0.3">
      <c r="A10" s="5" t="s">
        <v>14</v>
      </c>
      <c r="B10" s="4" t="s">
        <v>6</v>
      </c>
      <c r="C10" s="4">
        <f>0.032928*100</f>
        <v>3.2927999999999997</v>
      </c>
    </row>
    <row r="11" spans="1:3" x14ac:dyDescent="0.3">
      <c r="A11" s="4" t="s">
        <v>15</v>
      </c>
      <c r="B11" s="4" t="s">
        <v>16</v>
      </c>
      <c r="C11" s="4">
        <f>0.15*100</f>
        <v>15</v>
      </c>
    </row>
    <row r="12" spans="1:3" x14ac:dyDescent="0.3">
      <c r="A12" s="4" t="s">
        <v>17</v>
      </c>
      <c r="B12" s="4" t="s">
        <v>16</v>
      </c>
      <c r="C12" s="4">
        <f>0.182*100</f>
        <v>18.2</v>
      </c>
    </row>
    <row r="13" spans="1:3" x14ac:dyDescent="0.3">
      <c r="A13" s="4" t="s">
        <v>18</v>
      </c>
      <c r="B13" s="4" t="s">
        <v>10</v>
      </c>
      <c r="C13" s="4">
        <f>0.15*100</f>
        <v>15</v>
      </c>
    </row>
    <row r="14" spans="1:3" ht="28.8" x14ac:dyDescent="0.3">
      <c r="A14" s="3" t="s">
        <v>12</v>
      </c>
      <c r="B14" s="4" t="s">
        <v>6</v>
      </c>
      <c r="C14" s="4">
        <f>0.044*100</f>
        <v>4.3999999999999995</v>
      </c>
    </row>
    <row r="15" spans="1:3" x14ac:dyDescent="0.3">
      <c r="A15" s="4" t="s">
        <v>19</v>
      </c>
      <c r="B15" s="4" t="s">
        <v>10</v>
      </c>
      <c r="C15" s="4">
        <f>0.18*100</f>
        <v>18</v>
      </c>
    </row>
    <row r="16" spans="1:3" x14ac:dyDescent="0.3">
      <c r="A16" s="4" t="s">
        <v>20</v>
      </c>
      <c r="B16" s="4" t="s">
        <v>6</v>
      </c>
      <c r="C16" s="4">
        <f>0.2491*100</f>
        <v>24.91</v>
      </c>
    </row>
    <row r="17" spans="1:3" ht="28.8" x14ac:dyDescent="0.3">
      <c r="A17" s="3" t="s">
        <v>3</v>
      </c>
      <c r="B17" s="4" t="s">
        <v>6</v>
      </c>
      <c r="C17" s="4">
        <f>0.0716*100</f>
        <v>7.16</v>
      </c>
    </row>
    <row r="18" spans="1:3" x14ac:dyDescent="0.3">
      <c r="A18" s="4" t="s">
        <v>21</v>
      </c>
      <c r="B18" s="4" t="s">
        <v>22</v>
      </c>
      <c r="C18" s="4">
        <v>1</v>
      </c>
    </row>
    <row r="19" spans="1:3" ht="43.2" x14ac:dyDescent="0.3">
      <c r="A19" s="3" t="s">
        <v>23</v>
      </c>
      <c r="B19" s="4" t="s">
        <v>24</v>
      </c>
      <c r="C19" s="4">
        <v>2</v>
      </c>
    </row>
    <row r="20" spans="1:3" ht="43.2" x14ac:dyDescent="0.3">
      <c r="A20" s="3" t="s">
        <v>25</v>
      </c>
      <c r="B20" s="4" t="s">
        <v>10</v>
      </c>
      <c r="C20" s="4">
        <f>0.02*100</f>
        <v>2</v>
      </c>
    </row>
    <row r="21" spans="1:3" x14ac:dyDescent="0.3">
      <c r="A21" s="4" t="s">
        <v>26</v>
      </c>
      <c r="B21" s="4" t="s">
        <v>10</v>
      </c>
      <c r="C21" s="4">
        <f>0.02*100</f>
        <v>2</v>
      </c>
    </row>
    <row r="22" spans="1:3" x14ac:dyDescent="0.3">
      <c r="A22" s="4" t="s">
        <v>27</v>
      </c>
      <c r="B22" s="4" t="s">
        <v>10</v>
      </c>
      <c r="C22" s="4">
        <f>0.04*100</f>
        <v>4</v>
      </c>
    </row>
    <row r="23" spans="1:3" ht="43.2" x14ac:dyDescent="0.3">
      <c r="A23" s="3" t="s">
        <v>28</v>
      </c>
      <c r="B23" s="4" t="s">
        <v>29</v>
      </c>
      <c r="C23" s="4">
        <v>11</v>
      </c>
    </row>
    <row r="24" spans="1:3" ht="28.8" x14ac:dyDescent="0.3">
      <c r="A24" s="3" t="s">
        <v>30</v>
      </c>
      <c r="B24" s="4" t="s">
        <v>10</v>
      </c>
      <c r="C24" s="4">
        <f>0.22*100</f>
        <v>22</v>
      </c>
    </row>
    <row r="25" spans="1:3" ht="28.8" x14ac:dyDescent="0.3">
      <c r="A25" s="3" t="s">
        <v>31</v>
      </c>
      <c r="B25" s="4" t="s">
        <v>32</v>
      </c>
      <c r="C25" s="4">
        <v>1</v>
      </c>
    </row>
    <row r="26" spans="1:3" ht="28.8" x14ac:dyDescent="0.3">
      <c r="A26" s="3" t="s">
        <v>33</v>
      </c>
      <c r="B26" s="4" t="s">
        <v>10</v>
      </c>
      <c r="C26" s="4">
        <v>4</v>
      </c>
    </row>
    <row r="27" spans="1:3" ht="43.2" x14ac:dyDescent="0.3">
      <c r="A27" s="3" t="s">
        <v>34</v>
      </c>
      <c r="B27" s="4" t="s">
        <v>35</v>
      </c>
      <c r="C27" s="4">
        <f>0.078*100</f>
        <v>7.8</v>
      </c>
    </row>
    <row r="28" spans="1:3" x14ac:dyDescent="0.3">
      <c r="A28" s="4" t="s">
        <v>36</v>
      </c>
      <c r="B28" s="4" t="s">
        <v>16</v>
      </c>
      <c r="C28" s="4">
        <f>0.088*100</f>
        <v>8.7999999999999989</v>
      </c>
    </row>
    <row r="29" spans="1:3" ht="28.8" x14ac:dyDescent="0.3">
      <c r="A29" s="3" t="s">
        <v>37</v>
      </c>
      <c r="B29" s="4" t="s">
        <v>6</v>
      </c>
      <c r="C29" s="4">
        <f>0.044*100</f>
        <v>4.3999999999999995</v>
      </c>
    </row>
    <row r="30" spans="1:3" ht="57.6" x14ac:dyDescent="0.3">
      <c r="A30" s="3" t="s">
        <v>38</v>
      </c>
      <c r="B30" s="4" t="s">
        <v>6</v>
      </c>
      <c r="C30" s="4">
        <f>0.0435*100</f>
        <v>4.3499999999999996</v>
      </c>
    </row>
    <row r="31" spans="1:3" ht="28.8" x14ac:dyDescent="0.3">
      <c r="A31" s="3" t="s">
        <v>37</v>
      </c>
      <c r="B31" s="4" t="s">
        <v>6</v>
      </c>
      <c r="C31" s="4">
        <f>0.044*100</f>
        <v>4.3999999999999995</v>
      </c>
    </row>
    <row r="32" spans="1:3" ht="57.6" x14ac:dyDescent="0.3">
      <c r="A32" s="3" t="s">
        <v>38</v>
      </c>
      <c r="B32" s="4" t="s">
        <v>6</v>
      </c>
      <c r="C32" s="4">
        <f>0.0435*100</f>
        <v>4.3499999999999996</v>
      </c>
    </row>
    <row r="33" spans="1:3" ht="72" x14ac:dyDescent="0.3">
      <c r="A33" s="3" t="s">
        <v>39</v>
      </c>
      <c r="B33" s="4" t="s">
        <v>6</v>
      </c>
      <c r="C33" s="5">
        <f>0.0201*100</f>
        <v>2.0099999999999998</v>
      </c>
    </row>
    <row r="34" spans="1:3" ht="28.8" x14ac:dyDescent="0.3">
      <c r="A34" s="3" t="s">
        <v>40</v>
      </c>
      <c r="B34" s="4" t="s">
        <v>16</v>
      </c>
      <c r="C34" s="4">
        <f>0.052*100</f>
        <v>5.2</v>
      </c>
    </row>
    <row r="35" spans="1:3" ht="57.6" x14ac:dyDescent="0.3">
      <c r="A35" s="3" t="s">
        <v>41</v>
      </c>
      <c r="B35" s="4" t="s">
        <v>6</v>
      </c>
      <c r="C35" s="4">
        <f>0.0201*100</f>
        <v>2.0099999999999998</v>
      </c>
    </row>
    <row r="36" spans="1:3" ht="57.6" x14ac:dyDescent="0.3">
      <c r="A36" s="3" t="s">
        <v>42</v>
      </c>
      <c r="B36" s="4" t="s">
        <v>6</v>
      </c>
      <c r="C36" s="4">
        <f>0.0201*100</f>
        <v>2.0099999999999998</v>
      </c>
    </row>
    <row r="37" spans="1:3" ht="28.8" x14ac:dyDescent="0.3">
      <c r="A37" s="3" t="s">
        <v>43</v>
      </c>
      <c r="B37" s="5" t="s">
        <v>44</v>
      </c>
      <c r="C37" s="6">
        <f>0.072*100</f>
        <v>7.1999999999999993</v>
      </c>
    </row>
    <row r="38" spans="1:3" ht="28.8" x14ac:dyDescent="0.3">
      <c r="A38" s="3" t="s">
        <v>45</v>
      </c>
      <c r="B38" s="4" t="s">
        <v>6</v>
      </c>
      <c r="C38" s="4">
        <f>1.886*100</f>
        <v>188.6</v>
      </c>
    </row>
    <row r="39" spans="1:3" ht="43.2" x14ac:dyDescent="0.3">
      <c r="A39" s="3" t="s">
        <v>46</v>
      </c>
      <c r="B39" s="4" t="s">
        <v>6</v>
      </c>
      <c r="C39" s="4">
        <f>1.8899*100</f>
        <v>188.98999999999998</v>
      </c>
    </row>
    <row r="40" spans="1:3" ht="28.8" x14ac:dyDescent="0.3">
      <c r="A40" s="3" t="s">
        <v>47</v>
      </c>
      <c r="B40" s="4" t="s">
        <v>6</v>
      </c>
      <c r="C40" s="4">
        <f>1.8899*100</f>
        <v>188.98999999999998</v>
      </c>
    </row>
    <row r="41" spans="1:3" ht="57.6" x14ac:dyDescent="0.3">
      <c r="A41" s="3" t="s">
        <v>48</v>
      </c>
      <c r="B41" s="5" t="s">
        <v>10</v>
      </c>
      <c r="C41" s="5">
        <v>2</v>
      </c>
    </row>
    <row r="42" spans="1:3" ht="43.2" x14ac:dyDescent="0.3">
      <c r="A42" s="3" t="s">
        <v>49</v>
      </c>
      <c r="B42" s="4" t="s">
        <v>29</v>
      </c>
      <c r="C42" s="4">
        <v>16</v>
      </c>
    </row>
    <row r="43" spans="1:3" ht="28.8" x14ac:dyDescent="0.3">
      <c r="A43" s="3" t="s">
        <v>50</v>
      </c>
      <c r="B43" s="4" t="s">
        <v>6</v>
      </c>
      <c r="C43" s="4">
        <f>0.0072*100</f>
        <v>0.72</v>
      </c>
    </row>
    <row r="44" spans="1:3" x14ac:dyDescent="0.3">
      <c r="A44" s="4" t="s">
        <v>51</v>
      </c>
      <c r="B44" s="4" t="s">
        <v>10</v>
      </c>
      <c r="C44" s="4">
        <v>2</v>
      </c>
    </row>
    <row r="45" spans="1:3" ht="43.2" x14ac:dyDescent="0.3">
      <c r="A45" s="3" t="s">
        <v>52</v>
      </c>
      <c r="B45" s="4" t="s">
        <v>6</v>
      </c>
      <c r="C45" s="4">
        <f>0.72*100</f>
        <v>72</v>
      </c>
    </row>
    <row r="46" spans="1:3" ht="28.8" x14ac:dyDescent="0.3">
      <c r="A46" s="3" t="s">
        <v>53</v>
      </c>
      <c r="B46" s="4" t="s">
        <v>10</v>
      </c>
      <c r="C46" s="4">
        <f>0.18*100</f>
        <v>18</v>
      </c>
    </row>
    <row r="47" spans="1:3" ht="43.2" x14ac:dyDescent="0.3">
      <c r="A47" s="3" t="s">
        <v>54</v>
      </c>
      <c r="B47" s="4" t="s">
        <v>16</v>
      </c>
      <c r="C47" s="4">
        <f>0.149*100</f>
        <v>14.899999999999999</v>
      </c>
    </row>
    <row r="48" spans="1:3" ht="43.2" x14ac:dyDescent="0.3">
      <c r="A48" s="3" t="s">
        <v>55</v>
      </c>
      <c r="B48" s="4" t="s">
        <v>10</v>
      </c>
      <c r="C48" s="4">
        <v>4</v>
      </c>
    </row>
    <row r="49" spans="1:3" ht="43.2" x14ac:dyDescent="0.3">
      <c r="A49" s="3" t="s">
        <v>56</v>
      </c>
      <c r="B49" s="4" t="s">
        <v>6</v>
      </c>
      <c r="C49" s="4">
        <f>0.1104*100</f>
        <v>11.04</v>
      </c>
    </row>
    <row r="50" spans="1:3" ht="43.2" x14ac:dyDescent="0.3">
      <c r="A50" s="3" t="s">
        <v>57</v>
      </c>
      <c r="B50" s="4" t="s">
        <v>6</v>
      </c>
      <c r="C50" s="4">
        <f>0.5711*100</f>
        <v>57.110000000000007</v>
      </c>
    </row>
    <row r="51" spans="1:3" ht="43.2" x14ac:dyDescent="0.3">
      <c r="A51" s="3" t="s">
        <v>58</v>
      </c>
      <c r="B51" s="4" t="s">
        <v>10</v>
      </c>
      <c r="C51" s="4">
        <f>0.05*100</f>
        <v>5</v>
      </c>
    </row>
    <row r="52" spans="1:3" ht="43.2" x14ac:dyDescent="0.3">
      <c r="A52" s="3" t="s">
        <v>59</v>
      </c>
      <c r="B52" s="4" t="s">
        <v>6</v>
      </c>
      <c r="C52" s="4">
        <f>0.0367*100</f>
        <v>3.6700000000000004</v>
      </c>
    </row>
    <row r="53" spans="1:3" x14ac:dyDescent="0.3">
      <c r="A53" s="4" t="s">
        <v>60</v>
      </c>
      <c r="B53" s="4" t="s">
        <v>10</v>
      </c>
      <c r="C53" s="4">
        <f>0.02*100</f>
        <v>2</v>
      </c>
    </row>
    <row r="54" spans="1:3" x14ac:dyDescent="0.3">
      <c r="A54" s="4" t="s">
        <v>61</v>
      </c>
      <c r="B54" s="4" t="s">
        <v>10</v>
      </c>
      <c r="C54" s="4">
        <f>0.03*100</f>
        <v>3</v>
      </c>
    </row>
    <row r="55" spans="1:3" ht="43.2" x14ac:dyDescent="0.3">
      <c r="A55" s="3" t="s">
        <v>62</v>
      </c>
      <c r="B55" s="4" t="s">
        <v>10</v>
      </c>
      <c r="C55" s="4">
        <f>0.45*100</f>
        <v>45</v>
      </c>
    </row>
    <row r="56" spans="1:3" ht="28.8" x14ac:dyDescent="0.3">
      <c r="A56" s="3" t="s">
        <v>63</v>
      </c>
      <c r="B56" s="4" t="s">
        <v>10</v>
      </c>
      <c r="C56" s="4">
        <f>0.09*100</f>
        <v>9</v>
      </c>
    </row>
    <row r="57" spans="1:3" ht="28.8" x14ac:dyDescent="0.3">
      <c r="A57" s="3" t="s">
        <v>64</v>
      </c>
      <c r="B57" s="4" t="s">
        <v>10</v>
      </c>
      <c r="C57" s="4">
        <f>0.22*100</f>
        <v>22</v>
      </c>
    </row>
    <row r="58" spans="1:3" ht="28.8" x14ac:dyDescent="0.3">
      <c r="A58" s="3" t="s">
        <v>65</v>
      </c>
      <c r="B58" s="4" t="s">
        <v>10</v>
      </c>
      <c r="C58" s="4">
        <f>0.06*100</f>
        <v>6</v>
      </c>
    </row>
    <row r="59" spans="1:3" ht="57.6" x14ac:dyDescent="0.3">
      <c r="A59" s="3" t="s">
        <v>42</v>
      </c>
      <c r="B59" s="4" t="s">
        <v>6</v>
      </c>
      <c r="C59" s="4">
        <f>0.5071*100</f>
        <v>50.71</v>
      </c>
    </row>
    <row r="60" spans="1:3" ht="28.8" x14ac:dyDescent="0.3">
      <c r="A60" s="3" t="s">
        <v>66</v>
      </c>
      <c r="B60" s="4" t="s">
        <v>10</v>
      </c>
      <c r="C60" s="4">
        <v>1</v>
      </c>
    </row>
    <row r="61" spans="1:3" x14ac:dyDescent="0.3">
      <c r="A61" s="4" t="s">
        <v>67</v>
      </c>
      <c r="B61" s="4" t="s">
        <v>10</v>
      </c>
      <c r="C61" s="4">
        <v>2</v>
      </c>
    </row>
    <row r="62" spans="1:3" ht="57.6" x14ac:dyDescent="0.3">
      <c r="A62" s="3" t="s">
        <v>68</v>
      </c>
      <c r="B62" s="4" t="s">
        <v>6</v>
      </c>
      <c r="C62" s="4">
        <f>0.0621*100</f>
        <v>6.21</v>
      </c>
    </row>
    <row r="63" spans="1:3" ht="43.2" x14ac:dyDescent="0.3">
      <c r="A63" s="3" t="s">
        <v>69</v>
      </c>
      <c r="B63" s="4" t="s">
        <v>6</v>
      </c>
      <c r="C63" s="4">
        <f>0.1232*100</f>
        <v>12.32</v>
      </c>
    </row>
    <row r="64" spans="1:3" ht="43.2" x14ac:dyDescent="0.3">
      <c r="A64" s="3" t="s">
        <v>70</v>
      </c>
      <c r="B64" s="4" t="s">
        <v>6</v>
      </c>
      <c r="C64" s="4">
        <f>0.1232*100</f>
        <v>12.32</v>
      </c>
    </row>
    <row r="65" spans="1:3" ht="43.2" x14ac:dyDescent="0.3">
      <c r="A65" s="3" t="s">
        <v>71</v>
      </c>
      <c r="B65" s="4" t="s">
        <v>6</v>
      </c>
      <c r="C65" s="4">
        <f>0.259*100</f>
        <v>25.900000000000002</v>
      </c>
    </row>
    <row r="66" spans="1:3" ht="28.8" x14ac:dyDescent="0.3">
      <c r="A66" s="3" t="s">
        <v>72</v>
      </c>
      <c r="B66" s="4" t="s">
        <v>6</v>
      </c>
      <c r="C66" s="4">
        <f>0.0824*100</f>
        <v>8.24</v>
      </c>
    </row>
    <row r="67" spans="1:3" ht="28.8" x14ac:dyDescent="0.3">
      <c r="A67" s="3" t="s">
        <v>73</v>
      </c>
      <c r="B67" s="4" t="s">
        <v>6</v>
      </c>
      <c r="C67" s="4">
        <f>0.1643*100</f>
        <v>16.43</v>
      </c>
    </row>
    <row r="68" spans="1:3" x14ac:dyDescent="0.3">
      <c r="A68" s="4" t="s">
        <v>74</v>
      </c>
      <c r="B68" s="4" t="s">
        <v>6</v>
      </c>
      <c r="C68" s="4">
        <f>0.1696*100</f>
        <v>16.96</v>
      </c>
    </row>
    <row r="69" spans="1:3" ht="57.6" x14ac:dyDescent="0.3">
      <c r="A69" s="3" t="s">
        <v>42</v>
      </c>
      <c r="B69" s="4" t="s">
        <v>6</v>
      </c>
      <c r="C69" s="4">
        <f>0.1696*100</f>
        <v>16.96</v>
      </c>
    </row>
    <row r="70" spans="1:3" x14ac:dyDescent="0.3">
      <c r="A70" s="4" t="s">
        <v>74</v>
      </c>
      <c r="B70" s="4" t="s">
        <v>6</v>
      </c>
      <c r="C70" s="4">
        <f>0.1277*100</f>
        <v>12.770000000000001</v>
      </c>
    </row>
    <row r="71" spans="1:3" ht="57.6" x14ac:dyDescent="0.3">
      <c r="A71" s="3" t="s">
        <v>42</v>
      </c>
      <c r="B71" s="4" t="s">
        <v>6</v>
      </c>
      <c r="C71" s="4">
        <f>0.1277*100</f>
        <v>12.770000000000001</v>
      </c>
    </row>
    <row r="72" spans="1:3" ht="72" x14ac:dyDescent="0.3">
      <c r="A72" s="3" t="s">
        <v>75</v>
      </c>
      <c r="B72" s="4" t="s">
        <v>6</v>
      </c>
      <c r="C72" s="4">
        <f>0.2665*100</f>
        <v>26.650000000000002</v>
      </c>
    </row>
    <row r="73" spans="1:3" ht="43.2" x14ac:dyDescent="0.3">
      <c r="A73" s="3" t="s">
        <v>76</v>
      </c>
      <c r="B73" s="4" t="s">
        <v>6</v>
      </c>
      <c r="C73" s="4">
        <f>0.2406*100</f>
        <v>24.060000000000002</v>
      </c>
    </row>
    <row r="74" spans="1:3" x14ac:dyDescent="0.3">
      <c r="A74" s="4" t="s">
        <v>74</v>
      </c>
      <c r="B74" s="4" t="s">
        <v>6</v>
      </c>
      <c r="C74" s="4">
        <f>0.2488*100</f>
        <v>24.88</v>
      </c>
    </row>
    <row r="75" spans="1:3" ht="57.6" x14ac:dyDescent="0.3">
      <c r="A75" s="3" t="s">
        <v>42</v>
      </c>
      <c r="B75" s="4" t="s">
        <v>6</v>
      </c>
      <c r="C75" s="4">
        <f>0.2488*100</f>
        <v>24.88</v>
      </c>
    </row>
    <row r="76" spans="1:3" x14ac:dyDescent="0.3">
      <c r="A76" s="4" t="s">
        <v>74</v>
      </c>
      <c r="B76" s="4" t="s">
        <v>6</v>
      </c>
      <c r="C76" s="4">
        <f>1.4385*100</f>
        <v>143.85</v>
      </c>
    </row>
    <row r="77" spans="1:3" ht="57.6" x14ac:dyDescent="0.3">
      <c r="A77" s="3" t="s">
        <v>42</v>
      </c>
      <c r="B77" s="4" t="s">
        <v>6</v>
      </c>
      <c r="C77" s="4">
        <f>1.4385*100</f>
        <v>143.85</v>
      </c>
    </row>
    <row r="78" spans="1:3" ht="57.6" x14ac:dyDescent="0.3">
      <c r="A78" s="3" t="s">
        <v>77</v>
      </c>
      <c r="B78" s="4" t="s">
        <v>6</v>
      </c>
      <c r="C78" s="4">
        <f>0.1287*100</f>
        <v>12.870000000000001</v>
      </c>
    </row>
    <row r="79" spans="1:3" x14ac:dyDescent="0.3">
      <c r="A79" s="4" t="s">
        <v>74</v>
      </c>
      <c r="B79" s="4" t="s">
        <v>6</v>
      </c>
      <c r="C79" s="4">
        <f>0.0568*100</f>
        <v>5.6800000000000006</v>
      </c>
    </row>
    <row r="80" spans="1:3" ht="57.6" x14ac:dyDescent="0.3">
      <c r="A80" s="3" t="s">
        <v>42</v>
      </c>
      <c r="B80" s="4" t="s">
        <v>6</v>
      </c>
      <c r="C80" s="4">
        <f>0.0568*100</f>
        <v>5.6800000000000006</v>
      </c>
    </row>
    <row r="81" spans="1:3" ht="43.2" x14ac:dyDescent="0.3">
      <c r="A81" s="3" t="s">
        <v>78</v>
      </c>
      <c r="B81" s="4" t="s">
        <v>6</v>
      </c>
      <c r="C81" s="4">
        <f>1.3087*100</f>
        <v>130.87</v>
      </c>
    </row>
    <row r="82" spans="1:3" ht="57.6" x14ac:dyDescent="0.3">
      <c r="A82" s="3" t="s">
        <v>79</v>
      </c>
      <c r="B82" s="4" t="s">
        <v>6</v>
      </c>
      <c r="C82" s="4">
        <f>1.3087*100</f>
        <v>130.87</v>
      </c>
    </row>
    <row r="83" spans="1:3" ht="57.6" x14ac:dyDescent="0.3">
      <c r="A83" s="3" t="s">
        <v>80</v>
      </c>
      <c r="B83" s="4" t="s">
        <v>6</v>
      </c>
      <c r="C83" s="4">
        <f>1.3087*100</f>
        <v>130.87</v>
      </c>
    </row>
    <row r="84" spans="1:3" ht="28.8" x14ac:dyDescent="0.3">
      <c r="A84" s="3" t="s">
        <v>81</v>
      </c>
      <c r="B84" s="4" t="s">
        <v>6</v>
      </c>
      <c r="C84" s="4">
        <f>1.7387*100</f>
        <v>173.87</v>
      </c>
    </row>
    <row r="85" spans="1:3" ht="57.6" x14ac:dyDescent="0.3">
      <c r="A85" s="3" t="s">
        <v>80</v>
      </c>
      <c r="B85" s="4" t="s">
        <v>6</v>
      </c>
      <c r="C85" s="4">
        <f>1.7387*100</f>
        <v>173.87</v>
      </c>
    </row>
    <row r="86" spans="1:3" ht="28.8" x14ac:dyDescent="0.3">
      <c r="A86" s="3" t="s">
        <v>82</v>
      </c>
      <c r="B86" s="4" t="s">
        <v>6</v>
      </c>
      <c r="C86" s="4">
        <f>1.0669*100</f>
        <v>106.69</v>
      </c>
    </row>
    <row r="87" spans="1:3" ht="72" x14ac:dyDescent="0.3">
      <c r="A87" s="3" t="s">
        <v>83</v>
      </c>
      <c r="B87" s="4" t="s">
        <v>6</v>
      </c>
      <c r="C87" s="4">
        <f>0.3095*100</f>
        <v>30.95</v>
      </c>
    </row>
    <row r="88" spans="1:3" ht="28.8" x14ac:dyDescent="0.3">
      <c r="A88" s="3" t="s">
        <v>40</v>
      </c>
      <c r="B88" s="4" t="s">
        <v>16</v>
      </c>
      <c r="C88" s="4">
        <f>0.3*100</f>
        <v>30</v>
      </c>
    </row>
    <row r="89" spans="1:3" ht="28.8" x14ac:dyDescent="0.3">
      <c r="A89" s="3" t="s">
        <v>84</v>
      </c>
      <c r="B89" s="4" t="s">
        <v>6</v>
      </c>
      <c r="C89" s="4">
        <f>2.124*100</f>
        <v>212.4</v>
      </c>
    </row>
    <row r="90" spans="1:3" ht="28.8" x14ac:dyDescent="0.3">
      <c r="A90" s="3" t="s">
        <v>85</v>
      </c>
      <c r="B90" s="4" t="s">
        <v>16</v>
      </c>
      <c r="C90" s="4">
        <f>1.824*100</f>
        <v>182.4</v>
      </c>
    </row>
    <row r="91" spans="1:3" ht="43.2" x14ac:dyDescent="0.3">
      <c r="A91" s="3" t="s">
        <v>86</v>
      </c>
      <c r="B91" s="4" t="s">
        <v>6</v>
      </c>
      <c r="C91" s="4">
        <f>0.508*100</f>
        <v>50.8</v>
      </c>
    </row>
    <row r="92" spans="1:3" ht="28.8" x14ac:dyDescent="0.3">
      <c r="A92" s="3" t="s">
        <v>87</v>
      </c>
      <c r="B92" s="4" t="s">
        <v>6</v>
      </c>
      <c r="C92" s="4">
        <f>0.179*100</f>
        <v>17.899999999999999</v>
      </c>
    </row>
    <row r="93" spans="1:3" ht="43.2" x14ac:dyDescent="0.3">
      <c r="A93" s="3" t="s">
        <v>88</v>
      </c>
      <c r="B93" s="4" t="s">
        <v>6</v>
      </c>
      <c r="C93" s="4">
        <f>1.3087*100</f>
        <v>130.87</v>
      </c>
    </row>
    <row r="94" spans="1:3" ht="57.6" x14ac:dyDescent="0.3">
      <c r="A94" s="3" t="s">
        <v>41</v>
      </c>
      <c r="B94" s="4" t="s">
        <v>6</v>
      </c>
      <c r="C94" s="4">
        <f>0.3095*100</f>
        <v>30.95</v>
      </c>
    </row>
    <row r="95" spans="1:3" ht="57.6" x14ac:dyDescent="0.3">
      <c r="A95" s="3" t="s">
        <v>42</v>
      </c>
      <c r="B95" s="4" t="s">
        <v>6</v>
      </c>
      <c r="C95" s="4">
        <f>0.3095*100</f>
        <v>30.95</v>
      </c>
    </row>
    <row r="96" spans="1:3" ht="43.2" x14ac:dyDescent="0.3">
      <c r="A96" s="3" t="s">
        <v>89</v>
      </c>
      <c r="B96" s="4" t="s">
        <v>10</v>
      </c>
      <c r="C96" s="4">
        <v>2</v>
      </c>
    </row>
    <row r="97" spans="1:3" ht="28.8" x14ac:dyDescent="0.3">
      <c r="A97" s="3" t="s">
        <v>90</v>
      </c>
      <c r="B97" s="4" t="s">
        <v>16</v>
      </c>
      <c r="C97" s="4">
        <f>5.2*100</f>
        <v>520</v>
      </c>
    </row>
    <row r="98" spans="1:3" ht="28.8" x14ac:dyDescent="0.3">
      <c r="A98" s="3" t="s">
        <v>91</v>
      </c>
      <c r="B98" s="4" t="s">
        <v>16</v>
      </c>
      <c r="C98" s="4">
        <f>2.5*100</f>
        <v>250</v>
      </c>
    </row>
    <row r="99" spans="1:3" ht="28.8" x14ac:dyDescent="0.3">
      <c r="A99" s="3" t="s">
        <v>92</v>
      </c>
      <c r="B99" s="4" t="s">
        <v>16</v>
      </c>
      <c r="C99" s="4">
        <f>2.7*100</f>
        <v>270</v>
      </c>
    </row>
    <row r="100" spans="1:3" ht="28.8" x14ac:dyDescent="0.3">
      <c r="A100" s="3" t="s">
        <v>93</v>
      </c>
      <c r="B100" s="4" t="s">
        <v>10</v>
      </c>
      <c r="C100" s="4">
        <f>0.01*100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logoffice.dnipro</dc:creator>
  <cp:lastModifiedBy>Log Office Dnipro</cp:lastModifiedBy>
  <dcterms:created xsi:type="dcterms:W3CDTF">2015-06-05T18:17:20Z</dcterms:created>
  <dcterms:modified xsi:type="dcterms:W3CDTF">2026-06-25T06:40:19Z</dcterms:modified>
</cp:coreProperties>
</file>