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Print_Area" localSheetId="0">Лист1!$B$2:$B$6</definedName>
  </definedNames>
  <calcPr calcId="162913" refMode="R1C1"/>
</workbook>
</file>

<file path=xl/calcChain.xml><?xml version="1.0" encoding="utf-8"?>
<calcChain xmlns="http://schemas.openxmlformats.org/spreadsheetml/2006/main">
  <c r="J33" i="1" l="1"/>
  <c r="J35" i="1"/>
  <c r="J36" i="1"/>
  <c r="J32" i="1"/>
  <c r="J31" i="1"/>
  <c r="F37" i="1" l="1"/>
  <c r="F32" i="1"/>
  <c r="H31" i="1"/>
  <c r="H32" i="1"/>
  <c r="F31" i="1"/>
  <c r="D29" i="1"/>
  <c r="J29" i="1" l="1"/>
  <c r="F29" i="1"/>
  <c r="H29" i="1"/>
  <c r="H17" i="1"/>
  <c r="H18" i="1"/>
  <c r="H19" i="1"/>
  <c r="H20" i="1"/>
  <c r="H21" i="1"/>
  <c r="H22" i="1"/>
  <c r="H23" i="1"/>
  <c r="H24" i="1"/>
  <c r="H25" i="1"/>
  <c r="H26" i="1"/>
  <c r="H27" i="1"/>
  <c r="H28" i="1"/>
  <c r="H16" i="1"/>
  <c r="H12" i="1"/>
  <c r="H13" i="1"/>
  <c r="H14" i="1"/>
  <c r="H11" i="1"/>
  <c r="H9" i="1"/>
  <c r="H8" i="1"/>
  <c r="J8" i="1"/>
  <c r="F8" i="1"/>
  <c r="J17" i="1"/>
  <c r="J18" i="1"/>
  <c r="J19" i="1"/>
  <c r="J20" i="1"/>
  <c r="J21" i="1"/>
  <c r="J22" i="1"/>
  <c r="J23" i="1"/>
  <c r="J24" i="1"/>
  <c r="J25" i="1"/>
  <c r="J26" i="1"/>
  <c r="J27" i="1"/>
  <c r="J28" i="1"/>
  <c r="J12" i="1"/>
  <c r="J13" i="1"/>
  <c r="J14" i="1"/>
  <c r="J16" i="1"/>
  <c r="J11" i="1"/>
  <c r="J9" i="1"/>
  <c r="F17" i="1"/>
  <c r="F18" i="1"/>
  <c r="F19" i="1"/>
  <c r="F20" i="1"/>
  <c r="F21" i="1"/>
  <c r="F22" i="1"/>
  <c r="F23" i="1"/>
  <c r="F24" i="1"/>
  <c r="F25" i="1"/>
  <c r="F26" i="1"/>
  <c r="F27" i="1"/>
  <c r="F28" i="1"/>
  <c r="F12" i="1"/>
  <c r="F13" i="1"/>
  <c r="F14" i="1"/>
  <c r="F16" i="1"/>
  <c r="F11" i="1"/>
  <c r="F9" i="1"/>
  <c r="J34" i="1" l="1"/>
  <c r="D27" i="1"/>
  <c r="D26" i="1"/>
  <c r="D24" i="1"/>
  <c r="D23" i="1"/>
  <c r="D22" i="1"/>
  <c r="D21" i="1"/>
  <c r="D20" i="1"/>
  <c r="D19" i="1"/>
  <c r="D18" i="1"/>
  <c r="D17" i="1"/>
  <c r="D16" i="1"/>
  <c r="D12" i="1"/>
  <c r="D11" i="1"/>
  <c r="D8" i="1"/>
</calcChain>
</file>

<file path=xl/sharedStrings.xml><?xml version="1.0" encoding="utf-8"?>
<sst xmlns="http://schemas.openxmlformats.org/spreadsheetml/2006/main" count="80" uniqueCount="58">
  <si>
    <t>№ п/п</t>
  </si>
  <si>
    <t>Кількість</t>
  </si>
  <si>
    <t>Найменування</t>
  </si>
  <si>
    <t>Од. вим.</t>
  </si>
  <si>
    <t xml:space="preserve">   ПДВ 20 %, грн</t>
  </si>
  <si>
    <t>Найменування об’єкту</t>
  </si>
  <si>
    <t>Замовник</t>
  </si>
  <si>
    <t>Період
 виконання</t>
  </si>
  <si>
    <t>Тендерне завдання</t>
  </si>
  <si>
    <t>1. Строк вик. комплексу робіт з дати підписання договору (місяців) -</t>
  </si>
  <si>
    <t xml:space="preserve">2. Умови оплати  (% аванс) - </t>
  </si>
  <si>
    <t xml:space="preserve">3. Вид договірної ціни  (тверда, динамічна) - </t>
  </si>
  <si>
    <t xml:space="preserve">4. Гарантійний  строк  на  виконаний  комплекс робіт  з  моменту  </t>
  </si>
  <si>
    <t xml:space="preserve">  здачі  завершених  будівництвом робіт (місяців)-</t>
  </si>
  <si>
    <t>5. Термін дії тендерної пропозиції до (дата) -</t>
  </si>
  <si>
    <t xml:space="preserve">6. Контактна особа (ПІБ, тел.) - </t>
  </si>
  <si>
    <t>7. Перелік  об’єктів , на яких виконувались аналогічні види робіт:</t>
  </si>
  <si>
    <t>мп</t>
  </si>
  <si>
    <t>Огорожі маршів сходової клітини в осях "4/С"</t>
  </si>
  <si>
    <t>Огорожі маршів сходової клітини в осях "3/В"</t>
  </si>
  <si>
    <t>Вартість матеріалів, грн. з ПДВ</t>
  </si>
  <si>
    <t>Всього матеріали з ПДВ, грн:</t>
  </si>
  <si>
    <t>Всього матеріли,
 грн. з ПДВ</t>
  </si>
  <si>
    <t>Огорожі по периметру поверхів з 1-го по 7-й пов.</t>
  </si>
  <si>
    <t>на об’єкті: "Будівництво житлових будинків з об’єктами соціально – культурного призначення по вул.. Сагайдака, 101 (відкритий паркінг №31в) в Дніпровському районі  м. Києва"</t>
  </si>
  <si>
    <t>Виготовлення, цинкування, монтаж ОГ-1</t>
  </si>
  <si>
    <t>Виготовлення, цинкування, монтаж ОГ-2</t>
  </si>
  <si>
    <t>Виготовлення, цинкування, монтаж ОГ-3</t>
  </si>
  <si>
    <t>Виготовлення, цинкування, монтаж ОГ-4</t>
  </si>
  <si>
    <t>Виготовлення, цинкування, монтаж ОГ-5</t>
  </si>
  <si>
    <t>Виготовлення, цинкування, монтаж ОГ-6</t>
  </si>
  <si>
    <t>Виготовлення, цинкування, монтаж ОГ-7</t>
  </si>
  <si>
    <t>Виготовлення, цинкування, монтаж ОГ-8</t>
  </si>
  <si>
    <t>Виготовлення, цинкування, монтаж ОГ-9</t>
  </si>
  <si>
    <t>Виготовлення, цинкування, монтаж ОГ-10</t>
  </si>
  <si>
    <t>Виготовлення, цинкування, монтаж ОГ-11</t>
  </si>
  <si>
    <t>Виготовлення, цинкування, монтаж ОГ-12</t>
  </si>
  <si>
    <t>Виготовлення, цинкування, монтаж ОГ-5-К</t>
  </si>
  <si>
    <t>Виготовлення, цинкування, монтаж ОГ-7-К</t>
  </si>
  <si>
    <t>Виготовлення, фарбування, монтаж ОГС-1</t>
  </si>
  <si>
    <t>Виготовлення, фарбування, монтаж ОГС-2</t>
  </si>
  <si>
    <t>Виготовлення, фарбування, монтаж ОГС-3</t>
  </si>
  <si>
    <t>Виготовлення, фарбування, монтаж ОГС-4</t>
  </si>
  <si>
    <t>Виготовлення, фарбування, монтаж ОГС-5</t>
  </si>
  <si>
    <t>Виготовлення, фарбування, монтаж ОГС-6</t>
  </si>
  <si>
    <t>Вартість виготовлення,
 грн. з ПДВ</t>
  </si>
  <si>
    <t>Всього виготовлення,
 грн. з ПДВ</t>
  </si>
  <si>
    <t>Вартість монтажу,
 грн. з ПДВ</t>
  </si>
  <si>
    <t>Всього вартість виготовлення з ПДВ, грн:</t>
  </si>
  <si>
    <t>Всього монтаж з ПДВ, грн:</t>
  </si>
  <si>
    <t>Всього виготовлення, матеріали, монтаж з ПДВ, грн:</t>
  </si>
  <si>
    <t>Всього монтаж,
 грн. з ПДВ</t>
  </si>
  <si>
    <t>Виготовлення, фарбування, монтаж Мд-2</t>
  </si>
  <si>
    <t>Виготовлення, фарбування, монтаж Мд-1+ Ог-1</t>
  </si>
  <si>
    <t>Драбини металеві покрівельні в осях 3/В та 3/С</t>
  </si>
  <si>
    <t>виготовлення та монтаж огороджень по периметру з 1-го по 7-й пов. З ОГ-1 по ОГ-12 з гарячим цинкуванням 100мкм в заводських умовах</t>
  </si>
  <si>
    <t>Драбини металеві покрівельні в осях 3/В та 3/С з фарбуванням фарбою 60мкм, колір RAL7024</t>
  </si>
  <si>
    <t>виготовлення та монтаж металевих огороджень сходових маршів ОГС-1 - ОГС-6 з фарбуванням фарбою 60мкм, колір RAL7024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</si>
</sst>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2" fillId="0" borderId="1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" fontId="6" fillId="2" borderId="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0" fontId="11" fillId="2" borderId="13" xfId="0" applyFont="1" applyFill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11" fillId="0" borderId="0" xfId="0" applyFont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3" fillId="0" borderId="15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Continuous" vertical="center" wrapText="1"/>
    </xf>
    <xf numFmtId="0" fontId="3" fillId="3" borderId="1" xfId="0" applyFont="1" applyFill="1" applyBorder="1" applyAlignment="1">
      <alignment horizontal="centerContinuous" vertical="center" wrapText="1"/>
    </xf>
    <xf numFmtId="2" fontId="2" fillId="3" borderId="1" xfId="0" applyNumberFormat="1" applyFont="1" applyFill="1" applyBorder="1" applyAlignment="1">
      <alignment horizontal="centerContinuous" vertical="center" wrapText="1"/>
    </xf>
    <xf numFmtId="0" fontId="8" fillId="2" borderId="1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/>
    </xf>
    <xf numFmtId="0" fontId="11" fillId="0" borderId="0" xfId="0" applyFont="1" applyAlignment="1" applyProtection="1">
      <alignment horizontal="left" vertical="center" wrapText="1"/>
      <protection locked="0"/>
    </xf>
    <xf numFmtId="0" fontId="17" fillId="2" borderId="1" xfId="0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center" vertical="center"/>
    </xf>
    <xf numFmtId="0" fontId="11" fillId="0" borderId="0" xfId="0" applyFont="1" applyBorder="1" applyAlignment="1" applyProtection="1">
      <alignment horizontal="left" wrapText="1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11" fillId="2" borderId="18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3" fillId="0" borderId="14" xfId="0" applyFont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16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6" fillId="0" borderId="0" xfId="0" applyFont="1" applyFill="1"/>
    <xf numFmtId="0" fontId="8" fillId="0" borderId="1" xfId="0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Continuous" vertical="center" wrapText="1"/>
    </xf>
    <xf numFmtId="0" fontId="2" fillId="4" borderId="1" xfId="0" applyFont="1" applyFill="1" applyBorder="1" applyAlignment="1">
      <alignment horizontal="centerContinuous" vertical="center" wrapText="1"/>
    </xf>
    <xf numFmtId="2" fontId="2" fillId="4" borderId="1" xfId="0" applyNumberFormat="1" applyFont="1" applyFill="1" applyBorder="1" applyAlignment="1">
      <alignment horizontal="centerContinuous" vertical="center" wrapText="1"/>
    </xf>
  </cellXfs>
  <cellStyles count="2">
    <cellStyle name="Обычный" xfId="0" builtinId="0"/>
    <cellStyle name="Обычный 3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9"/>
  <sheetViews>
    <sheetView tabSelected="1" zoomScale="85" zoomScaleNormal="85" workbookViewId="0">
      <selection activeCell="L29" sqref="L29"/>
    </sheetView>
  </sheetViews>
  <sheetFormatPr defaultColWidth="9.109375" defaultRowHeight="13.8" x14ac:dyDescent="0.25"/>
  <cols>
    <col min="1" max="1" width="5.88671875" style="6" customWidth="1"/>
    <col min="2" max="2" width="43.88671875" style="1" customWidth="1"/>
    <col min="3" max="3" width="7.33203125" style="4" customWidth="1"/>
    <col min="4" max="4" width="9.6640625" style="4" bestFit="1" customWidth="1"/>
    <col min="5" max="5" width="15.33203125" style="1" customWidth="1"/>
    <col min="6" max="6" width="15.5546875" style="1" customWidth="1"/>
    <col min="7" max="7" width="15.33203125" style="1" customWidth="1"/>
    <col min="8" max="8" width="15.5546875" style="1" customWidth="1"/>
    <col min="9" max="9" width="11.5546875" style="1" customWidth="1"/>
    <col min="10" max="10" width="14.77734375" style="1" customWidth="1"/>
    <col min="11" max="16384" width="9.109375" style="1"/>
  </cols>
  <sheetData>
    <row r="1" spans="1:16" s="24" customFormat="1" ht="16.2" x14ac:dyDescent="0.25">
      <c r="A1" s="46" t="s">
        <v>8</v>
      </c>
      <c r="B1" s="46"/>
      <c r="C1" s="46"/>
      <c r="D1" s="46"/>
      <c r="E1" s="46"/>
      <c r="F1" s="46"/>
      <c r="G1" s="46"/>
      <c r="H1" s="46"/>
      <c r="I1" s="46"/>
      <c r="J1" s="46"/>
    </row>
    <row r="2" spans="1:16" s="3" customFormat="1" ht="15.6" x14ac:dyDescent="0.25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</row>
    <row r="3" spans="1:16" s="3" customFormat="1" ht="15.6" x14ac:dyDescent="0.25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</row>
    <row r="4" spans="1:16" s="3" customFormat="1" ht="15.6" x14ac:dyDescent="0.25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</row>
    <row r="5" spans="1:16" s="3" customFormat="1" ht="36" customHeight="1" x14ac:dyDescent="0.3">
      <c r="A5" s="47" t="s">
        <v>24</v>
      </c>
      <c r="B5" s="47"/>
      <c r="C5" s="47"/>
      <c r="D5" s="47"/>
      <c r="E5" s="47"/>
      <c r="F5" s="47"/>
      <c r="G5" s="47"/>
      <c r="H5" s="47"/>
      <c r="I5" s="47"/>
      <c r="J5" s="47"/>
      <c r="M5"/>
      <c r="N5"/>
      <c r="O5"/>
      <c r="P5"/>
    </row>
    <row r="6" spans="1:16" s="2" customFormat="1" ht="41.4" x14ac:dyDescent="0.3">
      <c r="A6" s="37" t="s">
        <v>0</v>
      </c>
      <c r="B6" s="38" t="s">
        <v>2</v>
      </c>
      <c r="C6" s="38" t="s">
        <v>3</v>
      </c>
      <c r="D6" s="37" t="s">
        <v>1</v>
      </c>
      <c r="E6" s="36" t="s">
        <v>45</v>
      </c>
      <c r="F6" s="33" t="s">
        <v>46</v>
      </c>
      <c r="G6" s="36" t="s">
        <v>20</v>
      </c>
      <c r="H6" s="33" t="s">
        <v>22</v>
      </c>
      <c r="I6" s="36" t="s">
        <v>47</v>
      </c>
      <c r="J6" s="33" t="s">
        <v>51</v>
      </c>
      <c r="O6"/>
      <c r="P6"/>
    </row>
    <row r="7" spans="1:16" s="26" customFormat="1" ht="14.4" x14ac:dyDescent="0.3">
      <c r="A7" s="43" t="s">
        <v>18</v>
      </c>
      <c r="B7" s="43"/>
      <c r="C7" s="42"/>
      <c r="D7" s="44"/>
      <c r="E7" s="44"/>
      <c r="F7" s="44"/>
      <c r="G7" s="44"/>
      <c r="H7" s="44"/>
      <c r="I7" s="44"/>
      <c r="J7" s="44"/>
      <c r="M7"/>
      <c r="N7"/>
      <c r="O7"/>
      <c r="P7"/>
    </row>
    <row r="8" spans="1:16" s="28" customFormat="1" ht="14.4" x14ac:dyDescent="0.3">
      <c r="A8" s="31">
        <v>1</v>
      </c>
      <c r="B8" s="32" t="s">
        <v>39</v>
      </c>
      <c r="C8" s="7" t="s">
        <v>17</v>
      </c>
      <c r="D8" s="8">
        <f>2.685*14</f>
        <v>37.590000000000003</v>
      </c>
      <c r="E8" s="27"/>
      <c r="F8" s="40">
        <f>D8*E8</f>
        <v>0</v>
      </c>
      <c r="G8" s="27"/>
      <c r="H8" s="40">
        <f>D8*G8</f>
        <v>0</v>
      </c>
      <c r="I8" s="27"/>
      <c r="J8" s="41">
        <f>D8*I8</f>
        <v>0</v>
      </c>
      <c r="M8"/>
      <c r="N8"/>
      <c r="O8"/>
      <c r="P8"/>
    </row>
    <row r="9" spans="1:16" x14ac:dyDescent="0.25">
      <c r="A9" s="31">
        <v>2</v>
      </c>
      <c r="B9" s="32" t="s">
        <v>40</v>
      </c>
      <c r="C9" s="7" t="s">
        <v>17</v>
      </c>
      <c r="D9" s="8">
        <v>1.3</v>
      </c>
      <c r="E9" s="27"/>
      <c r="F9" s="40">
        <f>D9*E9</f>
        <v>0</v>
      </c>
      <c r="G9" s="27"/>
      <c r="H9" s="40">
        <f>D9*G9</f>
        <v>0</v>
      </c>
      <c r="I9" s="27"/>
      <c r="J9" s="41">
        <f>D9*I9</f>
        <v>0</v>
      </c>
    </row>
    <row r="10" spans="1:16" s="26" customFormat="1" x14ac:dyDescent="0.3">
      <c r="A10" s="43" t="s">
        <v>19</v>
      </c>
      <c r="B10" s="43"/>
      <c r="C10" s="42"/>
      <c r="D10" s="44"/>
      <c r="E10" s="44"/>
      <c r="F10" s="44"/>
      <c r="G10" s="44"/>
      <c r="H10" s="44"/>
      <c r="I10" s="44"/>
      <c r="J10" s="44"/>
    </row>
    <row r="11" spans="1:16" x14ac:dyDescent="0.25">
      <c r="A11" s="31">
        <v>3</v>
      </c>
      <c r="B11" s="32" t="s">
        <v>41</v>
      </c>
      <c r="C11" s="7" t="s">
        <v>17</v>
      </c>
      <c r="D11" s="8">
        <f>2.45*7</f>
        <v>17.150000000000002</v>
      </c>
      <c r="E11" s="27"/>
      <c r="F11" s="40">
        <f>D11*E11</f>
        <v>0</v>
      </c>
      <c r="G11" s="27"/>
      <c r="H11" s="40">
        <f>D11*G11</f>
        <v>0</v>
      </c>
      <c r="I11" s="27"/>
      <c r="J11" s="41">
        <f>D11*I11</f>
        <v>0</v>
      </c>
    </row>
    <row r="12" spans="1:16" x14ac:dyDescent="0.25">
      <c r="A12" s="31">
        <v>4</v>
      </c>
      <c r="B12" s="32" t="s">
        <v>42</v>
      </c>
      <c r="C12" s="7" t="s">
        <v>17</v>
      </c>
      <c r="D12" s="8">
        <f>6*2.45</f>
        <v>14.700000000000001</v>
      </c>
      <c r="E12" s="27"/>
      <c r="F12" s="40">
        <f t="shared" ref="F12:F14" si="0">D12*E12</f>
        <v>0</v>
      </c>
      <c r="G12" s="27"/>
      <c r="H12" s="40">
        <f t="shared" ref="H12:H28" si="1">D12*G12</f>
        <v>0</v>
      </c>
      <c r="I12" s="27"/>
      <c r="J12" s="41">
        <f t="shared" ref="J12:J14" si="2">D12*I12</f>
        <v>0</v>
      </c>
    </row>
    <row r="13" spans="1:16" x14ac:dyDescent="0.25">
      <c r="A13" s="31">
        <v>5</v>
      </c>
      <c r="B13" s="32" t="s">
        <v>43</v>
      </c>
      <c r="C13" s="7" t="s">
        <v>17</v>
      </c>
      <c r="D13" s="8">
        <v>2.5049999999999999</v>
      </c>
      <c r="E13" s="27"/>
      <c r="F13" s="40">
        <f t="shared" si="0"/>
        <v>0</v>
      </c>
      <c r="G13" s="27"/>
      <c r="H13" s="40">
        <f t="shared" si="1"/>
        <v>0</v>
      </c>
      <c r="I13" s="27"/>
      <c r="J13" s="41">
        <f t="shared" si="2"/>
        <v>0</v>
      </c>
    </row>
    <row r="14" spans="1:16" x14ac:dyDescent="0.25">
      <c r="A14" s="31">
        <v>6</v>
      </c>
      <c r="B14" s="32" t="s">
        <v>44</v>
      </c>
      <c r="C14" s="7" t="s">
        <v>17</v>
      </c>
      <c r="D14" s="8">
        <v>1.1000000000000001</v>
      </c>
      <c r="E14" s="27"/>
      <c r="F14" s="40">
        <f t="shared" si="0"/>
        <v>0</v>
      </c>
      <c r="G14" s="27"/>
      <c r="H14" s="40">
        <f t="shared" si="1"/>
        <v>0</v>
      </c>
      <c r="I14" s="27"/>
      <c r="J14" s="41">
        <f t="shared" si="2"/>
        <v>0</v>
      </c>
    </row>
    <row r="15" spans="1:16" s="26" customFormat="1" x14ac:dyDescent="0.3">
      <c r="A15" s="43" t="s">
        <v>23</v>
      </c>
      <c r="B15" s="43"/>
      <c r="C15" s="42"/>
      <c r="D15" s="44"/>
      <c r="E15" s="44"/>
      <c r="F15" s="44"/>
      <c r="G15" s="44"/>
      <c r="H15" s="44"/>
      <c r="I15" s="44"/>
      <c r="J15" s="44"/>
    </row>
    <row r="16" spans="1:16" s="28" customFormat="1" ht="14.4" x14ac:dyDescent="0.3">
      <c r="A16" s="31">
        <v>7</v>
      </c>
      <c r="B16" s="32" t="s">
        <v>25</v>
      </c>
      <c r="C16" s="7" t="s">
        <v>17</v>
      </c>
      <c r="D16" s="8">
        <f>2.65*6</f>
        <v>15.899999999999999</v>
      </c>
      <c r="E16" s="27"/>
      <c r="F16" s="40">
        <f>D16*E16</f>
        <v>0</v>
      </c>
      <c r="G16" s="27"/>
      <c r="H16" s="40">
        <f t="shared" si="1"/>
        <v>0</v>
      </c>
      <c r="I16" s="27"/>
      <c r="J16" s="41">
        <f>D16*I16</f>
        <v>0</v>
      </c>
    </row>
    <row r="17" spans="1:10" s="5" customFormat="1" x14ac:dyDescent="0.25">
      <c r="A17" s="31">
        <v>8</v>
      </c>
      <c r="B17" s="32" t="s">
        <v>26</v>
      </c>
      <c r="C17" s="7" t="s">
        <v>17</v>
      </c>
      <c r="D17" s="8">
        <f>7*3.15</f>
        <v>22.05</v>
      </c>
      <c r="E17" s="8"/>
      <c r="F17" s="40">
        <f t="shared" ref="F17:F28" si="3">D17*E17</f>
        <v>0</v>
      </c>
      <c r="G17" s="27"/>
      <c r="H17" s="40">
        <f t="shared" si="1"/>
        <v>0</v>
      </c>
      <c r="I17" s="8"/>
      <c r="J17" s="41">
        <f t="shared" ref="J17:J28" si="4">D17*I17</f>
        <v>0</v>
      </c>
    </row>
    <row r="18" spans="1:10" s="5" customFormat="1" x14ac:dyDescent="0.25">
      <c r="A18" s="31">
        <v>9</v>
      </c>
      <c r="B18" s="32" t="s">
        <v>27</v>
      </c>
      <c r="C18" s="7" t="s">
        <v>17</v>
      </c>
      <c r="D18" s="8">
        <f>7*4.15</f>
        <v>29.050000000000004</v>
      </c>
      <c r="E18" s="8"/>
      <c r="F18" s="40">
        <f t="shared" si="3"/>
        <v>0</v>
      </c>
      <c r="G18" s="27"/>
      <c r="H18" s="40">
        <f t="shared" si="1"/>
        <v>0</v>
      </c>
      <c r="I18" s="8"/>
      <c r="J18" s="41">
        <f t="shared" si="4"/>
        <v>0</v>
      </c>
    </row>
    <row r="19" spans="1:10" s="5" customFormat="1" x14ac:dyDescent="0.25">
      <c r="A19" s="31">
        <v>10</v>
      </c>
      <c r="B19" s="32" t="s">
        <v>28</v>
      </c>
      <c r="C19" s="7" t="s">
        <v>17</v>
      </c>
      <c r="D19" s="8">
        <f>12*4.45</f>
        <v>53.400000000000006</v>
      </c>
      <c r="E19" s="8"/>
      <c r="F19" s="40">
        <f t="shared" si="3"/>
        <v>0</v>
      </c>
      <c r="G19" s="27"/>
      <c r="H19" s="40">
        <f t="shared" si="1"/>
        <v>0</v>
      </c>
      <c r="I19" s="8"/>
      <c r="J19" s="41">
        <f t="shared" si="4"/>
        <v>0</v>
      </c>
    </row>
    <row r="20" spans="1:10" s="5" customFormat="1" x14ac:dyDescent="0.25">
      <c r="A20" s="31">
        <v>11</v>
      </c>
      <c r="B20" s="32" t="s">
        <v>29</v>
      </c>
      <c r="C20" s="7" t="s">
        <v>17</v>
      </c>
      <c r="D20" s="8">
        <f>5*4.75</f>
        <v>23.75</v>
      </c>
      <c r="E20" s="8"/>
      <c r="F20" s="40">
        <f t="shared" si="3"/>
        <v>0</v>
      </c>
      <c r="G20" s="27"/>
      <c r="H20" s="40">
        <f t="shared" si="1"/>
        <v>0</v>
      </c>
      <c r="I20" s="8"/>
      <c r="J20" s="41">
        <f t="shared" si="4"/>
        <v>0</v>
      </c>
    </row>
    <row r="21" spans="1:10" s="5" customFormat="1" x14ac:dyDescent="0.25">
      <c r="A21" s="31">
        <v>12</v>
      </c>
      <c r="B21" s="32" t="s">
        <v>30</v>
      </c>
      <c r="C21" s="7" t="s">
        <v>17</v>
      </c>
      <c r="D21" s="8">
        <f>7*4.95</f>
        <v>34.65</v>
      </c>
      <c r="E21" s="8"/>
      <c r="F21" s="40">
        <f t="shared" si="3"/>
        <v>0</v>
      </c>
      <c r="G21" s="27"/>
      <c r="H21" s="40">
        <f t="shared" si="1"/>
        <v>0</v>
      </c>
      <c r="I21" s="8"/>
      <c r="J21" s="41">
        <f t="shared" si="4"/>
        <v>0</v>
      </c>
    </row>
    <row r="22" spans="1:10" s="5" customFormat="1" x14ac:dyDescent="0.25">
      <c r="A22" s="31">
        <v>13</v>
      </c>
      <c r="B22" s="32" t="s">
        <v>31</v>
      </c>
      <c r="C22" s="7" t="s">
        <v>17</v>
      </c>
      <c r="D22" s="8">
        <f>5*5.05</f>
        <v>25.25</v>
      </c>
      <c r="E22" s="8"/>
      <c r="F22" s="40">
        <f t="shared" si="3"/>
        <v>0</v>
      </c>
      <c r="G22" s="27"/>
      <c r="H22" s="40">
        <f t="shared" si="1"/>
        <v>0</v>
      </c>
      <c r="I22" s="8"/>
      <c r="J22" s="41">
        <f t="shared" si="4"/>
        <v>0</v>
      </c>
    </row>
    <row r="23" spans="1:10" s="5" customFormat="1" x14ac:dyDescent="0.25">
      <c r="A23" s="31">
        <v>14</v>
      </c>
      <c r="B23" s="32" t="s">
        <v>32</v>
      </c>
      <c r="C23" s="7" t="s">
        <v>17</v>
      </c>
      <c r="D23" s="8">
        <f>7*5.2</f>
        <v>36.4</v>
      </c>
      <c r="E23" s="8"/>
      <c r="F23" s="40">
        <f t="shared" si="3"/>
        <v>0</v>
      </c>
      <c r="G23" s="27"/>
      <c r="H23" s="40">
        <f t="shared" si="1"/>
        <v>0</v>
      </c>
      <c r="I23" s="8"/>
      <c r="J23" s="41">
        <f t="shared" si="4"/>
        <v>0</v>
      </c>
    </row>
    <row r="24" spans="1:10" s="5" customFormat="1" x14ac:dyDescent="0.25">
      <c r="A24" s="31">
        <v>15</v>
      </c>
      <c r="B24" s="32" t="s">
        <v>33</v>
      </c>
      <c r="C24" s="7" t="s">
        <v>17</v>
      </c>
      <c r="D24" s="8">
        <f>19*6.05</f>
        <v>114.95</v>
      </c>
      <c r="E24" s="8"/>
      <c r="F24" s="40">
        <f t="shared" si="3"/>
        <v>0</v>
      </c>
      <c r="G24" s="27"/>
      <c r="H24" s="40">
        <f t="shared" si="1"/>
        <v>0</v>
      </c>
      <c r="I24" s="8"/>
      <c r="J24" s="41">
        <f t="shared" si="4"/>
        <v>0</v>
      </c>
    </row>
    <row r="25" spans="1:10" s="5" customFormat="1" x14ac:dyDescent="0.25">
      <c r="A25" s="31">
        <v>16</v>
      </c>
      <c r="B25" s="32" t="s">
        <v>34</v>
      </c>
      <c r="C25" s="7" t="s">
        <v>17</v>
      </c>
      <c r="D25" s="8">
        <v>6.05</v>
      </c>
      <c r="E25" s="8"/>
      <c r="F25" s="40">
        <f t="shared" si="3"/>
        <v>0</v>
      </c>
      <c r="G25" s="27"/>
      <c r="H25" s="40">
        <f t="shared" si="1"/>
        <v>0</v>
      </c>
      <c r="I25" s="8"/>
      <c r="J25" s="41">
        <f t="shared" si="4"/>
        <v>0</v>
      </c>
    </row>
    <row r="26" spans="1:10" s="5" customFormat="1" x14ac:dyDescent="0.25">
      <c r="A26" s="31">
        <v>17</v>
      </c>
      <c r="B26" s="32" t="s">
        <v>35</v>
      </c>
      <c r="C26" s="7" t="s">
        <v>17</v>
      </c>
      <c r="D26" s="8">
        <f>6*6.35</f>
        <v>38.099999999999994</v>
      </c>
      <c r="E26" s="8"/>
      <c r="F26" s="40">
        <f t="shared" si="3"/>
        <v>0</v>
      </c>
      <c r="G26" s="27"/>
      <c r="H26" s="40">
        <f t="shared" si="1"/>
        <v>0</v>
      </c>
      <c r="I26" s="8"/>
      <c r="J26" s="41">
        <f t="shared" si="4"/>
        <v>0</v>
      </c>
    </row>
    <row r="27" spans="1:10" s="5" customFormat="1" x14ac:dyDescent="0.25">
      <c r="A27" s="31">
        <v>18</v>
      </c>
      <c r="B27" s="32" t="s">
        <v>36</v>
      </c>
      <c r="C27" s="7" t="s">
        <v>17</v>
      </c>
      <c r="D27" s="8">
        <f>7*8.4</f>
        <v>58.800000000000004</v>
      </c>
      <c r="E27" s="8"/>
      <c r="F27" s="40">
        <f t="shared" si="3"/>
        <v>0</v>
      </c>
      <c r="G27" s="27"/>
      <c r="H27" s="40">
        <f t="shared" si="1"/>
        <v>0</v>
      </c>
      <c r="I27" s="8"/>
      <c r="J27" s="41">
        <f t="shared" si="4"/>
        <v>0</v>
      </c>
    </row>
    <row r="28" spans="1:10" s="5" customFormat="1" x14ac:dyDescent="0.25">
      <c r="A28" s="31">
        <v>19</v>
      </c>
      <c r="B28" s="32" t="s">
        <v>37</v>
      </c>
      <c r="C28" s="7" t="s">
        <v>17</v>
      </c>
      <c r="D28" s="8">
        <v>4.75</v>
      </c>
      <c r="E28" s="8"/>
      <c r="F28" s="40">
        <f t="shared" si="3"/>
        <v>0</v>
      </c>
      <c r="G28" s="27"/>
      <c r="H28" s="40">
        <f t="shared" si="1"/>
        <v>0</v>
      </c>
      <c r="I28" s="8"/>
      <c r="J28" s="41">
        <f t="shared" si="4"/>
        <v>0</v>
      </c>
    </row>
    <row r="29" spans="1:10" s="5" customFormat="1" x14ac:dyDescent="0.25">
      <c r="A29" s="31">
        <v>20</v>
      </c>
      <c r="B29" s="32" t="s">
        <v>38</v>
      </c>
      <c r="C29" s="7" t="s">
        <v>17</v>
      </c>
      <c r="D29" s="8">
        <f>5.05</f>
        <v>5.05</v>
      </c>
      <c r="E29" s="8"/>
      <c r="F29" s="40">
        <f>D29*E29</f>
        <v>0</v>
      </c>
      <c r="G29" s="27"/>
      <c r="H29" s="40">
        <f>D29*G29</f>
        <v>0</v>
      </c>
      <c r="I29" s="8"/>
      <c r="J29" s="41">
        <f>D29*I29</f>
        <v>0</v>
      </c>
    </row>
    <row r="30" spans="1:10" s="26" customFormat="1" x14ac:dyDescent="0.3">
      <c r="A30" s="70" t="s">
        <v>54</v>
      </c>
      <c r="B30" s="70"/>
      <c r="C30" s="71"/>
      <c r="D30" s="72"/>
      <c r="E30" s="72"/>
      <c r="F30" s="72"/>
      <c r="G30" s="72"/>
      <c r="H30" s="72"/>
      <c r="I30" s="72"/>
      <c r="J30" s="72"/>
    </row>
    <row r="31" spans="1:10" s="67" customFormat="1" ht="14.4" x14ac:dyDescent="0.3">
      <c r="A31" s="31">
        <v>21</v>
      </c>
      <c r="B31" s="32" t="s">
        <v>53</v>
      </c>
      <c r="C31" s="7" t="s">
        <v>17</v>
      </c>
      <c r="D31" s="8">
        <v>5.9</v>
      </c>
      <c r="E31" s="27"/>
      <c r="F31" s="40">
        <f>D31*E31</f>
        <v>0</v>
      </c>
      <c r="G31" s="27"/>
      <c r="H31" s="40">
        <f t="shared" ref="H31:H32" si="5">D31*G31</f>
        <v>0</v>
      </c>
      <c r="I31" s="27"/>
      <c r="J31" s="41">
        <f>D31*I31</f>
        <v>0</v>
      </c>
    </row>
    <row r="32" spans="1:10" s="5" customFormat="1" x14ac:dyDescent="0.25">
      <c r="A32" s="31">
        <v>22</v>
      </c>
      <c r="B32" s="32" t="s">
        <v>52</v>
      </c>
      <c r="C32" s="7" t="s">
        <v>17</v>
      </c>
      <c r="D32" s="8">
        <v>4.4000000000000004</v>
      </c>
      <c r="E32" s="8"/>
      <c r="F32" s="40">
        <f t="shared" ref="F32" si="6">D32*E32</f>
        <v>0</v>
      </c>
      <c r="G32" s="27"/>
      <c r="H32" s="40">
        <f t="shared" si="5"/>
        <v>0</v>
      </c>
      <c r="I32" s="8"/>
      <c r="J32" s="41">
        <f t="shared" ref="J32" si="7">D32*I32</f>
        <v>0</v>
      </c>
    </row>
    <row r="33" spans="1:10" s="9" customFormat="1" x14ac:dyDescent="0.3">
      <c r="A33" s="68" t="s">
        <v>48</v>
      </c>
      <c r="B33" s="68"/>
      <c r="C33" s="68"/>
      <c r="D33" s="68"/>
      <c r="E33" s="68"/>
      <c r="F33" s="68"/>
      <c r="G33" s="68"/>
      <c r="H33" s="68"/>
      <c r="I33" s="68"/>
      <c r="J33" s="69">
        <f>SUM(F8:F32)</f>
        <v>0</v>
      </c>
    </row>
    <row r="34" spans="1:10" s="9" customFormat="1" ht="14.4" customHeight="1" x14ac:dyDescent="0.25">
      <c r="A34" s="49" t="s">
        <v>4</v>
      </c>
      <c r="B34" s="49"/>
      <c r="C34" s="49"/>
      <c r="D34" s="49"/>
      <c r="E34" s="49"/>
      <c r="F34" s="49"/>
      <c r="G34" s="49"/>
      <c r="H34" s="49"/>
      <c r="I34" s="49"/>
      <c r="J34" s="10">
        <f>J33*0.2</f>
        <v>0</v>
      </c>
    </row>
    <row r="35" spans="1:10" s="11" customFormat="1" x14ac:dyDescent="0.3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39">
        <f>SUM(H8:H32)</f>
        <v>0</v>
      </c>
    </row>
    <row r="36" spans="1:10" s="11" customFormat="1" x14ac:dyDescent="0.3">
      <c r="A36" s="45" t="s">
        <v>49</v>
      </c>
      <c r="B36" s="45"/>
      <c r="C36" s="45"/>
      <c r="D36" s="45"/>
      <c r="E36" s="45"/>
      <c r="F36" s="45"/>
      <c r="G36" s="45"/>
      <c r="H36" s="45"/>
      <c r="I36" s="45"/>
      <c r="J36" s="39">
        <f>SUM(J8:J32)</f>
        <v>0</v>
      </c>
    </row>
    <row r="37" spans="1:10" s="11" customFormat="1" ht="19.8" customHeight="1" x14ac:dyDescent="0.3">
      <c r="A37" s="51" t="s">
        <v>50</v>
      </c>
      <c r="B37" s="51"/>
      <c r="C37" s="51"/>
      <c r="D37" s="51"/>
      <c r="E37" s="51"/>
      <c r="F37" s="52">
        <f>J35+J33+J36</f>
        <v>0</v>
      </c>
      <c r="G37" s="52"/>
      <c r="H37" s="52"/>
      <c r="I37" s="52"/>
      <c r="J37" s="52"/>
    </row>
    <row r="38" spans="1:10" s="11" customFormat="1" ht="15" customHeight="1" x14ac:dyDescent="0.3">
      <c r="A38" s="12"/>
      <c r="B38" s="12"/>
      <c r="C38" s="13"/>
      <c r="D38" s="14"/>
      <c r="E38" s="13"/>
      <c r="F38" s="13"/>
      <c r="G38" s="13"/>
      <c r="H38" s="13"/>
      <c r="I38" s="13"/>
      <c r="J38" s="13"/>
    </row>
    <row r="39" spans="1:10" s="16" customFormat="1" ht="20.100000000000001" customHeight="1" x14ac:dyDescent="0.3">
      <c r="A39" s="50" t="s">
        <v>9</v>
      </c>
      <c r="B39" s="50"/>
      <c r="C39" s="50"/>
      <c r="D39" s="50"/>
      <c r="E39" s="50"/>
      <c r="F39" s="50"/>
      <c r="G39" s="30"/>
      <c r="H39" s="30"/>
      <c r="I39" s="30"/>
      <c r="J39" s="15"/>
    </row>
    <row r="40" spans="1:10" s="16" customFormat="1" ht="20.100000000000001" customHeight="1" x14ac:dyDescent="0.3">
      <c r="A40" s="50" t="s">
        <v>10</v>
      </c>
      <c r="B40" s="50"/>
      <c r="C40" s="50"/>
      <c r="D40" s="50"/>
      <c r="E40" s="50"/>
      <c r="F40" s="50"/>
      <c r="G40" s="30"/>
      <c r="H40" s="30"/>
      <c r="I40" s="30"/>
      <c r="J40" s="17"/>
    </row>
    <row r="41" spans="1:10" s="16" customFormat="1" ht="20.100000000000001" customHeight="1" x14ac:dyDescent="0.3">
      <c r="A41" s="50" t="s">
        <v>11</v>
      </c>
      <c r="B41" s="50"/>
      <c r="C41" s="50"/>
      <c r="D41" s="50"/>
      <c r="E41" s="50"/>
      <c r="F41" s="50"/>
      <c r="G41" s="30"/>
      <c r="H41" s="30"/>
      <c r="I41" s="30"/>
      <c r="J41" s="15"/>
    </row>
    <row r="42" spans="1:10" s="16" customFormat="1" ht="18" customHeight="1" x14ac:dyDescent="0.3">
      <c r="A42" s="50" t="s">
        <v>12</v>
      </c>
      <c r="B42" s="50"/>
      <c r="C42" s="50"/>
      <c r="D42" s="50"/>
      <c r="E42" s="50"/>
      <c r="F42" s="50"/>
      <c r="G42" s="30"/>
      <c r="H42" s="30"/>
      <c r="I42" s="30"/>
      <c r="J42" s="25"/>
    </row>
    <row r="43" spans="1:10" s="16" customFormat="1" ht="20.25" customHeight="1" x14ac:dyDescent="0.3">
      <c r="A43" s="50" t="s">
        <v>13</v>
      </c>
      <c r="B43" s="50"/>
      <c r="C43" s="50"/>
      <c r="D43" s="50"/>
      <c r="E43" s="50"/>
      <c r="F43" s="50"/>
      <c r="G43" s="30"/>
      <c r="H43" s="30"/>
      <c r="I43" s="30"/>
      <c r="J43" s="15"/>
    </row>
    <row r="44" spans="1:10" s="16" customFormat="1" ht="20.100000000000001" customHeight="1" x14ac:dyDescent="0.3">
      <c r="A44" s="50" t="s">
        <v>14</v>
      </c>
      <c r="B44" s="50"/>
      <c r="C44" s="50"/>
      <c r="D44" s="50"/>
      <c r="E44" s="50"/>
      <c r="F44" s="50"/>
      <c r="G44" s="30"/>
      <c r="H44" s="30"/>
      <c r="I44" s="30"/>
      <c r="J44" s="17"/>
    </row>
    <row r="45" spans="1:10" s="16" customFormat="1" ht="20.100000000000001" customHeight="1" x14ac:dyDescent="0.3">
      <c r="A45" s="50" t="s">
        <v>15</v>
      </c>
      <c r="B45" s="50"/>
      <c r="C45" s="50"/>
      <c r="D45" s="50"/>
      <c r="E45" s="15"/>
      <c r="F45" s="15"/>
      <c r="G45" s="15"/>
      <c r="H45" s="15"/>
      <c r="I45" s="15"/>
      <c r="J45" s="17"/>
    </row>
    <row r="46" spans="1:10" s="16" customFormat="1" ht="18" customHeight="1" thickBot="1" x14ac:dyDescent="0.35">
      <c r="A46" s="53" t="s">
        <v>16</v>
      </c>
      <c r="B46" s="53"/>
      <c r="C46" s="53"/>
      <c r="D46" s="53"/>
      <c r="E46" s="53"/>
      <c r="F46" s="53"/>
      <c r="G46" s="53"/>
      <c r="H46" s="53"/>
      <c r="I46" s="53"/>
      <c r="J46" s="53"/>
    </row>
    <row r="47" spans="1:10" s="16" customFormat="1" ht="34.5" customHeight="1" x14ac:dyDescent="0.3">
      <c r="A47" s="18" t="s">
        <v>0</v>
      </c>
      <c r="B47" s="59" t="s">
        <v>5</v>
      </c>
      <c r="C47" s="60"/>
      <c r="D47" s="59" t="s">
        <v>6</v>
      </c>
      <c r="E47" s="60"/>
      <c r="F47" s="61"/>
      <c r="G47" s="29"/>
      <c r="H47" s="29"/>
      <c r="I47" s="29"/>
      <c r="J47" s="19" t="s">
        <v>7</v>
      </c>
    </row>
    <row r="48" spans="1:10" s="16" customFormat="1" ht="18.75" customHeight="1" x14ac:dyDescent="0.3">
      <c r="A48" s="20"/>
      <c r="B48" s="62"/>
      <c r="C48" s="63"/>
      <c r="D48" s="64"/>
      <c r="E48" s="65"/>
      <c r="F48" s="66"/>
      <c r="G48" s="34"/>
      <c r="H48" s="34"/>
      <c r="I48" s="34"/>
      <c r="J48" s="21"/>
    </row>
    <row r="49" spans="1:10" s="16" customFormat="1" ht="18.75" customHeight="1" x14ac:dyDescent="0.3">
      <c r="A49" s="20"/>
      <c r="B49" s="62"/>
      <c r="C49" s="63"/>
      <c r="D49" s="64"/>
      <c r="E49" s="65"/>
      <c r="F49" s="66"/>
      <c r="G49" s="34"/>
      <c r="H49" s="34"/>
      <c r="I49" s="34"/>
      <c r="J49" s="21"/>
    </row>
    <row r="50" spans="1:10" s="16" customFormat="1" ht="18.75" customHeight="1" thickBot="1" x14ac:dyDescent="0.35">
      <c r="A50" s="22"/>
      <c r="B50" s="54"/>
      <c r="C50" s="55"/>
      <c r="D50" s="56"/>
      <c r="E50" s="57"/>
      <c r="F50" s="58"/>
      <c r="G50" s="35"/>
      <c r="H50" s="35"/>
      <c r="I50" s="35"/>
      <c r="J50" s="23"/>
    </row>
    <row r="51" spans="1:10" x14ac:dyDescent="0.25">
      <c r="A51" s="4"/>
    </row>
    <row r="52" spans="1:10" x14ac:dyDescent="0.25">
      <c r="A52" s="4"/>
    </row>
    <row r="53" spans="1:10" x14ac:dyDescent="0.25">
      <c r="A53" s="4"/>
    </row>
    <row r="54" spans="1:10" x14ac:dyDescent="0.25">
      <c r="A54" s="4"/>
    </row>
    <row r="55" spans="1:10" x14ac:dyDescent="0.25">
      <c r="A55" s="4"/>
    </row>
    <row r="56" spans="1:10" x14ac:dyDescent="0.25">
      <c r="A56" s="4"/>
    </row>
    <row r="57" spans="1:10" x14ac:dyDescent="0.25">
      <c r="A57" s="4"/>
    </row>
    <row r="58" spans="1:10" x14ac:dyDescent="0.25">
      <c r="A58" s="4"/>
    </row>
    <row r="59" spans="1:10" x14ac:dyDescent="0.25">
      <c r="A59" s="4"/>
    </row>
    <row r="60" spans="1:10" x14ac:dyDescent="0.25">
      <c r="A60" s="4"/>
    </row>
    <row r="61" spans="1:10" x14ac:dyDescent="0.25">
      <c r="A61" s="4"/>
    </row>
    <row r="62" spans="1:10" x14ac:dyDescent="0.25">
      <c r="A62" s="4"/>
    </row>
    <row r="63" spans="1:10" x14ac:dyDescent="0.25">
      <c r="A63" s="4"/>
    </row>
    <row r="64" spans="1:10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</sheetData>
  <mergeCells count="27">
    <mergeCell ref="B50:C50"/>
    <mergeCell ref="D50:F50"/>
    <mergeCell ref="B47:C47"/>
    <mergeCell ref="D47:F47"/>
    <mergeCell ref="B48:C48"/>
    <mergeCell ref="D48:F48"/>
    <mergeCell ref="B49:C49"/>
    <mergeCell ref="D49:F49"/>
    <mergeCell ref="A42:F42"/>
    <mergeCell ref="A43:F43"/>
    <mergeCell ref="A44:F44"/>
    <mergeCell ref="A45:D45"/>
    <mergeCell ref="A46:J46"/>
    <mergeCell ref="A39:F39"/>
    <mergeCell ref="A40:F40"/>
    <mergeCell ref="A41:F41"/>
    <mergeCell ref="A37:E37"/>
    <mergeCell ref="F37:J37"/>
    <mergeCell ref="A36:I36"/>
    <mergeCell ref="A1:J1"/>
    <mergeCell ref="A5:J5"/>
    <mergeCell ref="A2:J2"/>
    <mergeCell ref="A33:I33"/>
    <mergeCell ref="A34:I34"/>
    <mergeCell ref="A35:I35"/>
    <mergeCell ref="A3:J3"/>
    <mergeCell ref="A4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2026-06-29T12:00:23Z</dcterms:modified>
</cp:coreProperties>
</file>