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30"/>
  </bookViews>
  <sheets>
    <sheet name="смета" sheetId="2" r:id="rId1"/>
    <sheet name="Лист3" sheetId="3" r:id="rId2"/>
  </sheets>
  <definedNames>
    <definedName name="_xlnm.Print_Area" localSheetId="0">смета!$A$1:$K$107</definedName>
  </definedNames>
  <calcPr calcId="162913"/>
</workbook>
</file>

<file path=xl/calcChain.xml><?xml version="1.0" encoding="utf-8"?>
<calcChain xmlns="http://schemas.openxmlformats.org/spreadsheetml/2006/main">
  <c r="D22" i="2" l="1"/>
  <c r="F87" i="2"/>
  <c r="F77" i="2"/>
  <c r="F78" i="2"/>
  <c r="F79" i="2"/>
  <c r="F80" i="2"/>
  <c r="F81" i="2"/>
  <c r="F82" i="2"/>
  <c r="F83" i="2"/>
  <c r="F84" i="2"/>
  <c r="F85" i="2"/>
  <c r="F86" i="2"/>
  <c r="F76" i="2"/>
  <c r="F75" i="2"/>
  <c r="F73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56" i="2"/>
  <c r="F55" i="2"/>
  <c r="F53" i="2"/>
  <c r="F46" i="2"/>
  <c r="F47" i="2"/>
  <c r="F48" i="2"/>
  <c r="F49" i="2"/>
  <c r="F50" i="2"/>
  <c r="F51" i="2"/>
  <c r="F52" i="2"/>
  <c r="F45" i="2"/>
  <c r="F44" i="2"/>
  <c r="F19" i="2"/>
  <c r="F20" i="2"/>
  <c r="F21" i="2"/>
  <c r="F22" i="2"/>
  <c r="F42" i="2" s="1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18" i="2"/>
  <c r="F17" i="2"/>
  <c r="F6" i="2"/>
  <c r="F7" i="2"/>
  <c r="F8" i="2"/>
  <c r="F9" i="2"/>
  <c r="F10" i="2"/>
  <c r="F11" i="2"/>
  <c r="F12" i="2"/>
  <c r="F13" i="2"/>
  <c r="F14" i="2"/>
  <c r="F5" i="2"/>
  <c r="F15" i="2" l="1"/>
  <c r="D67" i="2" l="1"/>
  <c r="D64" i="2"/>
  <c r="D83" i="2"/>
  <c r="D82" i="2"/>
  <c r="D80" i="2"/>
  <c r="D77" i="2"/>
  <c r="D61" i="2"/>
  <c r="D72" i="2"/>
  <c r="D68" i="2"/>
  <c r="D69" i="2" s="1"/>
  <c r="D62" i="2"/>
  <c r="D60" i="2"/>
  <c r="D59" i="2"/>
  <c r="D58" i="2"/>
  <c r="D57" i="2"/>
  <c r="D56" i="2"/>
  <c r="D44" i="2"/>
  <c r="D45" i="2"/>
  <c r="D38" i="2"/>
  <c r="D13" i="2"/>
  <c r="D21" i="2"/>
  <c r="D23" i="2"/>
  <c r="D20" i="2"/>
  <c r="D6" i="2"/>
  <c r="D31" i="2" l="1"/>
  <c r="D47" i="2"/>
  <c r="D46" i="2"/>
  <c r="D70" i="2"/>
  <c r="D78" i="2"/>
  <c r="D84" i="2"/>
  <c r="D66" i="2"/>
  <c r="D71" i="2"/>
  <c r="D32" i="2"/>
  <c r="D76" i="2"/>
  <c r="D33" i="2"/>
  <c r="D34" i="2"/>
  <c r="D79" i="2" l="1"/>
  <c r="D85" i="2"/>
  <c r="D48" i="2"/>
  <c r="D24" i="2" l="1"/>
  <c r="D25" i="2"/>
  <c r="D28" i="2"/>
  <c r="D26" i="2"/>
  <c r="D27" i="2"/>
  <c r="F105" i="2" l="1"/>
  <c r="H105" i="2"/>
</calcChain>
</file>

<file path=xl/sharedStrings.xml><?xml version="1.0" encoding="utf-8"?>
<sst xmlns="http://schemas.openxmlformats.org/spreadsheetml/2006/main" count="177" uniqueCount="80">
  <si>
    <t>мкв</t>
  </si>
  <si>
    <t>шт</t>
  </si>
  <si>
    <t>мп</t>
  </si>
  <si>
    <t>ПОТОЛКИ</t>
  </si>
  <si>
    <t xml:space="preserve">Устройство ГК потолков простой конструкции (один уровень) </t>
  </si>
  <si>
    <t xml:space="preserve">Устройство стеклохолста </t>
  </si>
  <si>
    <t>СТЕНЫ</t>
  </si>
  <si>
    <t>ПОЛЫ</t>
  </si>
  <si>
    <t>Устройство ламинанта</t>
  </si>
  <si>
    <t xml:space="preserve">Устройство плинтусов </t>
  </si>
  <si>
    <t>№</t>
  </si>
  <si>
    <t>Кол-во</t>
  </si>
  <si>
    <t>ед. изм.</t>
  </si>
  <si>
    <t>Наименоване работы</t>
  </si>
  <si>
    <t>Штукатурка переходов бетон-кирпич</t>
  </si>
  <si>
    <t>Шпатлевка под покраску (два раза)</t>
  </si>
  <si>
    <t>Шпатлевка под стеклохолст</t>
  </si>
  <si>
    <t>Покраска валиком (2раза)</t>
  </si>
  <si>
    <t>Грунтовка потолка</t>
  </si>
  <si>
    <t>Поклейка серпянки на швы ГК</t>
  </si>
  <si>
    <t>Грунтовка откосов</t>
  </si>
  <si>
    <t>Грунтовка стен</t>
  </si>
  <si>
    <t>Грунтовка пола</t>
  </si>
  <si>
    <t>Устранение сквозных отверстий в ЖБ плите перекрытия</t>
  </si>
  <si>
    <t>Устройство переходных порожков (алюминиевые)</t>
  </si>
  <si>
    <t>Устройство переходного стыка плитка-ламинат (латунный квадрат)</t>
  </si>
  <si>
    <t>Усиление угла примыкания стены к потолку (ал.уголок с сеткой)</t>
  </si>
  <si>
    <t>Устройство ГК фальшстены (два листа ГК)</t>
  </si>
  <si>
    <t>Устройство ГК фальшстены (один лист ГК)</t>
  </si>
  <si>
    <t>Устройство плитки на полу</t>
  </si>
  <si>
    <t>Забивка швов акриловым герметиком</t>
  </si>
  <si>
    <t>Устройство ГК потолка (с мин.ватой)</t>
  </si>
  <si>
    <t>БАЛКОНЫ НЕ ЗАСТЕКЛЕННЫЕ (2 шт.)</t>
  </si>
  <si>
    <t>БАЛКОНЫ ЗАСТЕКЛЕННЫЕ (2 шт.)</t>
  </si>
  <si>
    <t>Устройство ц/п стяжки до 30 мм</t>
  </si>
  <si>
    <t>Устройство обмазочной гидроизоляции (два слоя)</t>
  </si>
  <si>
    <t>Затирание межплиточных швов (фуга на цементной основе)</t>
  </si>
  <si>
    <t>Сверление отверстий в плитке</t>
  </si>
  <si>
    <t>Укладка плитки в санузлах</t>
  </si>
  <si>
    <t>Укладка плитки</t>
  </si>
  <si>
    <t>Штукатурка по маякам гипсовой смесью</t>
  </si>
  <si>
    <t>Грунтовка</t>
  </si>
  <si>
    <t>Устройство стеклохолста</t>
  </si>
  <si>
    <t>Грунтовка бетоноконтактом</t>
  </si>
  <si>
    <t>Шпатлевка (два раза)</t>
  </si>
  <si>
    <t>Шпатлевка откосов под стеклохолст</t>
  </si>
  <si>
    <t>Устройство стеклохолста на откосах</t>
  </si>
  <si>
    <t>Шпатлевка откосов (два раза)</t>
  </si>
  <si>
    <t>Покраска откосов (два раза)</t>
  </si>
  <si>
    <t>Покраска стен (два раза)</t>
  </si>
  <si>
    <t>Укладка плитки (фартух на кухне)</t>
  </si>
  <si>
    <t>Шпатлевка под стеклохолст потолока</t>
  </si>
  <si>
    <t>Устройство стеклохолста на потолке</t>
  </si>
  <si>
    <t>Шпатлевка потолка под покраску (два раза)</t>
  </si>
  <si>
    <t>Устройство ц/п стяжки до 30 мм (с армированием)</t>
  </si>
  <si>
    <t>Монтаж пенополистирола на пол</t>
  </si>
  <si>
    <t>Покраска потолка (два раза)</t>
  </si>
  <si>
    <t>Штукатурка стен (барашек колированная/локальная)</t>
  </si>
  <si>
    <t>Устройство плинтуса (плиточный готовый/100 мм)</t>
  </si>
  <si>
    <t>Затирание межплиточных швов (фуга силиконовая)</t>
  </si>
  <si>
    <t>Штукатурка стен (барашек колированная/локальная, 50%)</t>
  </si>
  <si>
    <t>Смета по объкту: г.Киев</t>
  </si>
  <si>
    <t>цена за м</t>
  </si>
  <si>
    <t>Всего:</t>
  </si>
  <si>
    <t>У него не на все работы указана расценка</t>
  </si>
  <si>
    <t>Устройство ГК короба в СУ (один лист ГК)</t>
  </si>
  <si>
    <t>монтаж радиаторов</t>
  </si>
  <si>
    <t>монтаж межкомнатных дверей</t>
  </si>
  <si>
    <t>демонтаж\монтаж  входной двери</t>
  </si>
  <si>
    <t>САНТЕХНИЧЕСКИЕ РАБОТЫ</t>
  </si>
  <si>
    <t>Проверка системы после зимнего периода</t>
  </si>
  <si>
    <t>Штукатурка  откосов</t>
  </si>
  <si>
    <t>сумма</t>
  </si>
  <si>
    <t>итого</t>
  </si>
  <si>
    <t>установак\подключение санфаянса                                                                                 унитаз -2, ванна-1, умывальник-2, кухонная мойка -1, душ кабина-1.</t>
  </si>
  <si>
    <t>електомонтажные работы</t>
  </si>
  <si>
    <t>проверка проводки</t>
  </si>
  <si>
    <t>установка розеток</t>
  </si>
  <si>
    <t>установкавыключателей</t>
  </si>
  <si>
    <t>установка \подключение освещения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</si>
</sst>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Border="1"/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4" xfId="0" applyBorder="1"/>
    <xf numFmtId="0" fontId="1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left" vertical="center" wrapText="1"/>
    </xf>
    <xf numFmtId="2" fontId="0" fillId="0" borderId="10" xfId="0" applyNumberFormat="1" applyBorder="1" applyAlignment="1">
      <alignment horizontal="left"/>
    </xf>
    <xf numFmtId="2" fontId="0" fillId="0" borderId="10" xfId="0" applyNumberFormat="1" applyBorder="1" applyAlignment="1">
      <alignment horizontal="left" vertical="center" wrapText="1"/>
    </xf>
    <xf numFmtId="0" fontId="0" fillId="0" borderId="13" xfId="0" applyNumberFormat="1" applyBorder="1" applyAlignment="1">
      <alignment horizontal="left" vertical="center" wrapText="1"/>
    </xf>
    <xf numFmtId="0" fontId="0" fillId="0" borderId="16" xfId="0" applyBorder="1"/>
    <xf numFmtId="164" fontId="0" fillId="0" borderId="0" xfId="0" applyNumberFormat="1"/>
    <xf numFmtId="4" fontId="0" fillId="0" borderId="0" xfId="0" applyNumberFormat="1"/>
    <xf numFmtId="164" fontId="0" fillId="0" borderId="10" xfId="0" applyNumberFormat="1" applyBorder="1"/>
    <xf numFmtId="164" fontId="0" fillId="0" borderId="20" xfId="0" applyNumberFormat="1" applyBorder="1"/>
    <xf numFmtId="0" fontId="0" fillId="0" borderId="1" xfId="0" applyBorder="1" applyAlignment="1">
      <alignment vertical="center"/>
    </xf>
    <xf numFmtId="0" fontId="1" fillId="0" borderId="18" xfId="0" applyFont="1" applyBorder="1" applyAlignment="1">
      <alignment horizontal="right" vertical="center"/>
    </xf>
    <xf numFmtId="4" fontId="1" fillId="0" borderId="19" xfId="0" applyNumberFormat="1" applyFont="1" applyBorder="1"/>
    <xf numFmtId="0" fontId="1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/>
    <xf numFmtId="0" fontId="0" fillId="0" borderId="25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3" xfId="0" applyBorder="1"/>
    <xf numFmtId="4" fontId="0" fillId="0" borderId="14" xfId="0" applyNumberFormat="1" applyBorder="1"/>
    <xf numFmtId="4" fontId="0" fillId="0" borderId="15" xfId="0" applyNumberFormat="1" applyBorder="1"/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2" borderId="4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left" vertical="center" wrapText="1"/>
    </xf>
    <xf numFmtId="0" fontId="0" fillId="2" borderId="10" xfId="0" applyNumberForma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0" xfId="0" applyNumberFormat="1" applyFill="1" applyBorder="1" applyAlignment="1">
      <alignment horizontal="left" vertical="center" wrapText="1"/>
    </xf>
    <xf numFmtId="0" fontId="0" fillId="0" borderId="26" xfId="0" applyBorder="1"/>
    <xf numFmtId="0" fontId="0" fillId="0" borderId="2" xfId="0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15" xfId="0" applyNumberForma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20" xfId="0" applyNumberFormat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4" fontId="0" fillId="0" borderId="30" xfId="0" applyNumberFormat="1" applyBorder="1"/>
    <xf numFmtId="0" fontId="0" fillId="0" borderId="31" xfId="0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4" xfId="0" applyNumberFormat="1" applyBorder="1" applyAlignment="1">
      <alignment horizontal="left" vertical="center" wrapText="1"/>
    </xf>
    <xf numFmtId="0" fontId="0" fillId="0" borderId="31" xfId="0" applyBorder="1"/>
    <xf numFmtId="164" fontId="0" fillId="0" borderId="34" xfId="0" applyNumberFormat="1" applyBorder="1"/>
    <xf numFmtId="0" fontId="0" fillId="0" borderId="32" xfId="0" applyBorder="1" applyAlignment="1">
      <alignment vertical="center"/>
    </xf>
    <xf numFmtId="4" fontId="0" fillId="0" borderId="33" xfId="0" applyNumberFormat="1" applyBorder="1"/>
    <xf numFmtId="0" fontId="0" fillId="0" borderId="0" xfId="0" applyBorder="1" applyAlignment="1">
      <alignment horizontal="left"/>
    </xf>
    <xf numFmtId="0" fontId="1" fillId="0" borderId="35" xfId="0" applyFont="1" applyBorder="1" applyAlignment="1">
      <alignment vertical="center" wrapText="1"/>
    </xf>
    <xf numFmtId="0" fontId="0" fillId="0" borderId="31" xfId="0" applyFill="1" applyBorder="1"/>
    <xf numFmtId="0" fontId="0" fillId="0" borderId="32" xfId="0" applyFill="1" applyBorder="1" applyAlignment="1">
      <alignment horizontal="left"/>
    </xf>
    <xf numFmtId="2" fontId="0" fillId="0" borderId="34" xfId="0" applyNumberFormat="1" applyFill="1" applyBorder="1" applyAlignment="1">
      <alignment horizontal="left"/>
    </xf>
    <xf numFmtId="0" fontId="0" fillId="0" borderId="4" xfId="0" applyFill="1" applyBorder="1"/>
    <xf numFmtId="0" fontId="0" fillId="0" borderId="1" xfId="0" applyFill="1" applyBorder="1" applyAlignment="1">
      <alignment horizontal="left"/>
    </xf>
    <xf numFmtId="2" fontId="0" fillId="0" borderId="10" xfId="0" applyNumberFormat="1" applyFill="1" applyBorder="1" applyAlignment="1">
      <alignment horizontal="left"/>
    </xf>
    <xf numFmtId="0" fontId="0" fillId="0" borderId="2" xfId="0" applyBorder="1"/>
    <xf numFmtId="0" fontId="0" fillId="0" borderId="12" xfId="0" applyBorder="1" applyAlignment="1">
      <alignment horizontal="left"/>
    </xf>
    <xf numFmtId="0" fontId="0" fillId="0" borderId="3" xfId="0" applyBorder="1" applyAlignment="1">
      <alignment vertical="center"/>
    </xf>
    <xf numFmtId="0" fontId="0" fillId="0" borderId="5" xfId="0" applyBorder="1"/>
    <xf numFmtId="0" fontId="0" fillId="0" borderId="6" xfId="0" applyBorder="1" applyAlignment="1">
      <alignment vertical="center"/>
    </xf>
    <xf numFmtId="4" fontId="0" fillId="0" borderId="28" xfId="0" applyNumberFormat="1" applyBorder="1"/>
    <xf numFmtId="164" fontId="0" fillId="0" borderId="11" xfId="0" applyNumberFormat="1" applyBorder="1"/>
    <xf numFmtId="0" fontId="0" fillId="0" borderId="9" xfId="0" applyBorder="1" applyAlignment="1">
      <alignment vertical="center"/>
    </xf>
    <xf numFmtId="4" fontId="0" fillId="0" borderId="39" xfId="0" applyNumberFormat="1" applyBorder="1"/>
    <xf numFmtId="164" fontId="0" fillId="0" borderId="41" xfId="0" applyNumberFormat="1" applyBorder="1"/>
    <xf numFmtId="164" fontId="0" fillId="0" borderId="1" xfId="0" applyNumberFormat="1" applyBorder="1"/>
    <xf numFmtId="0" fontId="0" fillId="0" borderId="43" xfId="0" applyBorder="1" applyAlignment="1">
      <alignment vertical="center"/>
    </xf>
    <xf numFmtId="4" fontId="0" fillId="0" borderId="44" xfId="0" applyNumberFormat="1" applyBorder="1"/>
    <xf numFmtId="164" fontId="0" fillId="0" borderId="3" xfId="0" applyNumberFormat="1" applyBorder="1"/>
    <xf numFmtId="0" fontId="0" fillId="0" borderId="6" xfId="0" applyNumberFormat="1" applyBorder="1" applyAlignment="1">
      <alignment horizontal="left" vertical="center" wrapText="1"/>
    </xf>
    <xf numFmtId="164" fontId="0" fillId="0" borderId="6" xfId="0" applyNumberFormat="1" applyBorder="1"/>
    <xf numFmtId="0" fontId="1" fillId="0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30" xfId="0" applyNumberFormat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4" xfId="0" applyNumberFormat="1" applyBorder="1" applyAlignment="1">
      <alignment horizontal="left" vertical="center" wrapText="1"/>
    </xf>
    <xf numFmtId="0" fontId="1" fillId="0" borderId="7" xfId="0" applyFont="1" applyBorder="1" applyAlignment="1">
      <alignment horizontal="right"/>
    </xf>
    <xf numFmtId="164" fontId="1" fillId="0" borderId="19" xfId="0" applyNumberFormat="1" applyFont="1" applyBorder="1"/>
    <xf numFmtId="0" fontId="0" fillId="0" borderId="27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3" xfId="0" applyNumberFormat="1" applyBorder="1" applyAlignment="1">
      <alignment horizontal="left" vertical="center" wrapText="1"/>
    </xf>
    <xf numFmtId="0" fontId="0" fillId="0" borderId="46" xfId="0" applyBorder="1"/>
    <xf numFmtId="164" fontId="0" fillId="0" borderId="47" xfId="0" applyNumberFormat="1" applyBorder="1"/>
    <xf numFmtId="0" fontId="0" fillId="0" borderId="21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9" xfId="0" applyNumberFormat="1" applyBorder="1" applyAlignment="1">
      <alignment horizontal="left" vertical="center" wrapText="1"/>
    </xf>
    <xf numFmtId="0" fontId="0" fillId="0" borderId="40" xfId="0" applyBorder="1"/>
    <xf numFmtId="0" fontId="0" fillId="0" borderId="21" xfId="0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3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38" xfId="0" applyFont="1" applyBorder="1" applyAlignment="1">
      <alignment horizontal="left" vertical="top" wrapText="1"/>
    </xf>
    <xf numFmtId="0" fontId="1" fillId="0" borderId="18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1" fillId="0" borderId="42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6"/>
  <sheetViews>
    <sheetView tabSelected="1" view="pageBreakPreview" topLeftCell="A58" zoomScale="90" zoomScaleNormal="100" zoomScaleSheetLayoutView="90" workbookViewId="0">
      <selection activeCell="B97" sqref="B97"/>
    </sheetView>
  </sheetViews>
  <sheetFormatPr defaultRowHeight="15" x14ac:dyDescent="0.25"/>
  <cols>
    <col min="1" max="1" width="4.140625" customWidth="1"/>
    <col min="2" max="2" width="76" customWidth="1"/>
    <col min="3" max="3" width="7.7109375" customWidth="1"/>
    <col min="4" max="4" width="7.5703125" customWidth="1"/>
    <col min="5" max="5" width="11.5703125" customWidth="1"/>
    <col min="6" max="6" width="13.28515625" style="17" customWidth="1"/>
    <col min="7" max="7" width="10.85546875" bestFit="1" customWidth="1"/>
    <col min="8" max="8" width="13.28515625" style="18" bestFit="1" customWidth="1"/>
  </cols>
  <sheetData>
    <row r="2" spans="1:8" ht="19.5" thickBot="1" x14ac:dyDescent="0.3">
      <c r="A2" s="110" t="s">
        <v>61</v>
      </c>
      <c r="B2" s="111"/>
      <c r="C2" s="111"/>
      <c r="D2" s="111"/>
    </row>
    <row r="3" spans="1:8" ht="30.75" thickBot="1" x14ac:dyDescent="0.3">
      <c r="A3" s="24" t="s">
        <v>10</v>
      </c>
      <c r="B3" s="6" t="s">
        <v>13</v>
      </c>
      <c r="C3" s="5" t="s">
        <v>12</v>
      </c>
      <c r="D3" s="10" t="s">
        <v>11</v>
      </c>
      <c r="E3" s="83" t="s">
        <v>62</v>
      </c>
      <c r="F3" s="83" t="s">
        <v>72</v>
      </c>
      <c r="G3" s="84"/>
      <c r="H3" s="75"/>
    </row>
    <row r="4" spans="1:8" ht="15.75" thickBot="1" x14ac:dyDescent="0.3">
      <c r="A4" s="25">
        <v>1</v>
      </c>
      <c r="B4" s="112" t="s">
        <v>3</v>
      </c>
      <c r="C4" s="113"/>
      <c r="D4" s="113"/>
      <c r="E4" s="113"/>
      <c r="F4" s="113"/>
      <c r="G4" s="113"/>
      <c r="H4" s="114"/>
    </row>
    <row r="5" spans="1:8" x14ac:dyDescent="0.25">
      <c r="A5" s="26"/>
      <c r="B5" s="67" t="s">
        <v>23</v>
      </c>
      <c r="C5" s="30" t="s">
        <v>1</v>
      </c>
      <c r="D5" s="68">
        <v>7</v>
      </c>
      <c r="E5" s="67"/>
      <c r="F5" s="80">
        <f>E5*D5</f>
        <v>0</v>
      </c>
      <c r="G5" s="69"/>
      <c r="H5" s="31"/>
    </row>
    <row r="6" spans="1:8" x14ac:dyDescent="0.25">
      <c r="A6" s="26"/>
      <c r="B6" s="9" t="s">
        <v>4</v>
      </c>
      <c r="C6" s="8" t="s">
        <v>0</v>
      </c>
      <c r="D6" s="11">
        <f>2.44+5.6</f>
        <v>8.0399999999999991</v>
      </c>
      <c r="E6" s="9"/>
      <c r="F6" s="77">
        <f t="shared" ref="F6:F14" si="0">E6*D6</f>
        <v>0</v>
      </c>
      <c r="G6" s="21"/>
      <c r="H6" s="32"/>
    </row>
    <row r="7" spans="1:8" x14ac:dyDescent="0.25">
      <c r="A7" s="27"/>
      <c r="B7" s="2" t="s">
        <v>18</v>
      </c>
      <c r="C7" s="7" t="s">
        <v>0</v>
      </c>
      <c r="D7" s="12">
        <v>87.92</v>
      </c>
      <c r="E7" s="9"/>
      <c r="F7" s="77">
        <f t="shared" si="0"/>
        <v>0</v>
      </c>
      <c r="G7" s="21"/>
      <c r="H7" s="32"/>
    </row>
    <row r="8" spans="1:8" x14ac:dyDescent="0.25">
      <c r="A8" s="27"/>
      <c r="B8" s="35" t="s">
        <v>19</v>
      </c>
      <c r="C8" s="36" t="s">
        <v>2</v>
      </c>
      <c r="D8" s="37">
        <v>96.68</v>
      </c>
      <c r="E8" s="9"/>
      <c r="F8" s="77">
        <f t="shared" si="0"/>
        <v>0</v>
      </c>
      <c r="G8" s="21"/>
      <c r="H8" s="32"/>
    </row>
    <row r="9" spans="1:8" x14ac:dyDescent="0.25">
      <c r="A9" s="27"/>
      <c r="B9" s="2" t="s">
        <v>16</v>
      </c>
      <c r="C9" s="7" t="s">
        <v>0</v>
      </c>
      <c r="D9" s="12">
        <v>87.92</v>
      </c>
      <c r="E9" s="9"/>
      <c r="F9" s="77">
        <f t="shared" si="0"/>
        <v>0</v>
      </c>
      <c r="G9" s="21"/>
      <c r="H9" s="32"/>
    </row>
    <row r="10" spans="1:8" x14ac:dyDescent="0.25">
      <c r="A10" s="27"/>
      <c r="B10" s="2" t="s">
        <v>5</v>
      </c>
      <c r="C10" s="7" t="s">
        <v>0</v>
      </c>
      <c r="D10" s="12">
        <v>87.92</v>
      </c>
      <c r="E10" s="9"/>
      <c r="F10" s="77">
        <f t="shared" si="0"/>
        <v>0</v>
      </c>
      <c r="G10" s="21"/>
      <c r="H10" s="32"/>
    </row>
    <row r="11" spans="1:8" x14ac:dyDescent="0.25">
      <c r="A11" s="27"/>
      <c r="B11" s="2" t="s">
        <v>15</v>
      </c>
      <c r="C11" s="7" t="s">
        <v>0</v>
      </c>
      <c r="D11" s="12">
        <v>87.92</v>
      </c>
      <c r="E11" s="9"/>
      <c r="F11" s="77">
        <f t="shared" si="0"/>
        <v>0</v>
      </c>
      <c r="G11" s="21"/>
      <c r="H11" s="32"/>
    </row>
    <row r="12" spans="1:8" x14ac:dyDescent="0.25">
      <c r="A12" s="27"/>
      <c r="B12" s="2" t="s">
        <v>18</v>
      </c>
      <c r="C12" s="7" t="s">
        <v>0</v>
      </c>
      <c r="D12" s="12">
        <v>87.92</v>
      </c>
      <c r="E12" s="9"/>
      <c r="F12" s="77">
        <f t="shared" si="0"/>
        <v>0</v>
      </c>
      <c r="G12" s="21"/>
      <c r="H12" s="32"/>
    </row>
    <row r="13" spans="1:8" x14ac:dyDescent="0.25">
      <c r="A13" s="27"/>
      <c r="B13" s="2" t="s">
        <v>26</v>
      </c>
      <c r="C13" s="7" t="s">
        <v>2</v>
      </c>
      <c r="D13" s="12">
        <f>80.5+15.39</f>
        <v>95.89</v>
      </c>
      <c r="E13" s="9"/>
      <c r="F13" s="77">
        <f t="shared" si="0"/>
        <v>0</v>
      </c>
      <c r="G13" s="21"/>
      <c r="H13" s="32"/>
    </row>
    <row r="14" spans="1:8" ht="15.75" thickBot="1" x14ac:dyDescent="0.3">
      <c r="A14" s="27"/>
      <c r="B14" s="4" t="s">
        <v>17</v>
      </c>
      <c r="C14" s="81" t="s">
        <v>0</v>
      </c>
      <c r="D14" s="15">
        <v>87.92</v>
      </c>
      <c r="E14" s="70"/>
      <c r="F14" s="82">
        <f t="shared" si="0"/>
        <v>0</v>
      </c>
      <c r="G14" s="71"/>
      <c r="H14" s="72"/>
    </row>
    <row r="15" spans="1:8" ht="15.75" thickBot="1" x14ac:dyDescent="0.3">
      <c r="A15" s="27"/>
      <c r="B15" s="115" t="s">
        <v>73</v>
      </c>
      <c r="C15" s="116"/>
      <c r="D15" s="116"/>
      <c r="E15" s="117"/>
      <c r="F15" s="76">
        <f>SUM(F5:F14)</f>
        <v>0</v>
      </c>
      <c r="G15" s="78"/>
      <c r="H15" s="79"/>
    </row>
    <row r="16" spans="1:8" ht="15.75" thickBot="1" x14ac:dyDescent="0.3">
      <c r="A16" s="28">
        <v>2</v>
      </c>
      <c r="B16" s="107" t="s">
        <v>6</v>
      </c>
      <c r="C16" s="108"/>
      <c r="D16" s="108"/>
      <c r="E16" s="108"/>
      <c r="F16" s="108"/>
      <c r="G16" s="108"/>
      <c r="H16" s="109"/>
    </row>
    <row r="17" spans="1:8" x14ac:dyDescent="0.25">
      <c r="A17" s="26"/>
      <c r="B17" s="61" t="s">
        <v>27</v>
      </c>
      <c r="C17" s="62" t="s">
        <v>0</v>
      </c>
      <c r="D17" s="63">
        <v>3.6</v>
      </c>
      <c r="E17" s="55"/>
      <c r="F17" s="56">
        <f>E17*D17</f>
        <v>0</v>
      </c>
      <c r="G17" s="57"/>
      <c r="H17" s="58"/>
    </row>
    <row r="18" spans="1:8" x14ac:dyDescent="0.25">
      <c r="A18" s="26"/>
      <c r="B18" s="64" t="s">
        <v>28</v>
      </c>
      <c r="C18" s="65" t="s">
        <v>0</v>
      </c>
      <c r="D18" s="66">
        <v>9.09</v>
      </c>
      <c r="E18" s="9"/>
      <c r="F18" s="19">
        <f>E18*D18</f>
        <v>0</v>
      </c>
      <c r="G18" s="21"/>
      <c r="H18" s="32"/>
    </row>
    <row r="19" spans="1:8" x14ac:dyDescent="0.25">
      <c r="A19" s="26"/>
      <c r="B19" s="9" t="s">
        <v>65</v>
      </c>
      <c r="C19" s="8" t="s">
        <v>2</v>
      </c>
      <c r="D19" s="13">
        <v>8.5</v>
      </c>
      <c r="E19" s="9"/>
      <c r="F19" s="19">
        <f t="shared" ref="F19:F41" si="1">E19*D19</f>
        <v>0</v>
      </c>
      <c r="G19" s="21"/>
      <c r="H19" s="32"/>
    </row>
    <row r="20" spans="1:8" x14ac:dyDescent="0.25">
      <c r="A20" s="27"/>
      <c r="B20" s="2" t="s">
        <v>14</v>
      </c>
      <c r="C20" s="3" t="s">
        <v>2</v>
      </c>
      <c r="D20" s="12">
        <f>2.6*3</f>
        <v>7.8000000000000007</v>
      </c>
      <c r="E20" s="9"/>
      <c r="F20" s="19">
        <f t="shared" si="1"/>
        <v>0</v>
      </c>
      <c r="G20" s="21"/>
      <c r="H20" s="32"/>
    </row>
    <row r="21" spans="1:8" x14ac:dyDescent="0.25">
      <c r="A21" s="27"/>
      <c r="B21" s="2" t="s">
        <v>40</v>
      </c>
      <c r="C21" s="3" t="s">
        <v>0</v>
      </c>
      <c r="D21" s="12">
        <f>(64*2.7)+((11.74*2.55)/2)</f>
        <v>187.76850000000002</v>
      </c>
      <c r="E21" s="9"/>
      <c r="F21" s="19">
        <f t="shared" si="1"/>
        <v>0</v>
      </c>
      <c r="G21" s="21"/>
      <c r="H21" s="32"/>
    </row>
    <row r="22" spans="1:8" x14ac:dyDescent="0.25">
      <c r="A22" s="27"/>
      <c r="B22" s="2" t="s">
        <v>41</v>
      </c>
      <c r="C22" s="3" t="s">
        <v>0</v>
      </c>
      <c r="D22" s="14">
        <f>D21-D23</f>
        <v>179.78650000000002</v>
      </c>
      <c r="E22" s="9"/>
      <c r="F22" s="19">
        <f t="shared" si="1"/>
        <v>0</v>
      </c>
      <c r="G22" s="21"/>
      <c r="H22" s="32"/>
    </row>
    <row r="23" spans="1:8" x14ac:dyDescent="0.25">
      <c r="A23" s="27"/>
      <c r="B23" s="2" t="s">
        <v>43</v>
      </c>
      <c r="C23" s="3" t="s">
        <v>0</v>
      </c>
      <c r="D23" s="14">
        <f>(2.37+0.7)*2.6</f>
        <v>7.9820000000000011</v>
      </c>
      <c r="E23" s="9"/>
      <c r="F23" s="19">
        <f t="shared" si="1"/>
        <v>0</v>
      </c>
      <c r="G23" s="21"/>
      <c r="H23" s="32"/>
    </row>
    <row r="24" spans="1:8" x14ac:dyDescent="0.25">
      <c r="A24" s="27"/>
      <c r="B24" s="2" t="s">
        <v>16</v>
      </c>
      <c r="C24" s="3" t="s">
        <v>0</v>
      </c>
      <c r="D24" s="12">
        <f>D21</f>
        <v>187.76850000000002</v>
      </c>
      <c r="E24" s="9"/>
      <c r="F24" s="19">
        <f t="shared" si="1"/>
        <v>0</v>
      </c>
      <c r="G24" s="21"/>
      <c r="H24" s="32"/>
    </row>
    <row r="25" spans="1:8" x14ac:dyDescent="0.25">
      <c r="A25" s="27"/>
      <c r="B25" s="2" t="s">
        <v>42</v>
      </c>
      <c r="C25" s="3" t="s">
        <v>0</v>
      </c>
      <c r="D25" s="12">
        <f>D21</f>
        <v>187.76850000000002</v>
      </c>
      <c r="E25" s="9"/>
      <c r="F25" s="19">
        <f t="shared" si="1"/>
        <v>0</v>
      </c>
      <c r="G25" s="21"/>
      <c r="H25" s="32"/>
    </row>
    <row r="26" spans="1:8" x14ac:dyDescent="0.25">
      <c r="A26" s="27"/>
      <c r="B26" s="2" t="s">
        <v>44</v>
      </c>
      <c r="C26" s="3" t="s">
        <v>0</v>
      </c>
      <c r="D26" s="12">
        <f>D21</f>
        <v>187.76850000000002</v>
      </c>
      <c r="E26" s="9"/>
      <c r="F26" s="19">
        <f t="shared" si="1"/>
        <v>0</v>
      </c>
      <c r="G26" s="21"/>
      <c r="H26" s="32"/>
    </row>
    <row r="27" spans="1:8" x14ac:dyDescent="0.25">
      <c r="A27" s="27"/>
      <c r="B27" s="2" t="s">
        <v>41</v>
      </c>
      <c r="C27" s="3" t="s">
        <v>0</v>
      </c>
      <c r="D27" s="12">
        <f>D21</f>
        <v>187.76850000000002</v>
      </c>
      <c r="E27" s="9"/>
      <c r="F27" s="19">
        <f t="shared" si="1"/>
        <v>0</v>
      </c>
      <c r="G27" s="21"/>
      <c r="H27" s="32"/>
    </row>
    <row r="28" spans="1:8" x14ac:dyDescent="0.25">
      <c r="A28" s="27"/>
      <c r="B28" s="2" t="s">
        <v>49</v>
      </c>
      <c r="C28" s="3" t="s">
        <v>0</v>
      </c>
      <c r="D28" s="12">
        <f>D21</f>
        <v>187.76850000000002</v>
      </c>
      <c r="E28" s="9"/>
      <c r="F28" s="19">
        <f t="shared" si="1"/>
        <v>0</v>
      </c>
      <c r="G28" s="21"/>
      <c r="H28" s="32"/>
    </row>
    <row r="29" spans="1:8" x14ac:dyDescent="0.25">
      <c r="A29" s="27"/>
      <c r="B29" s="38" t="s">
        <v>71</v>
      </c>
      <c r="C29" s="39" t="s">
        <v>2</v>
      </c>
      <c r="D29" s="40">
        <v>39.729999999999997</v>
      </c>
      <c r="E29" s="9"/>
      <c r="F29" s="19">
        <f t="shared" si="1"/>
        <v>0</v>
      </c>
      <c r="G29" s="21"/>
      <c r="H29" s="32"/>
    </row>
    <row r="30" spans="1:8" x14ac:dyDescent="0.25">
      <c r="A30" s="27"/>
      <c r="B30" s="38" t="s">
        <v>20</v>
      </c>
      <c r="C30" s="39" t="s">
        <v>2</v>
      </c>
      <c r="D30" s="40">
        <v>39.729999999999997</v>
      </c>
      <c r="E30" s="9"/>
      <c r="F30" s="19">
        <f t="shared" si="1"/>
        <v>0</v>
      </c>
      <c r="G30" s="21"/>
      <c r="H30" s="32"/>
    </row>
    <row r="31" spans="1:8" x14ac:dyDescent="0.25">
      <c r="A31" s="27"/>
      <c r="B31" s="38" t="s">
        <v>45</v>
      </c>
      <c r="C31" s="39" t="s">
        <v>0</v>
      </c>
      <c r="D31" s="40">
        <f>D30</f>
        <v>39.729999999999997</v>
      </c>
      <c r="E31" s="9"/>
      <c r="F31" s="19">
        <f t="shared" si="1"/>
        <v>0</v>
      </c>
      <c r="G31" s="21"/>
      <c r="H31" s="32"/>
    </row>
    <row r="32" spans="1:8" x14ac:dyDescent="0.25">
      <c r="A32" s="27"/>
      <c r="B32" s="38" t="s">
        <v>46</v>
      </c>
      <c r="C32" s="39" t="s">
        <v>0</v>
      </c>
      <c r="D32" s="40">
        <f>D30</f>
        <v>39.729999999999997</v>
      </c>
      <c r="E32" s="9"/>
      <c r="F32" s="19">
        <f t="shared" si="1"/>
        <v>0</v>
      </c>
      <c r="G32" s="21"/>
      <c r="H32" s="32"/>
    </row>
    <row r="33" spans="1:8" x14ac:dyDescent="0.25">
      <c r="A33" s="27"/>
      <c r="B33" s="38" t="s">
        <v>47</v>
      </c>
      <c r="C33" s="39" t="s">
        <v>0</v>
      </c>
      <c r="D33" s="40">
        <f>D30</f>
        <v>39.729999999999997</v>
      </c>
      <c r="E33" s="9"/>
      <c r="F33" s="19">
        <f t="shared" si="1"/>
        <v>0</v>
      </c>
      <c r="G33" s="21"/>
      <c r="H33" s="32"/>
    </row>
    <row r="34" spans="1:8" x14ac:dyDescent="0.25">
      <c r="A34" s="27"/>
      <c r="B34" s="38" t="s">
        <v>48</v>
      </c>
      <c r="C34" s="39" t="s">
        <v>2</v>
      </c>
      <c r="D34" s="40">
        <f>D30</f>
        <v>39.729999999999997</v>
      </c>
      <c r="E34" s="9"/>
      <c r="F34" s="19">
        <f t="shared" si="1"/>
        <v>0</v>
      </c>
      <c r="G34" s="21"/>
      <c r="H34" s="32"/>
    </row>
    <row r="35" spans="1:8" x14ac:dyDescent="0.25">
      <c r="A35" s="27"/>
      <c r="B35" s="35" t="s">
        <v>50</v>
      </c>
      <c r="C35" s="3" t="s">
        <v>0</v>
      </c>
      <c r="D35" s="12">
        <v>0</v>
      </c>
      <c r="E35" s="9"/>
      <c r="F35" s="19">
        <f t="shared" si="1"/>
        <v>0</v>
      </c>
      <c r="G35" s="21"/>
      <c r="H35" s="32"/>
    </row>
    <row r="36" spans="1:8" x14ac:dyDescent="0.25">
      <c r="A36" s="27"/>
      <c r="B36" s="38" t="s">
        <v>38</v>
      </c>
      <c r="C36" s="3" t="s">
        <v>0</v>
      </c>
      <c r="D36" s="14">
        <v>36.479999999999997</v>
      </c>
      <c r="E36" s="9"/>
      <c r="F36" s="19">
        <f t="shared" si="1"/>
        <v>0</v>
      </c>
      <c r="G36" s="21"/>
      <c r="H36" s="32"/>
    </row>
    <row r="37" spans="1:8" x14ac:dyDescent="0.25">
      <c r="A37" s="27"/>
      <c r="B37" s="38" t="s">
        <v>36</v>
      </c>
      <c r="C37" s="3" t="s">
        <v>0</v>
      </c>
      <c r="D37" s="14">
        <v>36.479999999999997</v>
      </c>
      <c r="E37" s="9"/>
      <c r="F37" s="19">
        <f t="shared" si="1"/>
        <v>0</v>
      </c>
      <c r="G37" s="21"/>
      <c r="H37" s="32"/>
    </row>
    <row r="38" spans="1:8" x14ac:dyDescent="0.25">
      <c r="A38" s="27"/>
      <c r="B38" s="2" t="s">
        <v>37</v>
      </c>
      <c r="C38" s="3" t="s">
        <v>1</v>
      </c>
      <c r="D38" s="14">
        <f>4+4+3+3</f>
        <v>14</v>
      </c>
      <c r="E38" s="9"/>
      <c r="F38" s="19">
        <f t="shared" si="1"/>
        <v>0</v>
      </c>
      <c r="G38" s="21"/>
      <c r="H38" s="32"/>
    </row>
    <row r="39" spans="1:8" x14ac:dyDescent="0.25">
      <c r="A39" s="27"/>
      <c r="B39" s="2" t="s">
        <v>68</v>
      </c>
      <c r="C39" s="3" t="s">
        <v>1</v>
      </c>
      <c r="D39" s="14">
        <v>1</v>
      </c>
      <c r="E39" s="9"/>
      <c r="F39" s="19">
        <f t="shared" si="1"/>
        <v>0</v>
      </c>
      <c r="G39" s="21"/>
      <c r="H39" s="32"/>
    </row>
    <row r="40" spans="1:8" x14ac:dyDescent="0.25">
      <c r="A40" s="27"/>
      <c r="B40" s="2" t="s">
        <v>67</v>
      </c>
      <c r="C40" s="3" t="s">
        <v>1</v>
      </c>
      <c r="D40" s="14">
        <v>5</v>
      </c>
      <c r="E40" s="9"/>
      <c r="F40" s="19">
        <f t="shared" si="1"/>
        <v>0</v>
      </c>
      <c r="G40" s="21"/>
      <c r="H40" s="32"/>
    </row>
    <row r="41" spans="1:8" ht="15.75" thickBot="1" x14ac:dyDescent="0.3">
      <c r="A41" s="27"/>
      <c r="B41" s="46" t="s">
        <v>66</v>
      </c>
      <c r="C41" s="47" t="s">
        <v>1</v>
      </c>
      <c r="D41" s="48">
        <v>5</v>
      </c>
      <c r="E41" s="16"/>
      <c r="F41" s="20">
        <f t="shared" si="1"/>
        <v>0</v>
      </c>
      <c r="G41" s="49"/>
      <c r="H41" s="50"/>
    </row>
    <row r="42" spans="1:8" ht="15.75" thickBot="1" x14ac:dyDescent="0.3">
      <c r="A42" s="27"/>
      <c r="B42" s="101" t="s">
        <v>73</v>
      </c>
      <c r="C42" s="102"/>
      <c r="D42" s="102"/>
      <c r="E42" s="103"/>
      <c r="F42" s="73">
        <f>SUM(F17:F41)</f>
        <v>0</v>
      </c>
      <c r="G42" s="74"/>
      <c r="H42" s="75"/>
    </row>
    <row r="43" spans="1:8" ht="15.75" thickBot="1" x14ac:dyDescent="0.3">
      <c r="A43" s="28">
        <v>3</v>
      </c>
      <c r="B43" s="104" t="s">
        <v>7</v>
      </c>
      <c r="C43" s="105"/>
      <c r="D43" s="105"/>
      <c r="E43" s="105"/>
      <c r="F43" s="105"/>
      <c r="G43" s="105"/>
      <c r="H43" s="106"/>
    </row>
    <row r="44" spans="1:8" x14ac:dyDescent="0.25">
      <c r="A44" s="27"/>
      <c r="B44" s="51" t="s">
        <v>22</v>
      </c>
      <c r="C44" s="53" t="s">
        <v>0</v>
      </c>
      <c r="D44" s="54">
        <f>80.72+(2.38+5.44)</f>
        <v>88.539999999999992</v>
      </c>
      <c r="E44" s="55"/>
      <c r="F44" s="56">
        <f>E44*D44</f>
        <v>0</v>
      </c>
      <c r="G44" s="57"/>
      <c r="H44" s="58"/>
    </row>
    <row r="45" spans="1:8" x14ac:dyDescent="0.25">
      <c r="A45" s="27"/>
      <c r="B45" s="2" t="s">
        <v>35</v>
      </c>
      <c r="C45" s="3" t="s">
        <v>0</v>
      </c>
      <c r="D45" s="12">
        <f>2.38+5.44</f>
        <v>7.82</v>
      </c>
      <c r="E45" s="9"/>
      <c r="F45" s="19">
        <f>E45*D45</f>
        <v>0</v>
      </c>
      <c r="G45" s="21"/>
      <c r="H45" s="32"/>
    </row>
    <row r="46" spans="1:8" x14ac:dyDescent="0.25">
      <c r="A46" s="27"/>
      <c r="B46" s="2" t="s">
        <v>34</v>
      </c>
      <c r="C46" s="3" t="s">
        <v>0</v>
      </c>
      <c r="D46" s="12">
        <f>D44</f>
        <v>88.539999999999992</v>
      </c>
      <c r="E46" s="9"/>
      <c r="F46" s="19">
        <f t="shared" ref="F46:F52" si="2">E46*D46</f>
        <v>0</v>
      </c>
      <c r="G46" s="21"/>
      <c r="H46" s="32"/>
    </row>
    <row r="47" spans="1:8" x14ac:dyDescent="0.25">
      <c r="A47" s="27"/>
      <c r="B47" s="2" t="s">
        <v>39</v>
      </c>
      <c r="C47" s="3" t="s">
        <v>0</v>
      </c>
      <c r="D47" s="12">
        <f>D45</f>
        <v>7.82</v>
      </c>
      <c r="E47" s="9"/>
      <c r="F47" s="19">
        <f t="shared" si="2"/>
        <v>0</v>
      </c>
      <c r="G47" s="21"/>
      <c r="H47" s="32"/>
    </row>
    <row r="48" spans="1:8" x14ac:dyDescent="0.25">
      <c r="A48" s="27"/>
      <c r="B48" s="2" t="s">
        <v>36</v>
      </c>
      <c r="C48" s="3" t="s">
        <v>0</v>
      </c>
      <c r="D48" s="12">
        <f>D47</f>
        <v>7.82</v>
      </c>
      <c r="E48" s="9"/>
      <c r="F48" s="19">
        <f t="shared" si="2"/>
        <v>0</v>
      </c>
      <c r="G48" s="21"/>
      <c r="H48" s="32"/>
    </row>
    <row r="49" spans="1:8" x14ac:dyDescent="0.25">
      <c r="A49" s="27"/>
      <c r="B49" s="2" t="s">
        <v>8</v>
      </c>
      <c r="C49" s="3" t="s">
        <v>0</v>
      </c>
      <c r="D49" s="12">
        <v>80.72</v>
      </c>
      <c r="E49" s="9"/>
      <c r="F49" s="19">
        <f t="shared" si="2"/>
        <v>0</v>
      </c>
      <c r="G49" s="21"/>
      <c r="H49" s="32"/>
    </row>
    <row r="50" spans="1:8" x14ac:dyDescent="0.25">
      <c r="A50" s="27"/>
      <c r="B50" s="2" t="s">
        <v>24</v>
      </c>
      <c r="C50" s="3" t="s">
        <v>1</v>
      </c>
      <c r="D50" s="12">
        <v>2</v>
      </c>
      <c r="E50" s="9"/>
      <c r="F50" s="19">
        <f t="shared" si="2"/>
        <v>0</v>
      </c>
      <c r="G50" s="21"/>
      <c r="H50" s="32"/>
    </row>
    <row r="51" spans="1:8" x14ac:dyDescent="0.25">
      <c r="A51" s="27"/>
      <c r="B51" s="2" t="s">
        <v>25</v>
      </c>
      <c r="C51" s="3" t="s">
        <v>1</v>
      </c>
      <c r="D51" s="12">
        <v>2</v>
      </c>
      <c r="E51" s="9"/>
      <c r="F51" s="19">
        <f t="shared" si="2"/>
        <v>0</v>
      </c>
      <c r="G51" s="21"/>
      <c r="H51" s="32"/>
    </row>
    <row r="52" spans="1:8" ht="15.75" thickBot="1" x14ac:dyDescent="0.3">
      <c r="A52" s="27"/>
      <c r="B52" s="2" t="s">
        <v>9</v>
      </c>
      <c r="C52" s="3" t="s">
        <v>2</v>
      </c>
      <c r="D52" s="12">
        <v>64</v>
      </c>
      <c r="E52" s="9"/>
      <c r="F52" s="19">
        <f t="shared" si="2"/>
        <v>0</v>
      </c>
      <c r="G52" s="21"/>
      <c r="H52" s="32"/>
    </row>
    <row r="53" spans="1:8" ht="15.75" thickBot="1" x14ac:dyDescent="0.3">
      <c r="A53" s="27"/>
      <c r="B53" s="101" t="s">
        <v>73</v>
      </c>
      <c r="C53" s="102"/>
      <c r="D53" s="102"/>
      <c r="E53" s="103"/>
      <c r="F53" s="20">
        <f>SUM(F44:F52)</f>
        <v>0</v>
      </c>
      <c r="G53" s="49"/>
      <c r="H53" s="50"/>
    </row>
    <row r="54" spans="1:8" ht="15.75" thickBot="1" x14ac:dyDescent="0.3">
      <c r="A54" s="28">
        <v>4</v>
      </c>
      <c r="B54" s="104" t="s">
        <v>33</v>
      </c>
      <c r="C54" s="105"/>
      <c r="D54" s="105"/>
      <c r="E54" s="105"/>
      <c r="F54" s="105"/>
      <c r="G54" s="105"/>
      <c r="H54" s="106"/>
    </row>
    <row r="55" spans="1:8" x14ac:dyDescent="0.25">
      <c r="A55" s="27"/>
      <c r="B55" s="51" t="s">
        <v>31</v>
      </c>
      <c r="C55" s="53" t="s">
        <v>0</v>
      </c>
      <c r="D55" s="54">
        <v>8.8000000000000007</v>
      </c>
      <c r="E55" s="55"/>
      <c r="F55" s="56">
        <f>E55*D55</f>
        <v>0</v>
      </c>
      <c r="G55" s="57"/>
      <c r="H55" s="58"/>
    </row>
    <row r="56" spans="1:8" x14ac:dyDescent="0.25">
      <c r="A56" s="27"/>
      <c r="B56" s="35" t="s">
        <v>18</v>
      </c>
      <c r="C56" s="36" t="s">
        <v>0</v>
      </c>
      <c r="D56" s="37">
        <f>D55</f>
        <v>8.8000000000000007</v>
      </c>
      <c r="E56" s="9"/>
      <c r="F56" s="19">
        <f>E56*D56</f>
        <v>0</v>
      </c>
      <c r="G56" s="21"/>
      <c r="H56" s="32"/>
    </row>
    <row r="57" spans="1:8" x14ac:dyDescent="0.25">
      <c r="A57" s="27"/>
      <c r="B57" s="35" t="s">
        <v>19</v>
      </c>
      <c r="C57" s="36" t="s">
        <v>2</v>
      </c>
      <c r="D57" s="37">
        <f>1.2+1.2</f>
        <v>2.4</v>
      </c>
      <c r="E57" s="9"/>
      <c r="F57" s="19">
        <f t="shared" ref="F57:F72" si="3">E57*D57</f>
        <v>0</v>
      </c>
      <c r="G57" s="21"/>
      <c r="H57" s="32"/>
    </row>
    <row r="58" spans="1:8" x14ac:dyDescent="0.25">
      <c r="A58" s="27"/>
      <c r="B58" s="35" t="s">
        <v>51</v>
      </c>
      <c r="C58" s="36" t="s">
        <v>0</v>
      </c>
      <c r="D58" s="37">
        <f>D55</f>
        <v>8.8000000000000007</v>
      </c>
      <c r="E58" s="9"/>
      <c r="F58" s="19">
        <f t="shared" si="3"/>
        <v>0</v>
      </c>
      <c r="G58" s="21"/>
      <c r="H58" s="32"/>
    </row>
    <row r="59" spans="1:8" x14ac:dyDescent="0.25">
      <c r="A59" s="27"/>
      <c r="B59" s="35" t="s">
        <v>52</v>
      </c>
      <c r="C59" s="36" t="s">
        <v>0</v>
      </c>
      <c r="D59" s="37">
        <f>D55</f>
        <v>8.8000000000000007</v>
      </c>
      <c r="E59" s="9"/>
      <c r="F59" s="19">
        <f t="shared" si="3"/>
        <v>0</v>
      </c>
      <c r="G59" s="21"/>
      <c r="H59" s="32"/>
    </row>
    <row r="60" spans="1:8" x14ac:dyDescent="0.25">
      <c r="A60" s="27"/>
      <c r="B60" s="2" t="s">
        <v>53</v>
      </c>
      <c r="C60" s="7" t="s">
        <v>0</v>
      </c>
      <c r="D60" s="12">
        <f>D55</f>
        <v>8.8000000000000007</v>
      </c>
      <c r="E60" s="9"/>
      <c r="F60" s="19">
        <f t="shared" si="3"/>
        <v>0</v>
      </c>
      <c r="G60" s="21"/>
      <c r="H60" s="32"/>
    </row>
    <row r="61" spans="1:8" x14ac:dyDescent="0.25">
      <c r="A61" s="27"/>
      <c r="B61" s="2" t="s">
        <v>18</v>
      </c>
      <c r="C61" s="7" t="s">
        <v>0</v>
      </c>
      <c r="D61" s="12">
        <f>D55+3.84</f>
        <v>12.64</v>
      </c>
      <c r="E61" s="9"/>
      <c r="F61" s="19">
        <f t="shared" si="3"/>
        <v>0</v>
      </c>
      <c r="G61" s="21"/>
      <c r="H61" s="32"/>
    </row>
    <row r="62" spans="1:8" x14ac:dyDescent="0.25">
      <c r="A62" s="27"/>
      <c r="B62" s="2" t="s">
        <v>30</v>
      </c>
      <c r="C62" s="7" t="s">
        <v>2</v>
      </c>
      <c r="D62" s="12">
        <f>11.14</f>
        <v>11.14</v>
      </c>
      <c r="E62" s="9"/>
      <c r="F62" s="19">
        <f t="shared" si="3"/>
        <v>0</v>
      </c>
      <c r="G62" s="21"/>
      <c r="H62" s="32"/>
    </row>
    <row r="63" spans="1:8" x14ac:dyDescent="0.25">
      <c r="A63" s="27"/>
      <c r="B63" s="2" t="s">
        <v>57</v>
      </c>
      <c r="C63" s="3" t="s">
        <v>0</v>
      </c>
      <c r="D63" s="14">
        <v>2</v>
      </c>
      <c r="E63" s="9"/>
      <c r="F63" s="19">
        <f t="shared" si="3"/>
        <v>0</v>
      </c>
      <c r="G63" s="21"/>
      <c r="H63" s="32"/>
    </row>
    <row r="64" spans="1:8" x14ac:dyDescent="0.25">
      <c r="A64" s="27"/>
      <c r="B64" s="38" t="s">
        <v>21</v>
      </c>
      <c r="C64" s="39" t="s">
        <v>0</v>
      </c>
      <c r="D64" s="40">
        <f>(D55+15.48)</f>
        <v>24.28</v>
      </c>
      <c r="E64" s="9"/>
      <c r="F64" s="19">
        <f t="shared" si="3"/>
        <v>0</v>
      </c>
      <c r="G64" s="21"/>
      <c r="H64" s="32"/>
    </row>
    <row r="65" spans="1:8" x14ac:dyDescent="0.25">
      <c r="A65" s="27"/>
      <c r="B65" s="38" t="s">
        <v>22</v>
      </c>
      <c r="C65" s="39" t="s">
        <v>0</v>
      </c>
      <c r="D65" s="40">
        <v>8.8000000000000007</v>
      </c>
      <c r="E65" s="9"/>
      <c r="F65" s="19">
        <f t="shared" si="3"/>
        <v>0</v>
      </c>
      <c r="G65" s="21"/>
      <c r="H65" s="32"/>
    </row>
    <row r="66" spans="1:8" x14ac:dyDescent="0.25">
      <c r="A66" s="27"/>
      <c r="B66" s="2" t="s">
        <v>49</v>
      </c>
      <c r="C66" s="7" t="s">
        <v>0</v>
      </c>
      <c r="D66" s="12">
        <f>D64</f>
        <v>24.28</v>
      </c>
      <c r="E66" s="9"/>
      <c r="F66" s="19">
        <f t="shared" si="3"/>
        <v>0</v>
      </c>
      <c r="G66" s="21"/>
      <c r="H66" s="32"/>
    </row>
    <row r="67" spans="1:8" x14ac:dyDescent="0.25">
      <c r="A67" s="27"/>
      <c r="B67" s="2" t="s">
        <v>56</v>
      </c>
      <c r="C67" s="7" t="s">
        <v>0</v>
      </c>
      <c r="D67" s="12">
        <f>D65</f>
        <v>8.8000000000000007</v>
      </c>
      <c r="E67" s="9"/>
      <c r="F67" s="19">
        <f t="shared" si="3"/>
        <v>0</v>
      </c>
      <c r="G67" s="21"/>
      <c r="H67" s="32"/>
    </row>
    <row r="68" spans="1:8" x14ac:dyDescent="0.25">
      <c r="A68" s="27"/>
      <c r="B68" s="2" t="s">
        <v>55</v>
      </c>
      <c r="C68" s="3" t="s">
        <v>0</v>
      </c>
      <c r="D68" s="12">
        <f>3.84+5.18</f>
        <v>9.02</v>
      </c>
      <c r="E68" s="9"/>
      <c r="F68" s="19">
        <f t="shared" si="3"/>
        <v>0</v>
      </c>
      <c r="G68" s="21"/>
      <c r="H68" s="32"/>
    </row>
    <row r="69" spans="1:8" x14ac:dyDescent="0.25">
      <c r="A69" s="27"/>
      <c r="B69" s="2" t="s">
        <v>54</v>
      </c>
      <c r="C69" s="3" t="s">
        <v>0</v>
      </c>
      <c r="D69" s="12">
        <f>D68</f>
        <v>9.02</v>
      </c>
      <c r="E69" s="9"/>
      <c r="F69" s="19">
        <f t="shared" si="3"/>
        <v>0</v>
      </c>
      <c r="G69" s="21"/>
      <c r="H69" s="32"/>
    </row>
    <row r="70" spans="1:8" x14ac:dyDescent="0.25">
      <c r="A70" s="27"/>
      <c r="B70" s="2" t="s">
        <v>29</v>
      </c>
      <c r="C70" s="3" t="s">
        <v>0</v>
      </c>
      <c r="D70" s="12">
        <f>D68</f>
        <v>9.02</v>
      </c>
      <c r="E70" s="9"/>
      <c r="F70" s="19">
        <f t="shared" si="3"/>
        <v>0</v>
      </c>
      <c r="G70" s="21"/>
      <c r="H70" s="32"/>
    </row>
    <row r="71" spans="1:8" x14ac:dyDescent="0.25">
      <c r="A71" s="27"/>
      <c r="B71" s="2" t="s">
        <v>36</v>
      </c>
      <c r="C71" s="3" t="s">
        <v>0</v>
      </c>
      <c r="D71" s="12">
        <f>D70</f>
        <v>9.02</v>
      </c>
      <c r="E71" s="9"/>
      <c r="F71" s="19">
        <f t="shared" si="3"/>
        <v>0</v>
      </c>
      <c r="G71" s="21"/>
      <c r="H71" s="32"/>
    </row>
    <row r="72" spans="1:8" ht="15.75" thickBot="1" x14ac:dyDescent="0.3">
      <c r="A72" s="27"/>
      <c r="B72" s="46" t="s">
        <v>58</v>
      </c>
      <c r="C72" s="47" t="s">
        <v>2</v>
      </c>
      <c r="D72" s="48">
        <f>11.14+6.68</f>
        <v>17.82</v>
      </c>
      <c r="E72" s="16"/>
      <c r="F72" s="19">
        <f t="shared" si="3"/>
        <v>0</v>
      </c>
      <c r="G72" s="49"/>
      <c r="H72" s="50"/>
    </row>
    <row r="73" spans="1:8" ht="15.75" thickBot="1" x14ac:dyDescent="0.3">
      <c r="A73" s="27"/>
      <c r="B73" s="101" t="s">
        <v>73</v>
      </c>
      <c r="C73" s="102"/>
      <c r="D73" s="102"/>
      <c r="E73" s="103"/>
      <c r="F73" s="73">
        <f>SUM(F55:F72)</f>
        <v>0</v>
      </c>
      <c r="G73" s="74"/>
      <c r="H73" s="75"/>
    </row>
    <row r="74" spans="1:8" ht="15.75" thickBot="1" x14ac:dyDescent="0.3">
      <c r="A74" s="28">
        <v>5</v>
      </c>
      <c r="B74" s="104" t="s">
        <v>32</v>
      </c>
      <c r="C74" s="105"/>
      <c r="D74" s="105"/>
      <c r="E74" s="105"/>
      <c r="F74" s="105"/>
      <c r="G74" s="105"/>
      <c r="H74" s="106"/>
    </row>
    <row r="75" spans="1:8" x14ac:dyDescent="0.25">
      <c r="A75" s="27"/>
      <c r="B75" s="52" t="s">
        <v>22</v>
      </c>
      <c r="C75" s="53" t="s">
        <v>0</v>
      </c>
      <c r="D75" s="54">
        <v>6.51</v>
      </c>
      <c r="E75" s="55"/>
      <c r="F75" s="56">
        <f>E75*D75</f>
        <v>0</v>
      </c>
      <c r="G75" s="57"/>
      <c r="H75" s="58"/>
    </row>
    <row r="76" spans="1:8" x14ac:dyDescent="0.25">
      <c r="A76" s="27"/>
      <c r="B76" s="38" t="s">
        <v>55</v>
      </c>
      <c r="C76" s="3" t="s">
        <v>0</v>
      </c>
      <c r="D76" s="12">
        <f>D75</f>
        <v>6.51</v>
      </c>
      <c r="E76" s="9"/>
      <c r="F76" s="19">
        <f>E76*D76</f>
        <v>0</v>
      </c>
      <c r="G76" s="21"/>
      <c r="H76" s="32"/>
    </row>
    <row r="77" spans="1:8" x14ac:dyDescent="0.25">
      <c r="A77" s="27"/>
      <c r="B77" s="38" t="s">
        <v>54</v>
      </c>
      <c r="C77" s="3" t="s">
        <v>0</v>
      </c>
      <c r="D77" s="12">
        <f>D75</f>
        <v>6.51</v>
      </c>
      <c r="E77" s="9"/>
      <c r="F77" s="19">
        <f t="shared" ref="F77:F86" si="4">E77*D77</f>
        <v>0</v>
      </c>
      <c r="G77" s="21"/>
      <c r="H77" s="32"/>
    </row>
    <row r="78" spans="1:8" x14ac:dyDescent="0.25">
      <c r="A78" s="27"/>
      <c r="B78" s="38" t="s">
        <v>29</v>
      </c>
      <c r="C78" s="3" t="s">
        <v>0</v>
      </c>
      <c r="D78" s="12">
        <f>D75</f>
        <v>6.51</v>
      </c>
      <c r="E78" s="9"/>
      <c r="F78" s="19">
        <f t="shared" si="4"/>
        <v>0</v>
      </c>
      <c r="G78" s="21"/>
      <c r="H78" s="32"/>
    </row>
    <row r="79" spans="1:8" x14ac:dyDescent="0.25">
      <c r="A79" s="27"/>
      <c r="B79" s="2" t="s">
        <v>59</v>
      </c>
      <c r="C79" s="3" t="s">
        <v>0</v>
      </c>
      <c r="D79" s="12">
        <f>D78</f>
        <v>6.51</v>
      </c>
      <c r="E79" s="9"/>
      <c r="F79" s="19">
        <f t="shared" si="4"/>
        <v>0</v>
      </c>
      <c r="G79" s="21"/>
      <c r="H79" s="32"/>
    </row>
    <row r="80" spans="1:8" x14ac:dyDescent="0.25">
      <c r="A80" s="27"/>
      <c r="B80" s="2" t="s">
        <v>58</v>
      </c>
      <c r="C80" s="3" t="s">
        <v>2</v>
      </c>
      <c r="D80" s="12">
        <f>6.15+8.31</f>
        <v>14.46</v>
      </c>
      <c r="E80" s="9"/>
      <c r="F80" s="19">
        <f t="shared" si="4"/>
        <v>0</v>
      </c>
      <c r="G80" s="21"/>
      <c r="H80" s="32"/>
    </row>
    <row r="81" spans="1:11" x14ac:dyDescent="0.25">
      <c r="A81" s="27"/>
      <c r="B81" s="2" t="s">
        <v>21</v>
      </c>
      <c r="C81" s="3" t="s">
        <v>0</v>
      </c>
      <c r="D81" s="12">
        <v>16.11</v>
      </c>
      <c r="E81" s="9"/>
      <c r="F81" s="19">
        <f t="shared" si="4"/>
        <v>0</v>
      </c>
      <c r="G81" s="21"/>
      <c r="H81" s="32"/>
    </row>
    <row r="82" spans="1:11" x14ac:dyDescent="0.25">
      <c r="A82" s="27"/>
      <c r="B82" s="2" t="s">
        <v>60</v>
      </c>
      <c r="C82" s="3" t="s">
        <v>0</v>
      </c>
      <c r="D82" s="14">
        <f>D81*50%</f>
        <v>8.0549999999999997</v>
      </c>
      <c r="E82" s="9"/>
      <c r="F82" s="19">
        <f t="shared" si="4"/>
        <v>0</v>
      </c>
      <c r="G82" s="21"/>
      <c r="H82" s="32"/>
    </row>
    <row r="83" spans="1:11" x14ac:dyDescent="0.25">
      <c r="A83" s="27"/>
      <c r="B83" s="2" t="s">
        <v>49</v>
      </c>
      <c r="C83" s="3" t="s">
        <v>0</v>
      </c>
      <c r="D83" s="12">
        <f>D81</f>
        <v>16.11</v>
      </c>
      <c r="E83" s="9"/>
      <c r="F83" s="19">
        <f t="shared" si="4"/>
        <v>0</v>
      </c>
      <c r="G83" s="21"/>
      <c r="H83" s="32"/>
    </row>
    <row r="84" spans="1:11" x14ac:dyDescent="0.25">
      <c r="A84" s="27"/>
      <c r="B84" s="2" t="s">
        <v>18</v>
      </c>
      <c r="C84" s="3" t="s">
        <v>0</v>
      </c>
      <c r="D84" s="12">
        <f>D75</f>
        <v>6.51</v>
      </c>
      <c r="E84" s="9"/>
      <c r="F84" s="19">
        <f t="shared" si="4"/>
        <v>0</v>
      </c>
      <c r="G84" s="21"/>
      <c r="H84" s="32"/>
    </row>
    <row r="85" spans="1:11" x14ac:dyDescent="0.25">
      <c r="A85" s="27"/>
      <c r="B85" s="2" t="s">
        <v>56</v>
      </c>
      <c r="C85" s="3" t="s">
        <v>0</v>
      </c>
      <c r="D85" s="12">
        <f>D84</f>
        <v>6.51</v>
      </c>
      <c r="E85" s="9"/>
      <c r="F85" s="19">
        <f t="shared" si="4"/>
        <v>0</v>
      </c>
      <c r="G85" s="21"/>
      <c r="H85" s="32"/>
    </row>
    <row r="86" spans="1:11" ht="15.75" thickBot="1" x14ac:dyDescent="0.3">
      <c r="A86" s="27"/>
      <c r="B86" s="46"/>
      <c r="C86" s="47"/>
      <c r="D86" s="48"/>
      <c r="E86" s="16"/>
      <c r="F86" s="19">
        <f t="shared" si="4"/>
        <v>0</v>
      </c>
      <c r="G86" s="49"/>
      <c r="H86" s="50"/>
    </row>
    <row r="87" spans="1:11" ht="15.75" thickBot="1" x14ac:dyDescent="0.3">
      <c r="A87" s="27"/>
      <c r="B87" s="101" t="s">
        <v>73</v>
      </c>
      <c r="C87" s="102"/>
      <c r="D87" s="102"/>
      <c r="E87" s="103"/>
      <c r="F87" s="73">
        <f>SUM(F75:F86)</f>
        <v>0</v>
      </c>
      <c r="G87" s="74"/>
      <c r="H87" s="75"/>
    </row>
    <row r="88" spans="1:11" ht="15.75" thickBot="1" x14ac:dyDescent="0.3">
      <c r="A88" s="28">
        <v>6</v>
      </c>
      <c r="B88" s="104" t="s">
        <v>69</v>
      </c>
      <c r="C88" s="105"/>
      <c r="D88" s="105"/>
      <c r="E88" s="105"/>
      <c r="F88" s="105"/>
      <c r="G88" s="105"/>
      <c r="H88" s="106"/>
    </row>
    <row r="89" spans="1:11" x14ac:dyDescent="0.25">
      <c r="A89" s="28"/>
      <c r="B89" s="42" t="s">
        <v>70</v>
      </c>
      <c r="C89" s="3" t="s">
        <v>1</v>
      </c>
      <c r="D89" s="45">
        <v>1</v>
      </c>
      <c r="E89" s="60"/>
      <c r="F89" s="43"/>
      <c r="G89" s="43"/>
      <c r="H89" s="44"/>
    </row>
    <row r="90" spans="1:11" ht="30" x14ac:dyDescent="0.25">
      <c r="A90" s="27"/>
      <c r="B90" s="2" t="s">
        <v>74</v>
      </c>
      <c r="C90" s="3" t="s">
        <v>1</v>
      </c>
      <c r="D90" s="45">
        <v>7</v>
      </c>
      <c r="E90" s="41"/>
      <c r="F90" s="20"/>
      <c r="G90" s="21"/>
      <c r="H90" s="32"/>
      <c r="I90" s="59"/>
      <c r="J90" s="59"/>
      <c r="K90" s="1"/>
    </row>
    <row r="91" spans="1:11" x14ac:dyDescent="0.25">
      <c r="A91" s="27"/>
      <c r="B91" s="2"/>
      <c r="C91" s="3"/>
      <c r="D91" s="45"/>
      <c r="E91" s="41"/>
      <c r="F91" s="20"/>
      <c r="G91" s="21"/>
      <c r="H91" s="32"/>
    </row>
    <row r="92" spans="1:11" ht="15.75" thickBot="1" x14ac:dyDescent="0.3">
      <c r="A92" s="91"/>
      <c r="B92" s="46"/>
      <c r="C92" s="47"/>
      <c r="D92" s="85"/>
      <c r="E92" s="41"/>
      <c r="F92" s="20"/>
      <c r="G92" s="49"/>
      <c r="H92" s="50"/>
    </row>
    <row r="93" spans="1:11" ht="15.75" thickBot="1" x14ac:dyDescent="0.3">
      <c r="A93" s="96">
        <v>7</v>
      </c>
      <c r="B93" s="97" t="s">
        <v>75</v>
      </c>
      <c r="C93" s="98"/>
      <c r="D93" s="99"/>
      <c r="E93" s="100"/>
      <c r="F93" s="73"/>
      <c r="G93" s="74"/>
      <c r="H93" s="75"/>
    </row>
    <row r="94" spans="1:11" x14ac:dyDescent="0.25">
      <c r="A94" s="92"/>
      <c r="B94" s="51" t="s">
        <v>76</v>
      </c>
      <c r="C94" s="53"/>
      <c r="D94" s="93"/>
      <c r="E94" s="94"/>
      <c r="F94" s="95"/>
      <c r="G94" s="57"/>
      <c r="H94" s="58"/>
    </row>
    <row r="95" spans="1:11" x14ac:dyDescent="0.25">
      <c r="A95" s="27"/>
      <c r="B95" s="2" t="s">
        <v>77</v>
      </c>
      <c r="C95" s="3"/>
      <c r="D95" s="45"/>
      <c r="E95" s="41"/>
      <c r="F95" s="20"/>
      <c r="G95" s="21"/>
      <c r="H95" s="32"/>
    </row>
    <row r="96" spans="1:11" x14ac:dyDescent="0.25">
      <c r="A96" s="27"/>
      <c r="B96" s="2" t="s">
        <v>78</v>
      </c>
      <c r="C96" s="3"/>
      <c r="D96" s="45"/>
      <c r="E96" s="41"/>
      <c r="F96" s="20"/>
      <c r="G96" s="21"/>
      <c r="H96" s="32"/>
    </row>
    <row r="97" spans="1:8" x14ac:dyDescent="0.25">
      <c r="A97" s="27"/>
      <c r="B97" s="2" t="s">
        <v>79</v>
      </c>
      <c r="C97" s="3"/>
      <c r="D97" s="45"/>
      <c r="E97" s="41"/>
      <c r="F97" s="20"/>
      <c r="G97" s="21"/>
      <c r="H97" s="32"/>
    </row>
    <row r="98" spans="1:8" x14ac:dyDescent="0.25">
      <c r="A98" s="27"/>
      <c r="B98" s="2"/>
      <c r="C98" s="3"/>
      <c r="D98" s="45"/>
      <c r="E98" s="41"/>
      <c r="F98" s="20"/>
      <c r="G98" s="21"/>
      <c r="H98" s="32"/>
    </row>
    <row r="99" spans="1:8" x14ac:dyDescent="0.25">
      <c r="A99" s="27"/>
      <c r="B99" s="2"/>
      <c r="C99" s="3"/>
      <c r="D99" s="45"/>
      <c r="E99" s="41"/>
      <c r="F99" s="20"/>
      <c r="G99" s="21"/>
      <c r="H99" s="32"/>
    </row>
    <row r="100" spans="1:8" x14ac:dyDescent="0.25">
      <c r="A100" s="27"/>
      <c r="B100" s="2"/>
      <c r="C100" s="3"/>
      <c r="D100" s="45"/>
      <c r="E100" s="41"/>
      <c r="F100" s="20"/>
      <c r="G100" s="21"/>
      <c r="H100" s="32"/>
    </row>
    <row r="101" spans="1:8" x14ac:dyDescent="0.25">
      <c r="A101" s="27"/>
      <c r="B101" s="2"/>
      <c r="C101" s="3"/>
      <c r="D101" s="45"/>
      <c r="E101" s="41"/>
      <c r="F101" s="20"/>
      <c r="G101" s="21"/>
      <c r="H101" s="32"/>
    </row>
    <row r="102" spans="1:8" x14ac:dyDescent="0.25">
      <c r="A102" s="27"/>
      <c r="B102" s="2"/>
      <c r="C102" s="3"/>
      <c r="D102" s="45"/>
      <c r="E102" s="41"/>
      <c r="F102" s="20"/>
      <c r="G102" s="21"/>
      <c r="H102" s="32"/>
    </row>
    <row r="103" spans="1:8" ht="15.75" thickBot="1" x14ac:dyDescent="0.3">
      <c r="A103" s="27"/>
      <c r="B103" s="46"/>
      <c r="C103" s="47"/>
      <c r="D103" s="85"/>
      <c r="E103" s="41"/>
      <c r="F103" s="20"/>
      <c r="G103" s="49"/>
      <c r="H103" s="50"/>
    </row>
    <row r="104" spans="1:8" ht="15.75" thickBot="1" x14ac:dyDescent="0.3">
      <c r="A104" s="27"/>
      <c r="B104" s="101" t="s">
        <v>73</v>
      </c>
      <c r="C104" s="102"/>
      <c r="D104" s="102"/>
      <c r="E104" s="103"/>
      <c r="F104" s="73"/>
      <c r="G104" s="74"/>
      <c r="H104" s="75"/>
    </row>
    <row r="105" spans="1:8" ht="15.75" thickBot="1" x14ac:dyDescent="0.3">
      <c r="A105" s="29"/>
      <c r="B105" s="86"/>
      <c r="C105" s="87"/>
      <c r="D105" s="88"/>
      <c r="E105" s="89" t="s">
        <v>63</v>
      </c>
      <c r="F105" s="90">
        <f>SUM(F5:F85)</f>
        <v>0</v>
      </c>
      <c r="G105" s="22" t="s">
        <v>63</v>
      </c>
      <c r="H105" s="23">
        <f>SUM(H5:H85)</f>
        <v>0</v>
      </c>
    </row>
    <row r="106" spans="1:8" ht="15.75" thickBot="1" x14ac:dyDescent="0.3">
      <c r="A106" s="1"/>
      <c r="B106" s="1"/>
      <c r="C106" s="1"/>
      <c r="D106" s="1"/>
      <c r="G106" s="33" t="s">
        <v>64</v>
      </c>
      <c r="H106" s="34"/>
    </row>
  </sheetData>
  <mergeCells count="13">
    <mergeCell ref="B104:E104"/>
    <mergeCell ref="B43:H43"/>
    <mergeCell ref="B16:H16"/>
    <mergeCell ref="A2:D2"/>
    <mergeCell ref="B54:H54"/>
    <mergeCell ref="B74:H74"/>
    <mergeCell ref="B88:H88"/>
    <mergeCell ref="B4:H4"/>
    <mergeCell ref="B15:E15"/>
    <mergeCell ref="B42:E42"/>
    <mergeCell ref="B53:E53"/>
    <mergeCell ref="B73:E73"/>
    <mergeCell ref="B87:E87"/>
  </mergeCells>
  <printOptions horizontalCentered="1"/>
  <pageMargins left="0.78740157480314965" right="0.78740157480314965" top="0.78740157480314965" bottom="0.39370078740157483" header="0" footer="0"/>
  <pageSetup paperSize="9" scale="49" fitToHeight="0" orientation="portrait" horizontalDpi="180" verticalDpi="180" r:id="rId1"/>
  <rowBreaks count="1" manualBreakCount="1">
    <brk id="53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</vt:lpstr>
      <vt:lpstr>Лист3</vt:lpstr>
      <vt:lpstr>смета!Область_печати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2018-05-07T08:24:42Z</dcterms:modified>
</cp:coreProperties>
</file>