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H\Desktop\"/>
    </mc:Choice>
  </mc:AlternateContent>
  <bookViews>
    <workbookView xWindow="0" yWindow="600" windowWidth="28800" windowHeight="11484"/>
  </bookViews>
  <sheets>
    <sheet name="Смета СМР" sheetId="1" r:id="rId1"/>
    <sheet name="UNDO_OMNI_TRANSLATOR" sheetId="2" state="hidden" r:id="rId2"/>
    <sheet name="Объемы" sheetId="3" r:id="rId3"/>
    <sheet name="Снабжение" sheetId="4" r:id="rId4"/>
  </sheets>
  <definedNames>
    <definedName name="_xlnm._FilterDatabase" localSheetId="0" hidden="1">'Смета СМР'!$B$7:$F$992</definedName>
  </definedNames>
  <calcPr calcId="162913"/>
</workbook>
</file>

<file path=xl/calcChain.xml><?xml version="1.0" encoding="utf-8"?>
<calcChain xmlns="http://schemas.openxmlformats.org/spreadsheetml/2006/main">
  <c r="AE15" i="3" l="1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D54" i="1" s="1"/>
  <c r="P15" i="3"/>
  <c r="D58" i="1" s="1"/>
  <c r="K15" i="3"/>
  <c r="H15" i="3"/>
  <c r="C15" i="3"/>
  <c r="E11" i="3"/>
  <c r="P10" i="3"/>
  <c r="O10" i="3"/>
  <c r="N10" i="3"/>
  <c r="N15" i="3" s="1"/>
  <c r="H10" i="3"/>
  <c r="E10" i="3"/>
  <c r="E9" i="3"/>
  <c r="P8" i="3"/>
  <c r="O8" i="3"/>
  <c r="H8" i="3"/>
  <c r="G8" i="3"/>
  <c r="E8" i="3"/>
  <c r="E7" i="3"/>
  <c r="P6" i="3"/>
  <c r="H6" i="3"/>
  <c r="G6" i="3"/>
  <c r="E6" i="3"/>
  <c r="O6" i="3" s="1"/>
  <c r="Q5" i="3"/>
  <c r="O5" i="3"/>
  <c r="M5" i="3"/>
  <c r="M15" i="3" s="1"/>
  <c r="D26" i="1" s="1"/>
  <c r="H5" i="3"/>
  <c r="G5" i="3"/>
  <c r="E5" i="3"/>
  <c r="D5" i="3"/>
  <c r="O4" i="3"/>
  <c r="O15" i="3" s="1"/>
  <c r="D43" i="1" s="1"/>
  <c r="J4" i="3"/>
  <c r="J15" i="3" s="1"/>
  <c r="I4" i="3"/>
  <c r="I15" i="3" s="1"/>
  <c r="D13" i="1" s="1"/>
  <c r="F13" i="1" s="1"/>
  <c r="H4" i="3"/>
  <c r="G4" i="3"/>
  <c r="G15" i="3" s="1"/>
  <c r="E4" i="3"/>
  <c r="E15" i="3" s="1"/>
  <c r="F152" i="1"/>
  <c r="F151" i="1"/>
  <c r="F150" i="1"/>
  <c r="F149" i="1"/>
  <c r="F148" i="1"/>
  <c r="F147" i="1"/>
  <c r="F146" i="1"/>
  <c r="D143" i="1"/>
  <c r="F143" i="1" s="1"/>
  <c r="D141" i="1"/>
  <c r="D139" i="1"/>
  <c r="D136" i="1"/>
  <c r="D131" i="1"/>
  <c r="D130" i="1"/>
  <c r="D124" i="1"/>
  <c r="F124" i="1" s="1"/>
  <c r="D123" i="1"/>
  <c r="D122" i="1"/>
  <c r="F122" i="1" s="1"/>
  <c r="D121" i="1"/>
  <c r="F120" i="1"/>
  <c r="D109" i="1"/>
  <c r="F106" i="1"/>
  <c r="F104" i="1"/>
  <c r="F95" i="1"/>
  <c r="D85" i="1"/>
  <c r="F83" i="1"/>
  <c r="F82" i="1"/>
  <c r="F81" i="1"/>
  <c r="F80" i="1"/>
  <c r="F71" i="1"/>
  <c r="F67" i="1"/>
  <c r="F53" i="1"/>
  <c r="F52" i="1"/>
  <c r="D47" i="1"/>
  <c r="F36" i="1"/>
  <c r="F25" i="1"/>
  <c r="F16" i="1"/>
  <c r="F15" i="1"/>
  <c r="F11" i="1"/>
  <c r="F10" i="1"/>
  <c r="F123" i="1" l="1"/>
  <c r="F130" i="1"/>
  <c r="F109" i="1"/>
  <c r="F85" i="1"/>
  <c r="F121" i="1"/>
  <c r="F47" i="1"/>
  <c r="F141" i="1"/>
  <c r="F58" i="1"/>
  <c r="D64" i="1"/>
  <c r="D50" i="1"/>
  <c r="F54" i="1"/>
  <c r="F43" i="1"/>
  <c r="F26" i="1"/>
  <c r="D116" i="1"/>
  <c r="F139" i="1"/>
  <c r="L4" i="3"/>
  <c r="F136" i="1"/>
  <c r="D62" i="1"/>
  <c r="D73" i="1"/>
  <c r="F131" i="1"/>
  <c r="D56" i="1"/>
  <c r="F64" i="1" l="1"/>
  <c r="F116" i="1"/>
  <c r="D79" i="1"/>
  <c r="F73" i="1"/>
  <c r="F62" i="1"/>
  <c r="F56" i="1"/>
  <c r="D22" i="1"/>
  <c r="L15" i="3"/>
  <c r="D71" i="1"/>
  <c r="D67" i="1"/>
  <c r="F50" i="1"/>
  <c r="F22" i="1" l="1"/>
  <c r="F79" i="1"/>
  <c r="F153" i="1" l="1"/>
  <c r="F154" i="1" l="1"/>
  <c r="F155" i="1" s="1"/>
  <c r="F156" i="1" s="1"/>
</calcChain>
</file>

<file path=xl/sharedStrings.xml><?xml version="1.0" encoding="utf-8"?>
<sst xmlns="http://schemas.openxmlformats.org/spreadsheetml/2006/main" count="209" uniqueCount="138">
  <si>
    <t>ROW</t>
  </si>
  <si>
    <t>COL</t>
  </si>
  <si>
    <t>ORIGINAL_TEXT</t>
  </si>
  <si>
    <t>TRANSLATED_TEXT</t>
  </si>
  <si>
    <t>Плита ДВП 2,5мм 2440х1220х2,5 мм</t>
  </si>
  <si>
    <t xml:space="preserve">Плівка п / е 1500 * 100 </t>
  </si>
  <si>
    <t>Пленка п / э 1500 * 100</t>
  </si>
  <si>
    <t>Геометрия</t>
  </si>
  <si>
    <t>Двери</t>
  </si>
  <si>
    <t>Демонтажные работы</t>
  </si>
  <si>
    <t>Перегородки</t>
  </si>
  <si>
    <t>Детальная смета на общестроительные работы</t>
  </si>
  <si>
    <t>Работы</t>
  </si>
  <si>
    <t>Откосы</t>
  </si>
  <si>
    <t>Отделка</t>
  </si>
  <si>
    <t>Потолки</t>
  </si>
  <si>
    <t>Полы</t>
  </si>
  <si>
    <t>№ экспл. согласно проекта</t>
  </si>
  <si>
    <t>Наименование</t>
  </si>
  <si>
    <t>S</t>
  </si>
  <si>
    <t>Высота потолков в чистоте</t>
  </si>
  <si>
    <t>Проемы (вход в ... )</t>
  </si>
  <si>
    <t>Высота проема</t>
  </si>
  <si>
    <t>Наименование работ</t>
  </si>
  <si>
    <t>Высота проемов</t>
  </si>
  <si>
    <t>Высота окраски</t>
  </si>
  <si>
    <t>Демонтаж перегородок</t>
  </si>
  <si>
    <t>Ед. изм</t>
  </si>
  <si>
    <t>Существ. проемы</t>
  </si>
  <si>
    <t>Монтаж перегородки из пеноблока (замеры по часовой от входа)</t>
  </si>
  <si>
    <t>Перегородка 1.3*1,3</t>
  </si>
  <si>
    <t>Красители</t>
  </si>
  <si>
    <t>Плитка</t>
  </si>
  <si>
    <t>ГКЛ</t>
  </si>
  <si>
    <t>Штукатурка</t>
  </si>
  <si>
    <t>Покраска</t>
  </si>
  <si>
    <t>Плитка NOTE W</t>
  </si>
  <si>
    <t>Плитка FLOOR CATALEA HONEY ПОЛ</t>
  </si>
  <si>
    <t>Плитка Cover Marfil Emp670</t>
  </si>
  <si>
    <t>Гипсокартон</t>
  </si>
  <si>
    <t>Багеты (или углы мет.)</t>
  </si>
  <si>
    <t>Устройство стяжки</t>
  </si>
  <si>
    <t>Выравнивание бетона ремонтной смесью</t>
  </si>
  <si>
    <t>Плитка FLOOR CATALEA HONEY</t>
  </si>
  <si>
    <t>Ламинат Дошка дуба класичного бежевого
Ламінат - Impressive | IM1847</t>
  </si>
  <si>
    <t>Плинтус</t>
  </si>
  <si>
    <t>ППБ0,8*2,0</t>
  </si>
  <si>
    <t>ППБ2,4*2,4</t>
  </si>
  <si>
    <t>Количество</t>
  </si>
  <si>
    <t>Двери дер.</t>
  </si>
  <si>
    <t>Автоматические</t>
  </si>
  <si>
    <t>Стоимость, ед. грн.</t>
  </si>
  <si>
    <t>Всего стоимость, грн.</t>
  </si>
  <si>
    <t>(по часовой от входа)</t>
  </si>
  <si>
    <t>м²</t>
  </si>
  <si>
    <t>м</t>
  </si>
  <si>
    <t>ед.</t>
  </si>
  <si>
    <t>мп</t>
  </si>
  <si>
    <t>Демонтажні роботи</t>
  </si>
  <si>
    <t>Коридор</t>
  </si>
  <si>
    <t>Защита пола, стен и других конструкций пленкой п / э</t>
  </si>
  <si>
    <t>Защита пола, стен и других конструкций гофрокартоном</t>
  </si>
  <si>
    <t>Демонтаж перегородок цегляних, піногазо-гіпсоблочних</t>
  </si>
  <si>
    <t>шт.</t>
  </si>
  <si>
    <t>Демонтаж дверных, оконных блоков (деревянных)</t>
  </si>
  <si>
    <t xml:space="preserve">с/у </t>
  </si>
  <si>
    <t>Демонтаж радиаторов отопления</t>
  </si>
  <si>
    <t>Демонтаж-монтаж газового котла и счетчика</t>
  </si>
  <si>
    <t>Замента пластиковых окон и дверей</t>
  </si>
  <si>
    <t>Кухня</t>
  </si>
  <si>
    <t>Отключение стояков</t>
  </si>
  <si>
    <t>Стекляна. пер</t>
  </si>
  <si>
    <t>Прихожая</t>
  </si>
  <si>
    <t>Кладка перестенки с пеноблока, газоблока</t>
  </si>
  <si>
    <t>Окно</t>
  </si>
  <si>
    <t>шт</t>
  </si>
  <si>
    <t>Спальня</t>
  </si>
  <si>
    <t>Балкон</t>
  </si>
  <si>
    <t>Устройство перемычек</t>
  </si>
  <si>
    <t>Устройство ГКЛ конструкций объемных (полки, столешницы) (развертка по г / к)</t>
  </si>
  <si>
    <t>Сумма</t>
  </si>
  <si>
    <t>Устройство стеклянной перегородки</t>
  </si>
  <si>
    <t>Стены. Штукатурные, малярные и плиточные работы</t>
  </si>
  <si>
    <t>Утепление стен балкона стеродуром с перетяжкой клеем по сетке</t>
  </si>
  <si>
    <t>Устройство звукоизоляции</t>
  </si>
  <si>
    <t>Штукатурка стен механизированная</t>
  </si>
  <si>
    <t>Грунтування стін під штукатурку мокловицею</t>
  </si>
  <si>
    <t>Монтаж профиля оконного пластикового</t>
  </si>
  <si>
    <t>Грунтування відкосів під штукатурку мокловицею</t>
  </si>
  <si>
    <t>Штукатурка откосов механизированная</t>
  </si>
  <si>
    <t>Монтаж кутика штукатурного з сіткою</t>
  </si>
  <si>
    <t>Затирка рустов штукатурным раствором и штроб под трубы сантехнические</t>
  </si>
  <si>
    <t>Заделка кабельных штроб</t>
  </si>
  <si>
    <t>Нанесение адгезивной грунтовки на стены под плитку</t>
  </si>
  <si>
    <t>Шпаклевка стен под стеклохолст (стартовая шпаклевка)</t>
  </si>
  <si>
    <t>Подготовка стен под покраску (с стеклохолстом)</t>
  </si>
  <si>
    <t>Покраска стен за 2 раза (с грунтовкой)</t>
  </si>
  <si>
    <t>Стартовое шпатлевание откосов стен (с грунтовкой)</t>
  </si>
  <si>
    <t>Подготовка откосов под покраску (со стеклохолстом). Финишная шпатлевка.</t>
  </si>
  <si>
    <t>Покраска откосов за 2 раза (с грунтовкой)</t>
  </si>
  <si>
    <t>Облицовка стен керамогранитом и плиткой</t>
  </si>
  <si>
    <t>Затирки угловых швов плитки эластичной затиркой</t>
  </si>
  <si>
    <t>Вырезания круглых отверстий в плитке под оборудование</t>
  </si>
  <si>
    <t>точка</t>
  </si>
  <si>
    <t>Подрезка плитки под углом 45 °</t>
  </si>
  <si>
    <t>Устройство стенки ванны с газоблока</t>
  </si>
  <si>
    <t>Монтаж люка ревизионного скрытого типа</t>
  </si>
  <si>
    <t>Устройство простых потолков из ГКЛ</t>
  </si>
  <si>
    <t>Устройство многоуровневых потолков из ГКЛ, коробов П и Г-образных (считывателя. Развертки по г / к)</t>
  </si>
  <si>
    <t>Монтаж перфорованного угла на потолке</t>
  </si>
  <si>
    <t>Монтаж ленты для углов потолок-стена</t>
  </si>
  <si>
    <t>Подготовка потолка под покраску (со стеклохолстом)</t>
  </si>
  <si>
    <t>Покраска потолка за 2 раза</t>
  </si>
  <si>
    <t>Монтаж демпферной ленты по периметру комнат</t>
  </si>
  <si>
    <t>Грунтовка пола с обеспыливания</t>
  </si>
  <si>
    <t>Монтаж шумоизоляции на пол</t>
  </si>
  <si>
    <t>Устройство гидроизоляционной мембраны</t>
  </si>
  <si>
    <t>Устройство армированной бетонной стяжки толщиной в см .:</t>
  </si>
  <si>
    <t>Укрепление стяжки дисперсионной грунтовкой</t>
  </si>
  <si>
    <t>Устройство пола из керамогранита</t>
  </si>
  <si>
    <t>Выравнивание пола выравнивателем по маякам с шлифовкой:</t>
  </si>
  <si>
    <t>Монтаж подстилающего слоя под ламинат</t>
  </si>
  <si>
    <t>Укладка ламината</t>
  </si>
  <si>
    <t>Устройство криволинейного пластикового плинтуса</t>
  </si>
  <si>
    <t>Вспомогательная работы</t>
  </si>
  <si>
    <t>Вынос мусора с 1-го этажа после демонтажных и строительных работ</t>
  </si>
  <si>
    <t>м3</t>
  </si>
  <si>
    <t>Погрузка мусора на машину вручную</t>
  </si>
  <si>
    <t>Вынос мусора со 2-го этажа и выше вручную (с 1 эт)</t>
  </si>
  <si>
    <t>Вывоз строительного мусора</t>
  </si>
  <si>
    <t>Подъем (спуск) материалов вручную с 1эт или лифтом</t>
  </si>
  <si>
    <t>тонн</t>
  </si>
  <si>
    <t>вспомогательные работы</t>
  </si>
  <si>
    <t>чол./дн.</t>
  </si>
  <si>
    <t>Уборка после строительных работ (без хим. Моющих средств)</t>
  </si>
  <si>
    <t>Всего стоимость работ, грн без НДС .:</t>
  </si>
  <si>
    <t>Накладные расходы, грн</t>
  </si>
  <si>
    <t>Всего стоимость работ с материалами,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</si>
</sst>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"/>
  </numFmts>
  <fonts count="18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4"/>
      <name val="Arial"/>
    </font>
    <font>
      <sz val="10"/>
      <name val="Arial"/>
    </font>
    <font>
      <b/>
      <sz val="14"/>
      <color rgb="FF0000FF"/>
      <name val="Arial"/>
    </font>
    <font>
      <b/>
      <sz val="14"/>
      <name val="Arial"/>
    </font>
    <font>
      <sz val="12"/>
      <name val="Arial"/>
    </font>
    <font>
      <sz val="12"/>
      <color rgb="FF0000FF"/>
      <name val="Arial"/>
    </font>
    <font>
      <b/>
      <i/>
      <sz val="10"/>
      <name val="Arial"/>
    </font>
    <font>
      <b/>
      <sz val="12"/>
      <name val="Arial"/>
    </font>
    <font>
      <b/>
      <sz val="10"/>
      <name val="Arial"/>
    </font>
    <font>
      <sz val="14"/>
      <name val="Arial"/>
    </font>
    <font>
      <sz val="10"/>
      <color rgb="FF4A86E8"/>
      <name val="Arial"/>
    </font>
    <font>
      <sz val="10"/>
      <name val="Arial"/>
    </font>
    <font>
      <sz val="10"/>
      <color rgb="FF4A86E8"/>
      <name val="Arial"/>
    </font>
    <font>
      <sz val="10"/>
      <color rgb="FF000000"/>
      <name val="Arial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/>
    <xf numFmtId="1" fontId="2" fillId="0" borderId="0" xfId="0" applyNumberFormat="1" applyFont="1" applyAlignment="1">
      <alignment horizontal="left" wrapText="1"/>
    </xf>
    <xf numFmtId="0" fontId="3" fillId="0" borderId="0" xfId="0" applyFont="1" applyAlignment="1">
      <alignment horizontal="right"/>
    </xf>
    <xf numFmtId="1" fontId="4" fillId="0" borderId="0" xfId="0" applyNumberFormat="1" applyFont="1" applyAlignment="1">
      <alignment horizontal="left"/>
    </xf>
    <xf numFmtId="0" fontId="3" fillId="0" borderId="0" xfId="0" applyFont="1"/>
    <xf numFmtId="1" fontId="2" fillId="0" borderId="0" xfId="0" applyNumberFormat="1" applyFont="1" applyAlignment="1">
      <alignment horizontal="center" wrapText="1"/>
    </xf>
    <xf numFmtId="0" fontId="3" fillId="0" borderId="0" xfId="0" applyFont="1" applyAlignment="1"/>
    <xf numFmtId="0" fontId="5" fillId="0" borderId="0" xfId="0" applyFont="1" applyAlignment="1"/>
    <xf numFmtId="0" fontId="3" fillId="2" borderId="0" xfId="0" applyFont="1" applyFill="1" applyAlignment="1"/>
    <xf numFmtId="1" fontId="4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 wrapText="1"/>
    </xf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 wrapText="1"/>
    </xf>
    <xf numFmtId="0" fontId="3" fillId="4" borderId="0" xfId="0" applyFont="1" applyFill="1" applyAlignment="1"/>
    <xf numFmtId="0" fontId="3" fillId="5" borderId="0" xfId="0" applyFont="1" applyFill="1" applyAlignment="1"/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/>
    <xf numFmtId="0" fontId="8" fillId="0" borderId="0" xfId="0" applyFont="1" applyAlignment="1">
      <alignment horizontal="left" vertical="top" wrapText="1"/>
    </xf>
    <xf numFmtId="1" fontId="2" fillId="3" borderId="4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1" fontId="2" fillId="3" borderId="4" xfId="0" applyNumberFormat="1" applyFont="1" applyFill="1" applyBorder="1" applyAlignment="1">
      <alignment horizontal="left"/>
    </xf>
    <xf numFmtId="0" fontId="7" fillId="0" borderId="0" xfId="0" applyFont="1" applyAlignment="1">
      <alignment vertical="top" wrapText="1"/>
    </xf>
    <xf numFmtId="0" fontId="2" fillId="3" borderId="4" xfId="0" applyFont="1" applyFill="1" applyBorder="1" applyAlignment="1">
      <alignment horizontal="left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9" fillId="6" borderId="5" xfId="0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9" fillId="6" borderId="2" xfId="0" applyFont="1" applyFill="1" applyBorder="1" applyAlignment="1">
      <alignment horizontal="left" wrapText="1"/>
    </xf>
    <xf numFmtId="0" fontId="7" fillId="0" borderId="0" xfId="0" applyFont="1" applyAlignment="1">
      <alignment horizontal="right"/>
    </xf>
    <xf numFmtId="0" fontId="7" fillId="0" borderId="0" xfId="0" applyFont="1" applyAlignment="1"/>
    <xf numFmtId="4" fontId="12" fillId="0" borderId="0" xfId="0" applyNumberFormat="1" applyFont="1" applyAlignment="1">
      <alignment horizontal="right"/>
    </xf>
    <xf numFmtId="0" fontId="4" fillId="7" borderId="1" xfId="0" applyFont="1" applyFill="1" applyBorder="1" applyAlignment="1">
      <alignment vertical="top"/>
    </xf>
    <xf numFmtId="0" fontId="4" fillId="7" borderId="1" xfId="0" applyFont="1" applyFill="1" applyBorder="1" applyAlignment="1">
      <alignment horizontal="center" vertical="top"/>
    </xf>
    <xf numFmtId="4" fontId="12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vertical="top"/>
    </xf>
    <xf numFmtId="4" fontId="4" fillId="7" borderId="1" xfId="0" applyNumberFormat="1" applyFont="1" applyFill="1" applyBorder="1" applyAlignment="1">
      <alignment vertical="top"/>
    </xf>
    <xf numFmtId="4" fontId="12" fillId="2" borderId="0" xfId="0" applyNumberFormat="1" applyFont="1" applyFill="1" applyAlignment="1">
      <alignment horizontal="right"/>
    </xf>
    <xf numFmtId="4" fontId="4" fillId="7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4" fillId="7" borderId="1" xfId="0" applyFont="1" applyFill="1" applyBorder="1" applyAlignment="1">
      <alignment vertical="top" wrapText="1"/>
    </xf>
    <xf numFmtId="4" fontId="4" fillId="7" borderId="1" xfId="0" applyNumberFormat="1" applyFont="1" applyFill="1" applyBorder="1" applyAlignment="1">
      <alignment vertical="top"/>
    </xf>
    <xf numFmtId="4" fontId="12" fillId="4" borderId="0" xfId="0" applyNumberFormat="1" applyFont="1" applyFill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vertical="top"/>
    </xf>
    <xf numFmtId="4" fontId="12" fillId="5" borderId="0" xfId="0" applyNumberFormat="1" applyFont="1" applyFill="1" applyAlignment="1">
      <alignment horizontal="right"/>
    </xf>
    <xf numFmtId="0" fontId="4" fillId="7" borderId="1" xfId="0" applyFont="1" applyFill="1" applyBorder="1" applyAlignment="1">
      <alignment vertical="top"/>
    </xf>
    <xf numFmtId="4" fontId="12" fillId="5" borderId="0" xfId="0" applyNumberFormat="1" applyFont="1" applyFill="1" applyAlignment="1">
      <alignment horizontal="right"/>
    </xf>
    <xf numFmtId="0" fontId="12" fillId="0" borderId="0" xfId="0" applyFont="1" applyAlignment="1">
      <alignment horizontal="right"/>
    </xf>
    <xf numFmtId="4" fontId="4" fillId="0" borderId="1" xfId="0" applyNumberFormat="1" applyFont="1" applyBorder="1" applyAlignment="1">
      <alignment vertical="top"/>
    </xf>
    <xf numFmtId="0" fontId="1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12" fillId="4" borderId="0" xfId="0" applyNumberFormat="1" applyFont="1" applyFill="1" applyAlignment="1">
      <alignment horizontal="right"/>
    </xf>
    <xf numFmtId="0" fontId="13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2" fillId="2" borderId="0" xfId="0" applyNumberFormat="1" applyFont="1" applyFill="1" applyAlignment="1">
      <alignment horizontal="right"/>
    </xf>
    <xf numFmtId="4" fontId="12" fillId="6" borderId="0" xfId="0" applyNumberFormat="1" applyFont="1" applyFill="1" applyAlignment="1">
      <alignment horizontal="right"/>
    </xf>
    <xf numFmtId="0" fontId="9" fillId="6" borderId="5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4" fontId="1" fillId="4" borderId="0" xfId="0" applyNumberFormat="1" applyFont="1" applyFill="1" applyAlignment="1">
      <alignment horizontal="right"/>
    </xf>
    <xf numFmtId="4" fontId="1" fillId="5" borderId="0" xfId="0" applyNumberFormat="1" applyFont="1" applyFill="1" applyAlignment="1">
      <alignment horizontal="right"/>
    </xf>
    <xf numFmtId="4" fontId="1" fillId="0" borderId="0" xfId="0" applyNumberFormat="1" applyFont="1"/>
    <xf numFmtId="0" fontId="7" fillId="0" borderId="6" xfId="0" applyFont="1" applyBorder="1"/>
    <xf numFmtId="0" fontId="7" fillId="0" borderId="6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2" fillId="0" borderId="6" xfId="0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2" fillId="2" borderId="6" xfId="0" applyNumberFormat="1" applyFont="1" applyFill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2" fillId="4" borderId="6" xfId="0" applyNumberFormat="1" applyFont="1" applyFill="1" applyBorder="1" applyAlignment="1">
      <alignment horizontal="right"/>
    </xf>
    <xf numFmtId="4" fontId="12" fillId="5" borderId="6" xfId="0" applyNumberFormat="1" applyFont="1" applyFill="1" applyBorder="1" applyAlignment="1">
      <alignment horizontal="right"/>
    </xf>
    <xf numFmtId="0" fontId="1" fillId="0" borderId="6" xfId="0" applyFont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right"/>
    </xf>
    <xf numFmtId="4" fontId="1" fillId="2" borderId="0" xfId="0" applyNumberFormat="1" applyFont="1" applyFill="1" applyAlignment="1">
      <alignment horizontal="right"/>
    </xf>
    <xf numFmtId="0" fontId="14" fillId="0" borderId="1" xfId="0" applyFont="1" applyBorder="1" applyAlignment="1">
      <alignment horizontal="left" vertical="top"/>
    </xf>
    <xf numFmtId="4" fontId="4" fillId="0" borderId="3" xfId="0" applyNumberFormat="1" applyFont="1" applyBorder="1" applyAlignment="1">
      <alignment vertical="top"/>
    </xf>
    <xf numFmtId="4" fontId="4" fillId="0" borderId="3" xfId="0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 wrapText="1"/>
    </xf>
    <xf numFmtId="4" fontId="1" fillId="5" borderId="0" xfId="0" applyNumberFormat="1" applyFont="1" applyFill="1"/>
    <xf numFmtId="0" fontId="1" fillId="2" borderId="0" xfId="0" applyFont="1" applyFill="1" applyAlignment="1">
      <alignment horizontal="right"/>
    </xf>
    <xf numFmtId="0" fontId="12" fillId="4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4" fillId="0" borderId="4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1" fillId="5" borderId="0" xfId="0" applyFont="1" applyFill="1"/>
    <xf numFmtId="4" fontId="4" fillId="0" borderId="7" xfId="0" applyNumberFormat="1" applyFont="1" applyBorder="1" applyAlignment="1">
      <alignment horizontal="right" vertical="top" wrapText="1"/>
    </xf>
    <xf numFmtId="4" fontId="4" fillId="0" borderId="7" xfId="0" applyNumberFormat="1" applyFont="1" applyBorder="1" applyAlignment="1">
      <alignment horizontal="right" vertical="top"/>
    </xf>
    <xf numFmtId="0" fontId="1" fillId="4" borderId="0" xfId="0" applyFont="1" applyFill="1" applyAlignment="1">
      <alignment horizontal="right"/>
    </xf>
    <xf numFmtId="0" fontId="1" fillId="2" borderId="0" xfId="0" applyFont="1" applyFill="1"/>
    <xf numFmtId="0" fontId="1" fillId="4" borderId="0" xfId="0" applyFont="1" applyFill="1"/>
    <xf numFmtId="0" fontId="15" fillId="7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7" borderId="1" xfId="0" applyFont="1" applyFill="1" applyBorder="1" applyAlignment="1">
      <alignment vertical="top"/>
    </xf>
    <xf numFmtId="2" fontId="16" fillId="7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right" vertical="top"/>
    </xf>
    <xf numFmtId="0" fontId="16" fillId="7" borderId="1" xfId="0" applyFont="1" applyFill="1" applyBorder="1" applyAlignment="1">
      <alignment vertical="top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6" fillId="0" borderId="1" xfId="0" applyFont="1" applyBorder="1" applyAlignment="1">
      <alignment vertical="top"/>
    </xf>
    <xf numFmtId="0" fontId="16" fillId="7" borderId="1" xfId="0" applyFont="1" applyFill="1" applyBorder="1" applyAlignment="1">
      <alignment vertical="top"/>
    </xf>
    <xf numFmtId="0" fontId="1" fillId="0" borderId="1" xfId="0" applyFont="1" applyBorder="1"/>
    <xf numFmtId="4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4" fillId="0" borderId="1" xfId="0" applyFont="1" applyBorder="1" applyAlignment="1"/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16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7" borderId="1" xfId="0" applyFont="1" applyFill="1" applyBorder="1" applyAlignment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0" fontId="16" fillId="7" borderId="1" xfId="0" applyFont="1" applyFill="1" applyBorder="1" applyAlignment="1"/>
    <xf numFmtId="0" fontId="1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7" borderId="1" xfId="0" applyFont="1" applyFill="1" applyBorder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/>
    <xf numFmtId="0" fontId="16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4" fontId="4" fillId="0" borderId="1" xfId="0" applyNumberFormat="1" applyFont="1" applyBorder="1" applyAlignment="1"/>
    <xf numFmtId="0" fontId="9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4" fontId="4" fillId="6" borderId="1" xfId="0" applyNumberFormat="1" applyFont="1" applyFill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center"/>
    </xf>
    <xf numFmtId="4" fontId="4" fillId="0" borderId="0" xfId="0" applyNumberFormat="1" applyFont="1"/>
    <xf numFmtId="9" fontId="9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 wrapText="1"/>
    </xf>
    <xf numFmtId="9" fontId="4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0" fontId="1" fillId="8" borderId="1" xfId="0" applyFont="1" applyFill="1" applyBorder="1" applyAlignment="1"/>
    <xf numFmtId="0" fontId="16" fillId="9" borderId="1" xfId="0" applyFont="1" applyFill="1" applyBorder="1" applyAlignment="1">
      <alignment horizontal="center" vertical="top"/>
    </xf>
    <xf numFmtId="0" fontId="16" fillId="9" borderId="1" xfId="0" applyFont="1" applyFill="1" applyBorder="1" applyAlignment="1">
      <alignment vertical="top"/>
    </xf>
    <xf numFmtId="0" fontId="4" fillId="1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/>
    </xf>
    <xf numFmtId="0" fontId="4" fillId="0" borderId="0" xfId="0" applyFont="1" applyAlignment="1"/>
    <xf numFmtId="0" fontId="4" fillId="3" borderId="1" xfId="0" applyFont="1" applyFill="1" applyBorder="1" applyAlignment="1"/>
    <xf numFmtId="0" fontId="2" fillId="3" borderId="4" xfId="0" applyFont="1" applyFill="1" applyBorder="1" applyAlignment="1"/>
    <xf numFmtId="0" fontId="9" fillId="6" borderId="2" xfId="0" applyFont="1" applyFill="1" applyBorder="1" applyAlignment="1">
      <alignment wrapText="1"/>
    </xf>
    <xf numFmtId="0" fontId="9" fillId="6" borderId="2" xfId="0" applyFont="1" applyFill="1" applyBorder="1" applyAlignment="1">
      <alignment vertical="top" wrapText="1"/>
    </xf>
    <xf numFmtId="4" fontId="4" fillId="0" borderId="3" xfId="0" applyNumberFormat="1" applyFont="1" applyBorder="1" applyAlignment="1">
      <alignment vertical="top" wrapText="1"/>
    </xf>
    <xf numFmtId="4" fontId="4" fillId="0" borderId="7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16" fillId="7" borderId="1" xfId="0" applyNumberFormat="1" applyFont="1" applyFill="1" applyBorder="1" applyAlignment="1">
      <alignment vertical="top"/>
    </xf>
    <xf numFmtId="4" fontId="4" fillId="0" borderId="1" xfId="0" applyNumberFormat="1" applyFont="1" applyBorder="1" applyAlignment="1">
      <alignment wrapText="1"/>
    </xf>
    <xf numFmtId="0" fontId="16" fillId="0" borderId="1" xfId="0" applyFont="1" applyBorder="1" applyAlignment="1"/>
    <xf numFmtId="0" fontId="9" fillId="6" borderId="1" xfId="0" applyFont="1" applyFill="1" applyBorder="1" applyAlignment="1">
      <alignment vertical="top" wrapText="1"/>
    </xf>
    <xf numFmtId="4" fontId="4" fillId="7" borderId="1" xfId="0" applyNumberFormat="1" applyFont="1" applyFill="1" applyBorder="1" applyAlignment="1"/>
    <xf numFmtId="4" fontId="4" fillId="6" borderId="1" xfId="0" applyNumberFormat="1" applyFont="1" applyFill="1" applyBorder="1" applyAlignment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17" fillId="0" borderId="1" xfId="0" applyFont="1" applyBorder="1" applyAlignment="1">
      <alignment vertical="top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992"/>
  <sheetViews>
    <sheetView tabSelected="1" workbookViewId="0">
      <pane ySplit="8" topLeftCell="A135" activePane="bottomLeft" state="frozen"/>
      <selection pane="bottomLeft" activeCell="D80" sqref="D80"/>
    </sheetView>
  </sheetViews>
  <sheetFormatPr defaultColWidth="14.44140625" defaultRowHeight="15.75" customHeight="1" x14ac:dyDescent="0.25"/>
  <cols>
    <col min="2" max="2" width="40.33203125" customWidth="1"/>
    <col min="3" max="3" width="10.109375" customWidth="1"/>
    <col min="4" max="4" width="13.88671875" customWidth="1"/>
    <col min="5" max="5" width="10.109375" customWidth="1"/>
    <col min="6" max="6" width="24.5546875" customWidth="1"/>
  </cols>
  <sheetData>
    <row r="1" spans="1:15" ht="13.2" x14ac:dyDescent="0.25">
      <c r="B1" s="5"/>
      <c r="C1" s="7"/>
      <c r="D1" s="178"/>
      <c r="E1" s="9"/>
      <c r="F1" s="9"/>
    </row>
    <row r="2" spans="1:15" ht="13.2" x14ac:dyDescent="0.25">
      <c r="B2" s="5"/>
      <c r="C2" s="7"/>
      <c r="D2" s="178"/>
      <c r="E2" s="9"/>
      <c r="F2" s="9"/>
    </row>
    <row r="3" spans="1:15" ht="13.2" x14ac:dyDescent="0.25">
      <c r="B3" s="5"/>
      <c r="C3" s="13"/>
      <c r="D3" s="178"/>
      <c r="E3" s="9"/>
      <c r="F3" s="9"/>
    </row>
    <row r="4" spans="1:15" ht="13.2" x14ac:dyDescent="0.25">
      <c r="B4" s="5"/>
      <c r="D4" s="178"/>
      <c r="E4" s="9"/>
      <c r="F4" s="9"/>
    </row>
    <row r="5" spans="1:15" ht="17.399999999999999" x14ac:dyDescent="0.3">
      <c r="B5" s="192" t="s">
        <v>11</v>
      </c>
      <c r="C5" s="193"/>
      <c r="D5" s="193"/>
      <c r="E5" s="193"/>
      <c r="F5" s="193"/>
    </row>
    <row r="6" spans="1:15" ht="13.2" x14ac:dyDescent="0.25">
      <c r="B6" s="14"/>
      <c r="C6" s="9"/>
      <c r="D6" s="178"/>
      <c r="E6" s="9"/>
      <c r="F6" s="9"/>
    </row>
    <row r="7" spans="1:15" ht="13.2" x14ac:dyDescent="0.25">
      <c r="B7" s="15" t="s">
        <v>12</v>
      </c>
      <c r="C7" s="16"/>
      <c r="D7" s="179"/>
      <c r="E7" s="16"/>
      <c r="F7" s="16"/>
    </row>
    <row r="8" spans="1:15" ht="23.25" customHeight="1" x14ac:dyDescent="0.25">
      <c r="A8" s="22"/>
      <c r="B8" s="24" t="s">
        <v>23</v>
      </c>
      <c r="C8" s="29" t="s">
        <v>27</v>
      </c>
      <c r="D8" s="180" t="s">
        <v>48</v>
      </c>
      <c r="E8" s="31" t="s">
        <v>51</v>
      </c>
      <c r="F8" s="31" t="s">
        <v>52</v>
      </c>
      <c r="G8" s="22"/>
      <c r="H8" s="22"/>
      <c r="I8" s="22"/>
      <c r="J8" s="22"/>
      <c r="K8" s="22"/>
      <c r="L8" s="22"/>
      <c r="M8" s="22"/>
      <c r="N8" s="22"/>
      <c r="O8" s="22"/>
    </row>
    <row r="9" spans="1:15" ht="13.2" x14ac:dyDescent="0.25">
      <c r="B9" s="40" t="s">
        <v>58</v>
      </c>
      <c r="C9" s="42"/>
      <c r="D9" s="181"/>
      <c r="E9" s="42"/>
      <c r="F9" s="42"/>
    </row>
    <row r="10" spans="1:15" ht="13.2" x14ac:dyDescent="0.25">
      <c r="B10" s="46" t="s">
        <v>60</v>
      </c>
      <c r="C10" s="47" t="s">
        <v>54</v>
      </c>
      <c r="D10" s="55">
        <v>50</v>
      </c>
      <c r="E10" s="50"/>
      <c r="F10" s="52">
        <f>D10*E10</f>
        <v>0</v>
      </c>
    </row>
    <row r="11" spans="1:15" ht="13.2" x14ac:dyDescent="0.25">
      <c r="B11" s="46" t="s">
        <v>61</v>
      </c>
      <c r="C11" s="47" t="s">
        <v>54</v>
      </c>
      <c r="D11" s="55">
        <v>50</v>
      </c>
      <c r="E11" s="50"/>
      <c r="F11" s="52">
        <f>D11*E11</f>
        <v>0</v>
      </c>
    </row>
    <row r="12" spans="1:15" ht="13.2" x14ac:dyDescent="0.25">
      <c r="B12" s="54"/>
      <c r="C12" s="47"/>
      <c r="D12" s="108"/>
      <c r="E12" s="50"/>
      <c r="F12" s="52"/>
    </row>
    <row r="13" spans="1:15" ht="26.4" x14ac:dyDescent="0.25">
      <c r="B13" s="54" t="s">
        <v>62</v>
      </c>
      <c r="C13" s="47" t="s">
        <v>54</v>
      </c>
      <c r="D13" s="108">
        <f>Объемы!I15*1.05</f>
        <v>63.763560000000012</v>
      </c>
      <c r="E13" s="55"/>
      <c r="F13" s="52">
        <f>D13*E13</f>
        <v>0</v>
      </c>
    </row>
    <row r="14" spans="1:15" ht="13.2" x14ac:dyDescent="0.25">
      <c r="B14" s="58"/>
      <c r="C14" s="58"/>
      <c r="D14" s="78"/>
      <c r="E14" s="58"/>
      <c r="F14" s="58"/>
    </row>
    <row r="15" spans="1:15" ht="13.2" x14ac:dyDescent="0.25">
      <c r="B15" s="60" t="s">
        <v>64</v>
      </c>
      <c r="C15" s="47" t="s">
        <v>63</v>
      </c>
      <c r="D15" s="55">
        <v>3</v>
      </c>
      <c r="E15" s="55"/>
      <c r="F15" s="52">
        <f>D15*E15</f>
        <v>0</v>
      </c>
    </row>
    <row r="16" spans="1:15" ht="13.2" x14ac:dyDescent="0.25">
      <c r="B16" s="60" t="s">
        <v>66</v>
      </c>
      <c r="C16" s="47" t="s">
        <v>63</v>
      </c>
      <c r="D16" s="55">
        <v>2</v>
      </c>
      <c r="E16" s="55"/>
      <c r="F16" s="52">
        <f>D16*E16</f>
        <v>0</v>
      </c>
    </row>
    <row r="17" spans="2:6" ht="13.2" x14ac:dyDescent="0.25">
      <c r="B17" s="67" t="s">
        <v>67</v>
      </c>
      <c r="C17" s="58"/>
      <c r="D17" s="78"/>
      <c r="E17" s="58"/>
      <c r="F17" s="58"/>
    </row>
    <row r="18" spans="2:6" ht="13.2" x14ac:dyDescent="0.25">
      <c r="B18" s="67" t="s">
        <v>68</v>
      </c>
      <c r="C18" s="68"/>
      <c r="D18" s="78"/>
      <c r="E18" s="68"/>
      <c r="F18" s="68"/>
    </row>
    <row r="19" spans="2:6" ht="13.2" x14ac:dyDescent="0.25">
      <c r="B19" s="67" t="s">
        <v>70</v>
      </c>
      <c r="C19" s="68"/>
      <c r="D19" s="78"/>
      <c r="E19" s="68"/>
      <c r="F19" s="68"/>
    </row>
    <row r="20" spans="2:6" ht="13.2" x14ac:dyDescent="0.25">
      <c r="B20" s="68"/>
      <c r="C20" s="68"/>
      <c r="D20" s="78"/>
      <c r="E20" s="68"/>
      <c r="F20" s="68"/>
    </row>
    <row r="21" spans="2:6" ht="13.2" x14ac:dyDescent="0.25">
      <c r="B21" s="71" t="s">
        <v>10</v>
      </c>
      <c r="C21" s="72"/>
      <c r="D21" s="182"/>
      <c r="E21" s="72"/>
      <c r="F21" s="72"/>
    </row>
    <row r="22" spans="2:6" ht="13.2" x14ac:dyDescent="0.25">
      <c r="B22" s="68" t="s">
        <v>73</v>
      </c>
      <c r="C22" s="47" t="s">
        <v>54</v>
      </c>
      <c r="D22" s="78">
        <f>Объемы!L4*1.1</f>
        <v>24.078999999999997</v>
      </c>
      <c r="E22" s="68"/>
      <c r="F22" s="68">
        <f>D22*E22</f>
        <v>0</v>
      </c>
    </row>
    <row r="23" spans="2:6" ht="13.2" x14ac:dyDescent="0.25">
      <c r="B23" s="68"/>
      <c r="C23" s="68"/>
      <c r="D23" s="78"/>
      <c r="E23" s="68"/>
      <c r="F23" s="68"/>
    </row>
    <row r="24" spans="2:6" ht="13.2" x14ac:dyDescent="0.25">
      <c r="B24" s="68"/>
      <c r="C24" s="47"/>
      <c r="D24" s="108"/>
      <c r="E24" s="68"/>
      <c r="F24" s="68"/>
    </row>
    <row r="25" spans="2:6" ht="13.2" x14ac:dyDescent="0.25">
      <c r="B25" s="68" t="s">
        <v>78</v>
      </c>
      <c r="C25" s="47" t="s">
        <v>75</v>
      </c>
      <c r="D25" s="108">
        <v>3</v>
      </c>
      <c r="E25" s="68"/>
      <c r="F25" s="68">
        <f>D25*E25</f>
        <v>0</v>
      </c>
    </row>
    <row r="26" spans="2:6" ht="13.2" x14ac:dyDescent="0.25">
      <c r="B26" s="90" t="s">
        <v>79</v>
      </c>
      <c r="C26" s="47" t="s">
        <v>54</v>
      </c>
      <c r="D26" s="183">
        <f>Объемы!M15</f>
        <v>5.1656000000000004</v>
      </c>
      <c r="E26" s="91"/>
      <c r="F26" s="92">
        <f>D26*E26</f>
        <v>0</v>
      </c>
    </row>
    <row r="27" spans="2:6" ht="13.2" x14ac:dyDescent="0.25">
      <c r="B27" s="98"/>
      <c r="C27" s="99"/>
      <c r="D27" s="184"/>
      <c r="E27" s="102"/>
      <c r="F27" s="102"/>
    </row>
    <row r="28" spans="2:6" ht="13.2" x14ac:dyDescent="0.25">
      <c r="B28" s="98"/>
      <c r="C28" s="99"/>
      <c r="D28" s="184"/>
      <c r="E28" s="102"/>
      <c r="F28" s="102"/>
    </row>
    <row r="29" spans="2:6" ht="13.2" x14ac:dyDescent="0.25">
      <c r="B29" s="98"/>
      <c r="C29" s="99"/>
      <c r="D29" s="184"/>
      <c r="E29" s="102"/>
      <c r="F29" s="102"/>
    </row>
    <row r="30" spans="2:6" ht="13.2" x14ac:dyDescent="0.25">
      <c r="B30" s="98"/>
      <c r="C30" s="99"/>
      <c r="D30" s="184"/>
      <c r="E30" s="102"/>
      <c r="F30" s="102"/>
    </row>
    <row r="31" spans="2:6" ht="13.2" x14ac:dyDescent="0.25">
      <c r="B31" s="98"/>
      <c r="C31" s="99"/>
      <c r="D31" s="184"/>
      <c r="E31" s="101"/>
      <c r="F31" s="102"/>
    </row>
    <row r="32" spans="2:6" ht="13.2" x14ac:dyDescent="0.25">
      <c r="B32" s="98"/>
      <c r="C32" s="99"/>
      <c r="D32" s="184"/>
      <c r="E32" s="102"/>
      <c r="F32" s="102"/>
    </row>
    <row r="33" spans="2:6" ht="13.2" x14ac:dyDescent="0.25">
      <c r="B33" s="67"/>
      <c r="C33" s="99"/>
      <c r="D33" s="184"/>
      <c r="E33" s="102"/>
      <c r="F33" s="102"/>
    </row>
    <row r="34" spans="2:6" ht="13.2" x14ac:dyDescent="0.25">
      <c r="B34" s="67" t="s">
        <v>81</v>
      </c>
      <c r="C34" s="99"/>
      <c r="D34" s="184"/>
      <c r="E34" s="102"/>
      <c r="F34" s="102"/>
    </row>
    <row r="35" spans="2:6" ht="26.4" x14ac:dyDescent="0.25">
      <c r="B35" s="71" t="s">
        <v>82</v>
      </c>
      <c r="C35" s="72"/>
      <c r="D35" s="182"/>
      <c r="E35" s="72"/>
      <c r="F35" s="72"/>
    </row>
    <row r="36" spans="2:6" ht="26.4" x14ac:dyDescent="0.25">
      <c r="B36" s="106" t="s">
        <v>83</v>
      </c>
      <c r="C36" s="107" t="s">
        <v>54</v>
      </c>
      <c r="D36" s="108">
        <v>1</v>
      </c>
      <c r="E36" s="109"/>
      <c r="F36" s="68">
        <f>D36*E36</f>
        <v>0</v>
      </c>
    </row>
    <row r="37" spans="2:6" ht="13.2" x14ac:dyDescent="0.25">
      <c r="B37" s="110"/>
      <c r="C37" s="111"/>
      <c r="D37" s="63"/>
      <c r="E37" s="49"/>
      <c r="F37" s="49"/>
    </row>
    <row r="38" spans="2:6" ht="13.2" x14ac:dyDescent="0.25">
      <c r="B38" s="110"/>
      <c r="C38" s="111"/>
      <c r="D38" s="63"/>
      <c r="E38" s="49"/>
      <c r="F38" s="49"/>
    </row>
    <row r="39" spans="2:6" ht="13.2" x14ac:dyDescent="0.25">
      <c r="B39" s="110"/>
      <c r="C39" s="111"/>
      <c r="D39" s="63"/>
      <c r="E39" s="49"/>
      <c r="F39" s="49"/>
    </row>
    <row r="40" spans="2:6" ht="13.2" x14ac:dyDescent="0.25">
      <c r="B40" s="106" t="s">
        <v>84</v>
      </c>
      <c r="C40" s="112" t="s">
        <v>54</v>
      </c>
      <c r="D40" s="108">
        <v>1</v>
      </c>
      <c r="E40" s="63"/>
      <c r="F40" s="113"/>
    </row>
    <row r="41" spans="2:6" ht="13.2" x14ac:dyDescent="0.25">
      <c r="B41" s="114"/>
      <c r="C41" s="112"/>
      <c r="D41" s="185"/>
      <c r="E41" s="63"/>
      <c r="F41" s="113"/>
    </row>
    <row r="42" spans="2:6" ht="13.2" x14ac:dyDescent="0.25">
      <c r="B42" s="115"/>
      <c r="C42" s="116"/>
      <c r="D42" s="140"/>
      <c r="E42" s="117"/>
      <c r="F42" s="113"/>
    </row>
    <row r="43" spans="2:6" ht="13.2" x14ac:dyDescent="0.25">
      <c r="B43" s="114" t="s">
        <v>85</v>
      </c>
      <c r="C43" s="107" t="s">
        <v>54</v>
      </c>
      <c r="D43" s="186">
        <f>Объемы!O15</f>
        <v>118.3387</v>
      </c>
      <c r="E43" s="114"/>
      <c r="F43" s="113">
        <f>D43*E43</f>
        <v>0</v>
      </c>
    </row>
    <row r="44" spans="2:6" ht="13.2" x14ac:dyDescent="0.25">
      <c r="B44" s="173" t="s">
        <v>86</v>
      </c>
      <c r="C44" s="174"/>
      <c r="D44" s="118"/>
      <c r="E44" s="114"/>
      <c r="F44" s="114"/>
    </row>
    <row r="45" spans="2:6" ht="13.2" x14ac:dyDescent="0.25">
      <c r="B45" s="175"/>
      <c r="C45" s="174"/>
      <c r="D45" s="118"/>
      <c r="E45" s="114"/>
      <c r="F45" s="114"/>
    </row>
    <row r="46" spans="2:6" ht="13.2" x14ac:dyDescent="0.25">
      <c r="B46" s="175"/>
      <c r="C46" s="174"/>
      <c r="D46" s="118"/>
      <c r="E46" s="114"/>
      <c r="F46" s="113"/>
    </row>
    <row r="47" spans="2:6" ht="13.2" x14ac:dyDescent="0.25">
      <c r="B47" s="175" t="s">
        <v>87</v>
      </c>
      <c r="C47" s="176" t="s">
        <v>57</v>
      </c>
      <c r="D47" s="185">
        <f>Объемы!N21</f>
        <v>0</v>
      </c>
      <c r="E47" s="63"/>
      <c r="F47" s="113">
        <f>D47*E47</f>
        <v>0</v>
      </c>
    </row>
    <row r="48" spans="2:6" ht="13.2" x14ac:dyDescent="0.25">
      <c r="B48" s="173" t="s">
        <v>88</v>
      </c>
      <c r="C48" s="177" t="s">
        <v>55</v>
      </c>
      <c r="D48" s="118"/>
      <c r="E48" s="114"/>
      <c r="F48" s="113"/>
    </row>
    <row r="49" spans="2:7" ht="13.2" x14ac:dyDescent="0.25">
      <c r="B49" s="175"/>
      <c r="C49" s="174"/>
      <c r="D49" s="118"/>
      <c r="E49" s="114"/>
      <c r="F49" s="113"/>
      <c r="G49" s="1"/>
    </row>
    <row r="50" spans="2:7" ht="13.2" x14ac:dyDescent="0.25">
      <c r="B50" s="175" t="s">
        <v>89</v>
      </c>
      <c r="C50" s="174" t="s">
        <v>57</v>
      </c>
      <c r="D50" s="186">
        <f>Объемы!N15</f>
        <v>27.9</v>
      </c>
      <c r="E50" s="114"/>
      <c r="F50" s="113">
        <f>D50*E50</f>
        <v>0</v>
      </c>
    </row>
    <row r="51" spans="2:7" ht="13.2" x14ac:dyDescent="0.25">
      <c r="B51" s="173" t="s">
        <v>90</v>
      </c>
      <c r="C51" s="177" t="s">
        <v>55</v>
      </c>
      <c r="D51" s="118"/>
      <c r="E51" s="114"/>
      <c r="F51" s="114"/>
    </row>
    <row r="52" spans="2:7" ht="26.4" x14ac:dyDescent="0.25">
      <c r="B52" s="194" t="s">
        <v>91</v>
      </c>
      <c r="C52" s="107" t="s">
        <v>57</v>
      </c>
      <c r="D52" s="185">
        <v>60</v>
      </c>
      <c r="E52" s="120"/>
      <c r="F52" s="113">
        <f>D52*E52</f>
        <v>0</v>
      </c>
    </row>
    <row r="53" spans="2:7" ht="13.2" x14ac:dyDescent="0.25">
      <c r="B53" s="194" t="s">
        <v>92</v>
      </c>
      <c r="C53" s="107" t="s">
        <v>57</v>
      </c>
      <c r="D53" s="185">
        <v>15</v>
      </c>
      <c r="E53" s="120"/>
      <c r="F53" s="113">
        <f>D53*E53</f>
        <v>0</v>
      </c>
    </row>
    <row r="54" spans="2:7" ht="26.4" x14ac:dyDescent="0.25">
      <c r="B54" s="121" t="s">
        <v>93</v>
      </c>
      <c r="C54" s="107" t="s">
        <v>54</v>
      </c>
      <c r="D54" s="185">
        <f>Объемы!Q15</f>
        <v>14</v>
      </c>
      <c r="E54" s="120"/>
      <c r="F54" s="113">
        <f>D54*E54</f>
        <v>0</v>
      </c>
      <c r="G54" s="122"/>
    </row>
    <row r="55" spans="2:7" ht="13.2" x14ac:dyDescent="0.25">
      <c r="B55" s="115"/>
      <c r="C55" s="107"/>
      <c r="D55" s="185"/>
      <c r="E55" s="49"/>
      <c r="F55" s="113"/>
    </row>
    <row r="56" spans="2:7" ht="26.4" x14ac:dyDescent="0.25">
      <c r="B56" s="93" t="s">
        <v>94</v>
      </c>
      <c r="C56" s="107" t="s">
        <v>54</v>
      </c>
      <c r="D56" s="185">
        <f>Объемы!P15</f>
        <v>93.7</v>
      </c>
      <c r="E56" s="63"/>
      <c r="F56" s="113">
        <f>D56*E56</f>
        <v>0</v>
      </c>
    </row>
    <row r="57" spans="2:7" ht="13.2" x14ac:dyDescent="0.25">
      <c r="B57" s="110"/>
      <c r="C57" s="107"/>
      <c r="D57" s="185"/>
      <c r="E57" s="113"/>
      <c r="F57" s="113"/>
    </row>
    <row r="58" spans="2:7" ht="26.4" x14ac:dyDescent="0.25">
      <c r="B58" s="93" t="s">
        <v>95</v>
      </c>
      <c r="C58" s="107" t="s">
        <v>54</v>
      </c>
      <c r="D58" s="185">
        <f>Объемы!P15</f>
        <v>93.7</v>
      </c>
      <c r="E58" s="49"/>
      <c r="F58" s="113">
        <f>D58*E58</f>
        <v>0</v>
      </c>
    </row>
    <row r="59" spans="2:7" ht="13.2" x14ac:dyDescent="0.25">
      <c r="B59" s="110"/>
      <c r="C59" s="107"/>
      <c r="D59" s="185"/>
      <c r="E59" s="113"/>
      <c r="F59" s="113"/>
    </row>
    <row r="60" spans="2:7" ht="13.2" x14ac:dyDescent="0.25">
      <c r="B60" s="110"/>
      <c r="C60" s="107"/>
      <c r="D60" s="185"/>
      <c r="E60" s="113"/>
      <c r="F60" s="113"/>
    </row>
    <row r="61" spans="2:7" ht="13.2" x14ac:dyDescent="0.25">
      <c r="B61" s="110"/>
      <c r="C61" s="107"/>
      <c r="D61" s="185"/>
      <c r="E61" s="113"/>
      <c r="F61" s="113"/>
    </row>
    <row r="62" spans="2:7" ht="13.2" x14ac:dyDescent="0.25">
      <c r="B62" s="93" t="s">
        <v>96</v>
      </c>
      <c r="C62" s="107" t="s">
        <v>54</v>
      </c>
      <c r="D62" s="185">
        <f>Объемы!P15</f>
        <v>93.7</v>
      </c>
      <c r="E62" s="49"/>
      <c r="F62" s="113">
        <f>D62*E62</f>
        <v>0</v>
      </c>
    </row>
    <row r="63" spans="2:7" ht="13.2" x14ac:dyDescent="0.25">
      <c r="B63" s="110"/>
      <c r="C63" s="111"/>
      <c r="D63" s="63"/>
      <c r="E63" s="113"/>
      <c r="F63" s="113"/>
    </row>
    <row r="64" spans="2:7" ht="26.4" x14ac:dyDescent="0.25">
      <c r="B64" s="123" t="s">
        <v>97</v>
      </c>
      <c r="C64" s="124" t="s">
        <v>57</v>
      </c>
      <c r="D64" s="185">
        <f>Объемы!N15</f>
        <v>27.9</v>
      </c>
      <c r="E64" s="113"/>
      <c r="F64" s="49">
        <f>D64*E64</f>
        <v>0</v>
      </c>
    </row>
    <row r="65" spans="2:6" ht="13.2" x14ac:dyDescent="0.25">
      <c r="B65" s="110"/>
      <c r="C65" s="107"/>
      <c r="D65" s="185"/>
      <c r="E65" s="49"/>
      <c r="F65" s="49"/>
    </row>
    <row r="66" spans="2:6" ht="13.2" x14ac:dyDescent="0.25">
      <c r="B66" s="110"/>
      <c r="C66" s="124"/>
      <c r="D66" s="141"/>
      <c r="E66" s="49"/>
      <c r="F66" s="49"/>
    </row>
    <row r="67" spans="2:6" ht="26.4" x14ac:dyDescent="0.25">
      <c r="B67" s="123" t="s">
        <v>98</v>
      </c>
      <c r="C67" s="124" t="s">
        <v>57</v>
      </c>
      <c r="D67" s="185">
        <f>D50</f>
        <v>27.9</v>
      </c>
      <c r="E67" s="113"/>
      <c r="F67" s="113" t="e">
        <f>#REF!*E67</f>
        <v>#REF!</v>
      </c>
    </row>
    <row r="68" spans="2:6" ht="13.2" x14ac:dyDescent="0.25">
      <c r="B68" s="110"/>
      <c r="C68" s="111"/>
      <c r="D68" s="141"/>
      <c r="E68" s="49"/>
      <c r="F68" s="49"/>
    </row>
    <row r="69" spans="2:6" ht="13.2" x14ac:dyDescent="0.25">
      <c r="B69" s="110"/>
      <c r="C69" s="124"/>
      <c r="D69" s="185"/>
      <c r="E69" s="49"/>
      <c r="F69" s="49"/>
    </row>
    <row r="70" spans="2:6" ht="13.2" x14ac:dyDescent="0.25">
      <c r="B70" s="110"/>
      <c r="C70" s="111"/>
      <c r="D70" s="141"/>
      <c r="E70" s="49"/>
      <c r="F70" s="49"/>
    </row>
    <row r="71" spans="2:6" ht="13.2" x14ac:dyDescent="0.25">
      <c r="B71" s="110" t="s">
        <v>99</v>
      </c>
      <c r="C71" s="124" t="s">
        <v>57</v>
      </c>
      <c r="D71" s="185">
        <f>D50</f>
        <v>27.9</v>
      </c>
      <c r="E71" s="113"/>
      <c r="F71" s="113" t="e">
        <f>#REF!*E71</f>
        <v>#REF!</v>
      </c>
    </row>
    <row r="72" spans="2:6" ht="13.2" x14ac:dyDescent="0.25">
      <c r="B72" s="110"/>
      <c r="C72" s="111"/>
      <c r="D72" s="141"/>
      <c r="E72" s="49"/>
      <c r="F72" s="49"/>
    </row>
    <row r="73" spans="2:6" ht="13.2" x14ac:dyDescent="0.25">
      <c r="B73" s="121" t="s">
        <v>100</v>
      </c>
      <c r="C73" s="107" t="s">
        <v>54</v>
      </c>
      <c r="D73" s="185">
        <f>Объемы!Q15</f>
        <v>14</v>
      </c>
      <c r="E73" s="113"/>
      <c r="F73" s="113">
        <f>D73*E73</f>
        <v>0</v>
      </c>
    </row>
    <row r="74" spans="2:6" ht="13.2" x14ac:dyDescent="0.25">
      <c r="B74" s="93"/>
      <c r="C74" s="107"/>
      <c r="D74" s="185"/>
      <c r="E74" s="113"/>
      <c r="F74" s="113"/>
    </row>
    <row r="75" spans="2:6" ht="13.2" x14ac:dyDescent="0.25">
      <c r="B75" s="110"/>
      <c r="C75" s="111"/>
      <c r="D75" s="63"/>
      <c r="E75" s="113"/>
      <c r="F75" s="113"/>
    </row>
    <row r="76" spans="2:6" ht="13.2" x14ac:dyDescent="0.25">
      <c r="B76" s="110"/>
      <c r="C76" s="111"/>
      <c r="D76" s="63"/>
      <c r="E76" s="113"/>
      <c r="F76" s="113"/>
    </row>
    <row r="77" spans="2:6" ht="13.2" x14ac:dyDescent="0.25">
      <c r="B77" s="58"/>
      <c r="C77" s="65"/>
      <c r="D77" s="78"/>
      <c r="E77" s="58"/>
      <c r="F77" s="58"/>
    </row>
    <row r="78" spans="2:6" ht="13.2" x14ac:dyDescent="0.25">
      <c r="B78" s="58"/>
      <c r="C78" s="65"/>
      <c r="D78" s="78"/>
      <c r="E78" s="58"/>
      <c r="F78" s="58"/>
    </row>
    <row r="79" spans="2:6" ht="26.4" x14ac:dyDescent="0.25">
      <c r="B79" s="93" t="s">
        <v>101</v>
      </c>
      <c r="C79" s="124" t="s">
        <v>55</v>
      </c>
      <c r="D79" s="185">
        <f>D73</f>
        <v>14</v>
      </c>
      <c r="E79" s="113"/>
      <c r="F79" s="49">
        <f>D79*E79</f>
        <v>0</v>
      </c>
    </row>
    <row r="80" spans="2:6" ht="26.4" x14ac:dyDescent="0.25">
      <c r="B80" s="141" t="s">
        <v>102</v>
      </c>
      <c r="C80" s="107" t="s">
        <v>103</v>
      </c>
      <c r="D80" s="187">
        <v>30</v>
      </c>
      <c r="E80" s="49"/>
      <c r="F80" s="113">
        <f>D80*E80</f>
        <v>0</v>
      </c>
    </row>
    <row r="81" spans="2:6" ht="13.2" x14ac:dyDescent="0.25">
      <c r="B81" s="126" t="s">
        <v>104</v>
      </c>
      <c r="C81" s="127" t="s">
        <v>57</v>
      </c>
      <c r="D81" s="187">
        <v>10</v>
      </c>
      <c r="E81" s="128"/>
      <c r="F81" s="129">
        <f>D81*E81</f>
        <v>0</v>
      </c>
    </row>
    <row r="82" spans="2:6" ht="13.2" x14ac:dyDescent="0.25">
      <c r="B82" s="131" t="s">
        <v>105</v>
      </c>
      <c r="C82" s="132" t="s">
        <v>75</v>
      </c>
      <c r="D82" s="188">
        <v>1</v>
      </c>
      <c r="E82" s="129"/>
      <c r="F82" s="129">
        <f>D82*E82</f>
        <v>0</v>
      </c>
    </row>
    <row r="83" spans="2:6" ht="13.2" x14ac:dyDescent="0.25">
      <c r="B83" s="134" t="s">
        <v>106</v>
      </c>
      <c r="C83" s="135" t="s">
        <v>75</v>
      </c>
      <c r="D83" s="165">
        <v>2</v>
      </c>
      <c r="E83" s="129"/>
      <c r="F83" s="129">
        <f>D83*E83</f>
        <v>0</v>
      </c>
    </row>
    <row r="84" spans="2:6" ht="13.2" x14ac:dyDescent="0.25">
      <c r="B84" s="137" t="s">
        <v>15</v>
      </c>
      <c r="C84" s="138"/>
      <c r="D84" s="189"/>
      <c r="E84" s="137"/>
      <c r="F84" s="137"/>
    </row>
    <row r="85" spans="2:6" ht="13.2" x14ac:dyDescent="0.25">
      <c r="B85" s="126" t="s">
        <v>107</v>
      </c>
      <c r="C85" s="107" t="s">
        <v>54</v>
      </c>
      <c r="D85" s="187">
        <f>Объемы!U15</f>
        <v>42</v>
      </c>
      <c r="E85" s="130"/>
      <c r="F85" s="130">
        <f>D85*E85</f>
        <v>0</v>
      </c>
    </row>
    <row r="86" spans="2:6" ht="13.2" x14ac:dyDescent="0.25">
      <c r="B86" s="139"/>
      <c r="C86" s="127"/>
      <c r="D86" s="187"/>
      <c r="E86" s="130"/>
      <c r="F86" s="130"/>
    </row>
    <row r="87" spans="2:6" ht="13.2" x14ac:dyDescent="0.25">
      <c r="B87" s="139"/>
      <c r="C87" s="127"/>
      <c r="D87" s="187"/>
      <c r="E87" s="130"/>
      <c r="F87" s="130"/>
    </row>
    <row r="88" spans="2:6" ht="13.2" x14ac:dyDescent="0.25">
      <c r="B88" s="139"/>
      <c r="C88" s="127"/>
      <c r="D88" s="187"/>
      <c r="E88" s="130"/>
      <c r="F88" s="130"/>
    </row>
    <row r="89" spans="2:6" ht="13.2" x14ac:dyDescent="0.25">
      <c r="B89" s="139"/>
      <c r="C89" s="127"/>
      <c r="D89" s="187"/>
      <c r="E89" s="130"/>
      <c r="F89" s="130"/>
    </row>
    <row r="90" spans="2:6" ht="13.2" x14ac:dyDescent="0.25">
      <c r="B90" s="139"/>
      <c r="C90" s="127"/>
      <c r="D90" s="187"/>
      <c r="E90" s="130"/>
      <c r="F90" s="130"/>
    </row>
    <row r="91" spans="2:6" ht="13.2" x14ac:dyDescent="0.25">
      <c r="B91" s="139"/>
      <c r="C91" s="127"/>
      <c r="D91" s="187"/>
      <c r="E91" s="130"/>
      <c r="F91" s="130"/>
    </row>
    <row r="92" spans="2:6" ht="13.2" x14ac:dyDescent="0.25">
      <c r="B92" s="139"/>
      <c r="C92" s="127"/>
      <c r="D92" s="187"/>
      <c r="E92" s="130"/>
      <c r="F92" s="130"/>
    </row>
    <row r="93" spans="2:6" ht="13.2" x14ac:dyDescent="0.25">
      <c r="B93" s="139"/>
      <c r="C93" s="127"/>
      <c r="D93" s="187"/>
      <c r="E93" s="130"/>
      <c r="F93" s="130"/>
    </row>
    <row r="94" spans="2:6" ht="13.2" x14ac:dyDescent="0.25">
      <c r="B94" s="139"/>
      <c r="C94" s="127"/>
      <c r="D94" s="187"/>
      <c r="E94" s="130"/>
      <c r="F94" s="130"/>
    </row>
    <row r="95" spans="2:6" ht="39.6" x14ac:dyDescent="0.25">
      <c r="B95" s="93" t="s">
        <v>108</v>
      </c>
      <c r="C95" s="107" t="s">
        <v>54</v>
      </c>
      <c r="D95" s="141">
        <v>3.6</v>
      </c>
      <c r="E95" s="107"/>
      <c r="F95" s="107">
        <f>D95*E95</f>
        <v>0</v>
      </c>
    </row>
    <row r="96" spans="2:6" ht="13.2" x14ac:dyDescent="0.25">
      <c r="B96" s="110"/>
      <c r="C96" s="111"/>
      <c r="D96" s="63"/>
      <c r="E96" s="49"/>
      <c r="F96" s="49"/>
    </row>
    <row r="97" spans="2:6" ht="13.2" x14ac:dyDescent="0.25">
      <c r="B97" s="110"/>
      <c r="C97" s="111"/>
      <c r="D97" s="63"/>
      <c r="E97" s="49"/>
      <c r="F97" s="49"/>
    </row>
    <row r="98" spans="2:6" ht="13.2" x14ac:dyDescent="0.25">
      <c r="B98" s="110"/>
      <c r="C98" s="111"/>
      <c r="D98" s="63"/>
      <c r="E98" s="49"/>
      <c r="F98" s="49"/>
    </row>
    <row r="99" spans="2:6" ht="13.2" x14ac:dyDescent="0.25">
      <c r="B99" s="110"/>
      <c r="C99" s="111"/>
      <c r="D99" s="63"/>
      <c r="E99" s="49"/>
      <c r="F99" s="49"/>
    </row>
    <row r="100" spans="2:6" ht="13.2" x14ac:dyDescent="0.25">
      <c r="B100" s="110"/>
      <c r="C100" s="111"/>
      <c r="D100" s="63"/>
      <c r="E100" s="49"/>
      <c r="F100" s="49"/>
    </row>
    <row r="101" spans="2:6" ht="13.2" x14ac:dyDescent="0.25">
      <c r="B101" s="110"/>
      <c r="C101" s="111"/>
      <c r="D101" s="63"/>
      <c r="E101" s="49"/>
      <c r="F101" s="49"/>
    </row>
    <row r="102" spans="2:6" ht="13.2" x14ac:dyDescent="0.25">
      <c r="B102" s="110"/>
      <c r="C102" s="111"/>
      <c r="D102" s="63"/>
      <c r="E102" s="49"/>
      <c r="F102" s="49"/>
    </row>
    <row r="103" spans="2:6" ht="13.2" x14ac:dyDescent="0.25">
      <c r="B103" s="110"/>
      <c r="C103" s="111"/>
      <c r="D103" s="63"/>
      <c r="E103" s="49"/>
      <c r="F103" s="49"/>
    </row>
    <row r="104" spans="2:6" ht="13.2" x14ac:dyDescent="0.25">
      <c r="B104" s="110" t="s">
        <v>109</v>
      </c>
      <c r="C104" s="111" t="s">
        <v>57</v>
      </c>
      <c r="D104" s="141">
        <v>3.6</v>
      </c>
      <c r="E104" s="125"/>
      <c r="F104" s="125">
        <f>D104*E104</f>
        <v>0</v>
      </c>
    </row>
    <row r="105" spans="2:6" ht="13.2" x14ac:dyDescent="0.25">
      <c r="B105" s="110"/>
      <c r="C105" s="111"/>
      <c r="D105" s="151"/>
      <c r="E105" s="110"/>
      <c r="F105" s="110"/>
    </row>
    <row r="106" spans="2:6" ht="13.2" x14ac:dyDescent="0.25">
      <c r="B106" s="123" t="s">
        <v>110</v>
      </c>
      <c r="C106" s="111" t="s">
        <v>57</v>
      </c>
      <c r="D106" s="141">
        <v>80</v>
      </c>
      <c r="E106" s="125"/>
      <c r="F106" s="125">
        <f>D106*E106</f>
        <v>0</v>
      </c>
    </row>
    <row r="107" spans="2:6" ht="13.2" x14ac:dyDescent="0.25">
      <c r="B107" s="110"/>
      <c r="C107" s="111"/>
      <c r="D107" s="151"/>
      <c r="E107" s="110"/>
      <c r="F107" s="110"/>
    </row>
    <row r="108" spans="2:6" ht="13.2" x14ac:dyDescent="0.25">
      <c r="B108" s="110"/>
      <c r="C108" s="111"/>
      <c r="D108" s="151"/>
      <c r="E108" s="110"/>
      <c r="F108" s="110"/>
    </row>
    <row r="109" spans="2:6" ht="26.4" x14ac:dyDescent="0.25">
      <c r="B109" s="141" t="s">
        <v>111</v>
      </c>
      <c r="C109" s="107" t="s">
        <v>54</v>
      </c>
      <c r="D109" s="185">
        <f>Объемы!U15</f>
        <v>42</v>
      </c>
      <c r="E109" s="125"/>
      <c r="F109" s="53">
        <f>D109*E109</f>
        <v>0</v>
      </c>
    </row>
    <row r="110" spans="2:6" ht="13.2" x14ac:dyDescent="0.25">
      <c r="B110" s="110"/>
      <c r="C110" s="111"/>
      <c r="D110" s="185"/>
      <c r="E110" s="53"/>
      <c r="F110" s="53"/>
    </row>
    <row r="111" spans="2:6" ht="13.2" x14ac:dyDescent="0.25">
      <c r="B111" s="110"/>
      <c r="C111" s="111"/>
      <c r="D111" s="185"/>
      <c r="E111" s="53"/>
      <c r="F111" s="53"/>
    </row>
    <row r="112" spans="2:6" ht="13.2" x14ac:dyDescent="0.25">
      <c r="B112" s="110"/>
      <c r="C112" s="111"/>
      <c r="D112" s="185"/>
      <c r="E112" s="53"/>
      <c r="F112" s="53"/>
    </row>
    <row r="113" spans="2:6" ht="13.2" x14ac:dyDescent="0.25">
      <c r="B113" s="110"/>
      <c r="C113" s="107"/>
      <c r="D113" s="185"/>
      <c r="E113" s="53"/>
      <c r="F113" s="53"/>
    </row>
    <row r="114" spans="2:6" ht="13.2" x14ac:dyDescent="0.25">
      <c r="B114" s="110"/>
      <c r="C114" s="107"/>
      <c r="D114" s="185"/>
      <c r="E114" s="53"/>
      <c r="F114" s="53"/>
    </row>
    <row r="115" spans="2:6" ht="13.2" x14ac:dyDescent="0.25">
      <c r="B115" s="110"/>
      <c r="C115" s="107"/>
      <c r="D115" s="185"/>
      <c r="E115" s="53"/>
      <c r="F115" s="53"/>
    </row>
    <row r="116" spans="2:6" ht="13.2" x14ac:dyDescent="0.25">
      <c r="B116" s="126" t="s">
        <v>112</v>
      </c>
      <c r="C116" s="127" t="s">
        <v>54</v>
      </c>
      <c r="D116" s="187">
        <f>D109</f>
        <v>42</v>
      </c>
      <c r="E116" s="130"/>
      <c r="F116" s="130">
        <f>D116*E116</f>
        <v>0</v>
      </c>
    </row>
    <row r="117" spans="2:6" ht="13.2" x14ac:dyDescent="0.25">
      <c r="B117" s="139"/>
      <c r="C117" s="127"/>
      <c r="D117" s="187"/>
      <c r="E117" s="130"/>
      <c r="F117" s="130"/>
    </row>
    <row r="118" spans="2:6" ht="13.2" x14ac:dyDescent="0.25">
      <c r="B118" s="139"/>
      <c r="C118" s="127"/>
      <c r="D118" s="187"/>
      <c r="E118" s="130"/>
      <c r="F118" s="130"/>
    </row>
    <row r="119" spans="2:6" ht="13.2" x14ac:dyDescent="0.25">
      <c r="B119" s="137" t="s">
        <v>16</v>
      </c>
      <c r="C119" s="138"/>
      <c r="D119" s="189"/>
      <c r="E119" s="137"/>
      <c r="F119" s="137"/>
    </row>
    <row r="120" spans="2:6" ht="13.2" x14ac:dyDescent="0.25">
      <c r="B120" s="142" t="s">
        <v>113</v>
      </c>
      <c r="C120" s="143" t="s">
        <v>55</v>
      </c>
      <c r="D120" s="190">
        <v>80</v>
      </c>
      <c r="E120" s="129"/>
      <c r="F120" s="144">
        <f>D120*E120</f>
        <v>0</v>
      </c>
    </row>
    <row r="121" spans="2:6" ht="13.2" x14ac:dyDescent="0.25">
      <c r="B121" s="145" t="s">
        <v>114</v>
      </c>
      <c r="C121" s="143" t="s">
        <v>54</v>
      </c>
      <c r="D121" s="190">
        <f>Объемы!W15</f>
        <v>49.6</v>
      </c>
      <c r="E121" s="129"/>
      <c r="F121" s="144">
        <f>D121*E121</f>
        <v>0</v>
      </c>
    </row>
    <row r="122" spans="2:6" ht="13.2" x14ac:dyDescent="0.25">
      <c r="B122" s="145" t="s">
        <v>115</v>
      </c>
      <c r="C122" s="143" t="s">
        <v>54</v>
      </c>
      <c r="D122" s="190">
        <f>Объемы!W15</f>
        <v>49.6</v>
      </c>
      <c r="E122" s="129"/>
      <c r="F122" s="144">
        <f>D122*E122</f>
        <v>0</v>
      </c>
    </row>
    <row r="123" spans="2:6" ht="13.2" x14ac:dyDescent="0.25">
      <c r="B123" s="145" t="s">
        <v>116</v>
      </c>
      <c r="C123" s="143" t="s">
        <v>54</v>
      </c>
      <c r="D123" s="190">
        <f>Объемы!W15</f>
        <v>49.6</v>
      </c>
      <c r="E123" s="129"/>
      <c r="F123" s="144">
        <f>D123*E123</f>
        <v>0</v>
      </c>
    </row>
    <row r="124" spans="2:6" ht="26.4" x14ac:dyDescent="0.25">
      <c r="B124" s="146" t="s">
        <v>117</v>
      </c>
      <c r="C124" s="143" t="s">
        <v>54</v>
      </c>
      <c r="D124" s="190">
        <f>Объемы!W15</f>
        <v>49.6</v>
      </c>
      <c r="E124" s="129"/>
      <c r="F124" s="144">
        <f>D124*E124</f>
        <v>0</v>
      </c>
    </row>
    <row r="125" spans="2:6" ht="13.2" x14ac:dyDescent="0.25">
      <c r="B125" s="147">
        <v>10</v>
      </c>
      <c r="C125" s="148"/>
      <c r="D125" s="190"/>
      <c r="E125" s="133"/>
      <c r="F125" s="133"/>
    </row>
    <row r="126" spans="2:6" ht="13.2" x14ac:dyDescent="0.25">
      <c r="B126" s="133"/>
      <c r="C126" s="148"/>
      <c r="D126" s="159"/>
      <c r="E126" s="133"/>
      <c r="F126" s="133"/>
    </row>
    <row r="127" spans="2:6" ht="13.2" x14ac:dyDescent="0.25">
      <c r="B127" s="149"/>
      <c r="C127" s="148"/>
      <c r="D127" s="159"/>
      <c r="E127" s="133"/>
      <c r="F127" s="133"/>
    </row>
    <row r="128" spans="2:6" ht="13.2" x14ac:dyDescent="0.25">
      <c r="B128" s="133"/>
      <c r="C128" s="148"/>
      <c r="D128" s="159"/>
      <c r="E128" s="133"/>
      <c r="F128" s="133"/>
    </row>
    <row r="129" spans="2:7" ht="13.2" x14ac:dyDescent="0.25">
      <c r="B129" s="133"/>
      <c r="C129" s="148"/>
      <c r="D129" s="159"/>
      <c r="E129" s="133"/>
      <c r="F129" s="133"/>
    </row>
    <row r="130" spans="2:7" ht="26.4" x14ac:dyDescent="0.25">
      <c r="B130" s="93" t="s">
        <v>118</v>
      </c>
      <c r="C130" s="150" t="s">
        <v>54</v>
      </c>
      <c r="D130" s="185">
        <f>Объемы!Y4</f>
        <v>28.8</v>
      </c>
      <c r="E130" s="113"/>
      <c r="F130" s="113">
        <f>D130*E130</f>
        <v>0</v>
      </c>
    </row>
    <row r="131" spans="2:7" ht="13.2" x14ac:dyDescent="0.25">
      <c r="B131" s="126" t="s">
        <v>119</v>
      </c>
      <c r="C131" s="143" t="s">
        <v>54</v>
      </c>
      <c r="D131" s="187">
        <f>Объемы!W15</f>
        <v>49.6</v>
      </c>
      <c r="E131" s="128"/>
      <c r="F131" s="129">
        <f>D131*E131</f>
        <v>0</v>
      </c>
    </row>
    <row r="132" spans="2:7" ht="13.2" x14ac:dyDescent="0.25">
      <c r="B132" s="139"/>
      <c r="C132" s="127"/>
      <c r="D132" s="187"/>
      <c r="E132" s="130"/>
      <c r="F132" s="129"/>
    </row>
    <row r="133" spans="2:7" ht="13.2" x14ac:dyDescent="0.25">
      <c r="B133" s="139"/>
      <c r="C133" s="127"/>
      <c r="D133" s="187"/>
      <c r="E133" s="130"/>
      <c r="F133" s="129"/>
    </row>
    <row r="134" spans="2:7" ht="13.2" x14ac:dyDescent="0.25">
      <c r="B134" s="139"/>
      <c r="C134" s="127"/>
      <c r="D134" s="187"/>
      <c r="E134" s="130"/>
      <c r="F134" s="129"/>
    </row>
    <row r="135" spans="2:7" ht="13.2" x14ac:dyDescent="0.25">
      <c r="B135" s="119"/>
      <c r="C135" s="152"/>
      <c r="D135" s="115"/>
      <c r="E135" s="119"/>
      <c r="F135" s="119"/>
    </row>
    <row r="136" spans="2:7" ht="26.4" x14ac:dyDescent="0.25">
      <c r="B136" s="93" t="s">
        <v>120</v>
      </c>
      <c r="C136" s="150" t="s">
        <v>54</v>
      </c>
      <c r="D136" s="185">
        <f>Объемы!Y15</f>
        <v>28.8</v>
      </c>
      <c r="E136" s="49"/>
      <c r="F136" s="113">
        <f>D136*E136</f>
        <v>0</v>
      </c>
    </row>
    <row r="137" spans="2:7" ht="13.2" x14ac:dyDescent="0.25">
      <c r="B137" s="153">
        <v>5</v>
      </c>
      <c r="C137" s="107"/>
      <c r="D137" s="185"/>
      <c r="E137" s="113"/>
      <c r="F137" s="113"/>
    </row>
    <row r="138" spans="2:7" ht="13.2" x14ac:dyDescent="0.25">
      <c r="B138" s="110"/>
      <c r="C138" s="107"/>
      <c r="D138" s="185"/>
      <c r="E138" s="113"/>
      <c r="F138" s="113"/>
    </row>
    <row r="139" spans="2:7" ht="13.2" x14ac:dyDescent="0.25">
      <c r="B139" s="146" t="s">
        <v>121</v>
      </c>
      <c r="C139" s="143" t="s">
        <v>54</v>
      </c>
      <c r="D139" s="187">
        <f>Объемы!Z15</f>
        <v>20.8</v>
      </c>
      <c r="E139" s="129"/>
      <c r="F139" s="129">
        <f>D139*E139</f>
        <v>0</v>
      </c>
      <c r="G139" s="154"/>
    </row>
    <row r="140" spans="2:7" ht="13.2" x14ac:dyDescent="0.25">
      <c r="B140" s="139"/>
      <c r="C140" s="136"/>
      <c r="D140" s="159"/>
      <c r="E140" s="133"/>
      <c r="F140" s="133"/>
    </row>
    <row r="141" spans="2:7" ht="13.2" x14ac:dyDescent="0.25">
      <c r="B141" s="155" t="s">
        <v>122</v>
      </c>
      <c r="C141" s="143" t="s">
        <v>54</v>
      </c>
      <c r="D141" s="187">
        <f>Объемы!Z15</f>
        <v>20.8</v>
      </c>
      <c r="E141" s="129"/>
      <c r="F141" s="129">
        <f>D141*E141</f>
        <v>0</v>
      </c>
    </row>
    <row r="142" spans="2:7" ht="13.2" x14ac:dyDescent="0.25">
      <c r="B142" s="139"/>
      <c r="C142" s="136"/>
      <c r="D142" s="159"/>
      <c r="E142" s="133"/>
      <c r="F142" s="133"/>
    </row>
    <row r="143" spans="2:7" ht="26.4" x14ac:dyDescent="0.25">
      <c r="B143" s="126" t="s">
        <v>123</v>
      </c>
      <c r="C143" s="127" t="s">
        <v>57</v>
      </c>
      <c r="D143" s="187">
        <f>Объемы!AA15</f>
        <v>14.5</v>
      </c>
      <c r="E143" s="156"/>
      <c r="F143" s="157">
        <f>D143*E143</f>
        <v>0</v>
      </c>
    </row>
    <row r="144" spans="2:7" ht="13.2" x14ac:dyDescent="0.25">
      <c r="B144" s="158"/>
      <c r="C144" s="136"/>
      <c r="D144" s="160"/>
      <c r="E144" s="128"/>
      <c r="F144" s="128"/>
    </row>
    <row r="145" spans="2:7" ht="13.2" x14ac:dyDescent="0.25">
      <c r="B145" s="161" t="s">
        <v>124</v>
      </c>
      <c r="C145" s="162"/>
      <c r="D145" s="191"/>
      <c r="E145" s="163"/>
      <c r="F145" s="163"/>
    </row>
    <row r="146" spans="2:7" ht="26.4" x14ac:dyDescent="0.25">
      <c r="B146" s="164" t="s">
        <v>125</v>
      </c>
      <c r="C146" s="127" t="s">
        <v>126</v>
      </c>
      <c r="D146" s="187">
        <v>0</v>
      </c>
      <c r="E146" s="128"/>
      <c r="F146" s="130">
        <f t="shared" ref="F146:F152" si="0">D146*E146</f>
        <v>0</v>
      </c>
    </row>
    <row r="147" spans="2:7" ht="13.2" x14ac:dyDescent="0.25">
      <c r="B147" s="164" t="s">
        <v>127</v>
      </c>
      <c r="C147" s="127" t="s">
        <v>126</v>
      </c>
      <c r="D147" s="187">
        <v>5</v>
      </c>
      <c r="E147" s="128"/>
      <c r="F147" s="130">
        <f t="shared" si="0"/>
        <v>0</v>
      </c>
    </row>
    <row r="148" spans="2:7" ht="26.4" x14ac:dyDescent="0.25">
      <c r="B148" s="164" t="s">
        <v>128</v>
      </c>
      <c r="C148" s="127" t="s">
        <v>126</v>
      </c>
      <c r="D148" s="187">
        <v>5</v>
      </c>
      <c r="E148" s="128"/>
      <c r="F148" s="130">
        <f t="shared" si="0"/>
        <v>0</v>
      </c>
    </row>
    <row r="149" spans="2:7" ht="13.2" x14ac:dyDescent="0.25">
      <c r="B149" s="164" t="s">
        <v>129</v>
      </c>
      <c r="C149" s="127" t="s">
        <v>126</v>
      </c>
      <c r="D149" s="187">
        <v>20</v>
      </c>
      <c r="E149" s="128"/>
      <c r="F149" s="130">
        <f t="shared" si="0"/>
        <v>0</v>
      </c>
    </row>
    <row r="150" spans="2:7" ht="26.4" x14ac:dyDescent="0.25">
      <c r="B150" s="164" t="s">
        <v>130</v>
      </c>
      <c r="C150" s="127" t="s">
        <v>131</v>
      </c>
      <c r="D150" s="187">
        <v>20</v>
      </c>
      <c r="E150" s="128"/>
      <c r="F150" s="130">
        <f t="shared" si="0"/>
        <v>0</v>
      </c>
    </row>
    <row r="151" spans="2:7" ht="13.2" x14ac:dyDescent="0.25">
      <c r="B151" s="164" t="s">
        <v>132</v>
      </c>
      <c r="C151" s="127" t="s">
        <v>133</v>
      </c>
      <c r="D151" s="187">
        <v>2</v>
      </c>
      <c r="E151" s="128"/>
      <c r="F151" s="130">
        <f t="shared" si="0"/>
        <v>0</v>
      </c>
    </row>
    <row r="152" spans="2:7" ht="26.4" x14ac:dyDescent="0.25">
      <c r="B152" s="164" t="s">
        <v>134</v>
      </c>
      <c r="C152" s="143" t="s">
        <v>54</v>
      </c>
      <c r="D152" s="187">
        <v>42</v>
      </c>
      <c r="E152" s="160"/>
      <c r="F152" s="130">
        <f t="shared" si="0"/>
        <v>0</v>
      </c>
    </row>
    <row r="153" spans="2:7" ht="13.2" x14ac:dyDescent="0.25">
      <c r="B153" s="166" t="s">
        <v>135</v>
      </c>
      <c r="C153" s="167"/>
      <c r="D153" s="160"/>
      <c r="E153" s="128"/>
      <c r="F153" s="128" t="e">
        <f>SUM(F10:F152)</f>
        <v>#REF!</v>
      </c>
      <c r="G153" s="168"/>
    </row>
    <row r="154" spans="2:7" ht="13.2" x14ac:dyDescent="0.25">
      <c r="B154" s="166" t="s">
        <v>136</v>
      </c>
      <c r="C154" s="169">
        <v>0.05</v>
      </c>
      <c r="D154" s="160"/>
      <c r="E154" s="128"/>
      <c r="F154" s="128" t="e">
        <f>F153*C154</f>
        <v>#REF!</v>
      </c>
    </row>
    <row r="155" spans="2:7" ht="26.4" x14ac:dyDescent="0.25">
      <c r="B155" s="170" t="s">
        <v>137</v>
      </c>
      <c r="C155" s="171"/>
      <c r="D155" s="160"/>
      <c r="E155" s="128"/>
      <c r="F155" s="172" t="e">
        <f>F153+#REF!+F154+#REF!</f>
        <v>#REF!</v>
      </c>
    </row>
    <row r="156" spans="2:7" ht="13.2" x14ac:dyDescent="0.25">
      <c r="D156" s="154"/>
      <c r="F156" t="e">
        <f>F155/48</f>
        <v>#REF!</v>
      </c>
    </row>
    <row r="157" spans="2:7" ht="13.2" x14ac:dyDescent="0.25">
      <c r="D157" s="154"/>
    </row>
    <row r="158" spans="2:7" ht="13.2" x14ac:dyDescent="0.25">
      <c r="D158" s="154"/>
    </row>
    <row r="159" spans="2:7" ht="13.2" x14ac:dyDescent="0.25">
      <c r="D159" s="154"/>
    </row>
    <row r="160" spans="2:7" ht="13.2" x14ac:dyDescent="0.25">
      <c r="D160" s="154"/>
    </row>
    <row r="161" spans="4:4" ht="13.2" x14ac:dyDescent="0.25">
      <c r="D161" s="154"/>
    </row>
    <row r="162" spans="4:4" ht="13.2" x14ac:dyDescent="0.25">
      <c r="D162" s="154"/>
    </row>
    <row r="163" spans="4:4" ht="13.2" x14ac:dyDescent="0.25">
      <c r="D163" s="154"/>
    </row>
    <row r="164" spans="4:4" ht="13.2" x14ac:dyDescent="0.25">
      <c r="D164" s="154"/>
    </row>
    <row r="165" spans="4:4" ht="13.2" x14ac:dyDescent="0.25">
      <c r="D165" s="154"/>
    </row>
    <row r="166" spans="4:4" ht="13.2" x14ac:dyDescent="0.25">
      <c r="D166" s="154"/>
    </row>
    <row r="167" spans="4:4" ht="13.2" x14ac:dyDescent="0.25">
      <c r="D167" s="154"/>
    </row>
    <row r="168" spans="4:4" ht="13.2" x14ac:dyDescent="0.25">
      <c r="D168" s="154"/>
    </row>
    <row r="169" spans="4:4" ht="13.2" x14ac:dyDescent="0.25">
      <c r="D169" s="154"/>
    </row>
    <row r="170" spans="4:4" ht="13.2" x14ac:dyDescent="0.25">
      <c r="D170" s="154"/>
    </row>
    <row r="171" spans="4:4" ht="13.2" x14ac:dyDescent="0.25">
      <c r="D171" s="154"/>
    </row>
    <row r="172" spans="4:4" ht="13.2" x14ac:dyDescent="0.25">
      <c r="D172" s="154"/>
    </row>
    <row r="173" spans="4:4" ht="13.2" x14ac:dyDescent="0.25">
      <c r="D173" s="154"/>
    </row>
    <row r="174" spans="4:4" ht="13.2" x14ac:dyDescent="0.25">
      <c r="D174" s="154"/>
    </row>
    <row r="175" spans="4:4" ht="13.2" x14ac:dyDescent="0.25">
      <c r="D175" s="154"/>
    </row>
    <row r="176" spans="4:4" ht="13.2" x14ac:dyDescent="0.25">
      <c r="D176" s="154"/>
    </row>
    <row r="177" spans="4:4" ht="13.2" x14ac:dyDescent="0.25">
      <c r="D177" s="154"/>
    </row>
    <row r="178" spans="4:4" ht="13.2" x14ac:dyDescent="0.25">
      <c r="D178" s="154"/>
    </row>
    <row r="179" spans="4:4" ht="13.2" x14ac:dyDescent="0.25">
      <c r="D179" s="154"/>
    </row>
    <row r="180" spans="4:4" ht="13.2" x14ac:dyDescent="0.25">
      <c r="D180" s="154"/>
    </row>
    <row r="181" spans="4:4" ht="13.2" x14ac:dyDescent="0.25">
      <c r="D181" s="154"/>
    </row>
    <row r="182" spans="4:4" ht="13.2" x14ac:dyDescent="0.25">
      <c r="D182" s="154"/>
    </row>
    <row r="183" spans="4:4" ht="13.2" x14ac:dyDescent="0.25">
      <c r="D183" s="154"/>
    </row>
    <row r="184" spans="4:4" ht="13.2" x14ac:dyDescent="0.25">
      <c r="D184" s="154"/>
    </row>
    <row r="185" spans="4:4" ht="13.2" x14ac:dyDescent="0.25">
      <c r="D185" s="154"/>
    </row>
    <row r="186" spans="4:4" ht="13.2" x14ac:dyDescent="0.25">
      <c r="D186" s="154"/>
    </row>
    <row r="187" spans="4:4" ht="13.2" x14ac:dyDescent="0.25">
      <c r="D187" s="154"/>
    </row>
    <row r="188" spans="4:4" ht="13.2" x14ac:dyDescent="0.25">
      <c r="D188" s="154"/>
    </row>
    <row r="189" spans="4:4" ht="13.2" x14ac:dyDescent="0.25">
      <c r="D189" s="154"/>
    </row>
    <row r="190" spans="4:4" ht="13.2" x14ac:dyDescent="0.25">
      <c r="D190" s="154"/>
    </row>
    <row r="191" spans="4:4" ht="13.2" x14ac:dyDescent="0.25">
      <c r="D191" s="154"/>
    </row>
    <row r="192" spans="4:4" ht="13.2" x14ac:dyDescent="0.25">
      <c r="D192" s="154"/>
    </row>
    <row r="193" spans="4:4" ht="13.2" x14ac:dyDescent="0.25">
      <c r="D193" s="154"/>
    </row>
    <row r="194" spans="4:4" ht="13.2" x14ac:dyDescent="0.25">
      <c r="D194" s="154"/>
    </row>
    <row r="195" spans="4:4" ht="13.2" x14ac:dyDescent="0.25">
      <c r="D195" s="154"/>
    </row>
    <row r="196" spans="4:4" ht="13.2" x14ac:dyDescent="0.25">
      <c r="D196" s="154"/>
    </row>
    <row r="197" spans="4:4" ht="13.2" x14ac:dyDescent="0.25">
      <c r="D197" s="154"/>
    </row>
    <row r="198" spans="4:4" ht="13.2" x14ac:dyDescent="0.25">
      <c r="D198" s="154"/>
    </row>
    <row r="199" spans="4:4" ht="13.2" x14ac:dyDescent="0.25">
      <c r="D199" s="154"/>
    </row>
    <row r="200" spans="4:4" ht="13.2" x14ac:dyDescent="0.25">
      <c r="D200" s="154"/>
    </row>
    <row r="201" spans="4:4" ht="13.2" x14ac:dyDescent="0.25">
      <c r="D201" s="154"/>
    </row>
    <row r="202" spans="4:4" ht="13.2" x14ac:dyDescent="0.25">
      <c r="D202" s="154"/>
    </row>
    <row r="203" spans="4:4" ht="13.2" x14ac:dyDescent="0.25">
      <c r="D203" s="154"/>
    </row>
    <row r="204" spans="4:4" ht="13.2" x14ac:dyDescent="0.25">
      <c r="D204" s="154"/>
    </row>
    <row r="205" spans="4:4" ht="13.2" x14ac:dyDescent="0.25">
      <c r="D205" s="154"/>
    </row>
    <row r="206" spans="4:4" ht="13.2" x14ac:dyDescent="0.25">
      <c r="D206" s="154"/>
    </row>
    <row r="207" spans="4:4" ht="13.2" x14ac:dyDescent="0.25">
      <c r="D207" s="154"/>
    </row>
    <row r="208" spans="4:4" ht="13.2" x14ac:dyDescent="0.25">
      <c r="D208" s="154"/>
    </row>
    <row r="209" spans="4:4" ht="13.2" x14ac:dyDescent="0.25">
      <c r="D209" s="154"/>
    </row>
    <row r="210" spans="4:4" ht="13.2" x14ac:dyDescent="0.25">
      <c r="D210" s="154"/>
    </row>
    <row r="211" spans="4:4" ht="13.2" x14ac:dyDescent="0.25">
      <c r="D211" s="154"/>
    </row>
    <row r="212" spans="4:4" ht="13.2" x14ac:dyDescent="0.25">
      <c r="D212" s="154"/>
    </row>
    <row r="213" spans="4:4" ht="13.2" x14ac:dyDescent="0.25">
      <c r="D213" s="154"/>
    </row>
    <row r="214" spans="4:4" ht="13.2" x14ac:dyDescent="0.25">
      <c r="D214" s="154"/>
    </row>
    <row r="215" spans="4:4" ht="13.2" x14ac:dyDescent="0.25">
      <c r="D215" s="154"/>
    </row>
    <row r="216" spans="4:4" ht="13.2" x14ac:dyDescent="0.25">
      <c r="D216" s="154"/>
    </row>
    <row r="217" spans="4:4" ht="13.2" x14ac:dyDescent="0.25">
      <c r="D217" s="154"/>
    </row>
    <row r="218" spans="4:4" ht="13.2" x14ac:dyDescent="0.25">
      <c r="D218" s="154"/>
    </row>
    <row r="219" spans="4:4" ht="13.2" x14ac:dyDescent="0.25">
      <c r="D219" s="154"/>
    </row>
    <row r="220" spans="4:4" ht="13.2" x14ac:dyDescent="0.25">
      <c r="D220" s="154"/>
    </row>
    <row r="221" spans="4:4" ht="13.2" x14ac:dyDescent="0.25">
      <c r="D221" s="154"/>
    </row>
    <row r="222" spans="4:4" ht="13.2" x14ac:dyDescent="0.25">
      <c r="D222" s="154"/>
    </row>
    <row r="223" spans="4:4" ht="13.2" x14ac:dyDescent="0.25">
      <c r="D223" s="154"/>
    </row>
    <row r="224" spans="4:4" ht="13.2" x14ac:dyDescent="0.25">
      <c r="D224" s="154"/>
    </row>
    <row r="225" spans="4:4" ht="13.2" x14ac:dyDescent="0.25">
      <c r="D225" s="154"/>
    </row>
    <row r="226" spans="4:4" ht="13.2" x14ac:dyDescent="0.25">
      <c r="D226" s="154"/>
    </row>
    <row r="227" spans="4:4" ht="13.2" x14ac:dyDescent="0.25">
      <c r="D227" s="154"/>
    </row>
    <row r="228" spans="4:4" ht="13.2" x14ac:dyDescent="0.25">
      <c r="D228" s="154"/>
    </row>
    <row r="229" spans="4:4" ht="13.2" x14ac:dyDescent="0.25">
      <c r="D229" s="154"/>
    </row>
    <row r="230" spans="4:4" ht="13.2" x14ac:dyDescent="0.25">
      <c r="D230" s="154"/>
    </row>
    <row r="231" spans="4:4" ht="13.2" x14ac:dyDescent="0.25">
      <c r="D231" s="154"/>
    </row>
    <row r="232" spans="4:4" ht="13.2" x14ac:dyDescent="0.25">
      <c r="D232" s="154"/>
    </row>
    <row r="233" spans="4:4" ht="13.2" x14ac:dyDescent="0.25">
      <c r="D233" s="154"/>
    </row>
    <row r="234" spans="4:4" ht="13.2" x14ac:dyDescent="0.25">
      <c r="D234" s="154"/>
    </row>
    <row r="235" spans="4:4" ht="13.2" x14ac:dyDescent="0.25">
      <c r="D235" s="154"/>
    </row>
    <row r="236" spans="4:4" ht="13.2" x14ac:dyDescent="0.25">
      <c r="D236" s="154"/>
    </row>
    <row r="237" spans="4:4" ht="13.2" x14ac:dyDescent="0.25">
      <c r="D237" s="154"/>
    </row>
    <row r="238" spans="4:4" ht="13.2" x14ac:dyDescent="0.25">
      <c r="D238" s="154"/>
    </row>
    <row r="239" spans="4:4" ht="13.2" x14ac:dyDescent="0.25">
      <c r="D239" s="154"/>
    </row>
    <row r="240" spans="4:4" ht="13.2" x14ac:dyDescent="0.25">
      <c r="D240" s="154"/>
    </row>
    <row r="241" spans="4:4" ht="13.2" x14ac:dyDescent="0.25">
      <c r="D241" s="154"/>
    </row>
    <row r="242" spans="4:4" ht="13.2" x14ac:dyDescent="0.25">
      <c r="D242" s="154"/>
    </row>
    <row r="243" spans="4:4" ht="13.2" x14ac:dyDescent="0.25">
      <c r="D243" s="154"/>
    </row>
    <row r="244" spans="4:4" ht="13.2" x14ac:dyDescent="0.25">
      <c r="D244" s="154"/>
    </row>
    <row r="245" spans="4:4" ht="13.2" x14ac:dyDescent="0.25">
      <c r="D245" s="154"/>
    </row>
    <row r="246" spans="4:4" ht="13.2" x14ac:dyDescent="0.25">
      <c r="D246" s="154"/>
    </row>
    <row r="247" spans="4:4" ht="13.2" x14ac:dyDescent="0.25">
      <c r="D247" s="154"/>
    </row>
    <row r="248" spans="4:4" ht="13.2" x14ac:dyDescent="0.25">
      <c r="D248" s="154"/>
    </row>
    <row r="249" spans="4:4" ht="13.2" x14ac:dyDescent="0.25">
      <c r="D249" s="154"/>
    </row>
    <row r="250" spans="4:4" ht="13.2" x14ac:dyDescent="0.25">
      <c r="D250" s="154"/>
    </row>
    <row r="251" spans="4:4" ht="13.2" x14ac:dyDescent="0.25">
      <c r="D251" s="154"/>
    </row>
    <row r="252" spans="4:4" ht="13.2" x14ac:dyDescent="0.25">
      <c r="D252" s="154"/>
    </row>
    <row r="253" spans="4:4" ht="13.2" x14ac:dyDescent="0.25">
      <c r="D253" s="154"/>
    </row>
    <row r="254" spans="4:4" ht="13.2" x14ac:dyDescent="0.25">
      <c r="D254" s="154"/>
    </row>
    <row r="255" spans="4:4" ht="13.2" x14ac:dyDescent="0.25">
      <c r="D255" s="154"/>
    </row>
    <row r="256" spans="4:4" ht="13.2" x14ac:dyDescent="0.25">
      <c r="D256" s="154"/>
    </row>
    <row r="257" spans="4:4" ht="13.2" x14ac:dyDescent="0.25">
      <c r="D257" s="154"/>
    </row>
    <row r="258" spans="4:4" ht="13.2" x14ac:dyDescent="0.25">
      <c r="D258" s="154"/>
    </row>
    <row r="259" spans="4:4" ht="13.2" x14ac:dyDescent="0.25">
      <c r="D259" s="154"/>
    </row>
    <row r="260" spans="4:4" ht="13.2" x14ac:dyDescent="0.25">
      <c r="D260" s="154"/>
    </row>
    <row r="261" spans="4:4" ht="13.2" x14ac:dyDescent="0.25">
      <c r="D261" s="154"/>
    </row>
    <row r="262" spans="4:4" ht="13.2" x14ac:dyDescent="0.25">
      <c r="D262" s="154"/>
    </row>
    <row r="263" spans="4:4" ht="13.2" x14ac:dyDescent="0.25">
      <c r="D263" s="154"/>
    </row>
    <row r="264" spans="4:4" ht="13.2" x14ac:dyDescent="0.25">
      <c r="D264" s="154"/>
    </row>
    <row r="265" spans="4:4" ht="13.2" x14ac:dyDescent="0.25">
      <c r="D265" s="154"/>
    </row>
    <row r="266" spans="4:4" ht="13.2" x14ac:dyDescent="0.25">
      <c r="D266" s="154"/>
    </row>
    <row r="267" spans="4:4" ht="13.2" x14ac:dyDescent="0.25">
      <c r="D267" s="154"/>
    </row>
    <row r="268" spans="4:4" ht="13.2" x14ac:dyDescent="0.25">
      <c r="D268" s="154"/>
    </row>
    <row r="269" spans="4:4" ht="13.2" x14ac:dyDescent="0.25">
      <c r="D269" s="154"/>
    </row>
    <row r="270" spans="4:4" ht="13.2" x14ac:dyDescent="0.25">
      <c r="D270" s="154"/>
    </row>
    <row r="271" spans="4:4" ht="13.2" x14ac:dyDescent="0.25">
      <c r="D271" s="154"/>
    </row>
    <row r="272" spans="4:4" ht="13.2" x14ac:dyDescent="0.25">
      <c r="D272" s="154"/>
    </row>
    <row r="273" spans="4:4" ht="13.2" x14ac:dyDescent="0.25">
      <c r="D273" s="154"/>
    </row>
    <row r="274" spans="4:4" ht="13.2" x14ac:dyDescent="0.25">
      <c r="D274" s="154"/>
    </row>
    <row r="275" spans="4:4" ht="13.2" x14ac:dyDescent="0.25">
      <c r="D275" s="154"/>
    </row>
    <row r="276" spans="4:4" ht="13.2" x14ac:dyDescent="0.25">
      <c r="D276" s="154"/>
    </row>
    <row r="277" spans="4:4" ht="13.2" x14ac:dyDescent="0.25">
      <c r="D277" s="154"/>
    </row>
    <row r="278" spans="4:4" ht="13.2" x14ac:dyDescent="0.25">
      <c r="D278" s="154"/>
    </row>
    <row r="279" spans="4:4" ht="13.2" x14ac:dyDescent="0.25">
      <c r="D279" s="154"/>
    </row>
    <row r="280" spans="4:4" ht="13.2" x14ac:dyDescent="0.25">
      <c r="D280" s="154"/>
    </row>
    <row r="281" spans="4:4" ht="13.2" x14ac:dyDescent="0.25">
      <c r="D281" s="154"/>
    </row>
    <row r="282" spans="4:4" ht="13.2" x14ac:dyDescent="0.25">
      <c r="D282" s="154"/>
    </row>
    <row r="283" spans="4:4" ht="13.2" x14ac:dyDescent="0.25">
      <c r="D283" s="154"/>
    </row>
    <row r="284" spans="4:4" ht="13.2" x14ac:dyDescent="0.25">
      <c r="D284" s="154"/>
    </row>
    <row r="285" spans="4:4" ht="13.2" x14ac:dyDescent="0.25">
      <c r="D285" s="154"/>
    </row>
    <row r="286" spans="4:4" ht="13.2" x14ac:dyDescent="0.25">
      <c r="D286" s="154"/>
    </row>
    <row r="287" spans="4:4" ht="13.2" x14ac:dyDescent="0.25">
      <c r="D287" s="154"/>
    </row>
    <row r="288" spans="4:4" ht="13.2" x14ac:dyDescent="0.25">
      <c r="D288" s="154"/>
    </row>
    <row r="289" spans="4:4" ht="13.2" x14ac:dyDescent="0.25">
      <c r="D289" s="154"/>
    </row>
    <row r="290" spans="4:4" ht="13.2" x14ac:dyDescent="0.25">
      <c r="D290" s="154"/>
    </row>
    <row r="291" spans="4:4" ht="13.2" x14ac:dyDescent="0.25">
      <c r="D291" s="154"/>
    </row>
    <row r="292" spans="4:4" ht="13.2" x14ac:dyDescent="0.25">
      <c r="D292" s="154"/>
    </row>
    <row r="293" spans="4:4" ht="13.2" x14ac:dyDescent="0.25">
      <c r="D293" s="154"/>
    </row>
    <row r="294" spans="4:4" ht="13.2" x14ac:dyDescent="0.25">
      <c r="D294" s="154"/>
    </row>
    <row r="295" spans="4:4" ht="13.2" x14ac:dyDescent="0.25">
      <c r="D295" s="154"/>
    </row>
    <row r="296" spans="4:4" ht="13.2" x14ac:dyDescent="0.25">
      <c r="D296" s="154"/>
    </row>
    <row r="297" spans="4:4" ht="13.2" x14ac:dyDescent="0.25">
      <c r="D297" s="154"/>
    </row>
    <row r="298" spans="4:4" ht="13.2" x14ac:dyDescent="0.25">
      <c r="D298" s="154"/>
    </row>
    <row r="299" spans="4:4" ht="13.2" x14ac:dyDescent="0.25">
      <c r="D299" s="154"/>
    </row>
    <row r="300" spans="4:4" ht="13.2" x14ac:dyDescent="0.25">
      <c r="D300" s="154"/>
    </row>
    <row r="301" spans="4:4" ht="13.2" x14ac:dyDescent="0.25">
      <c r="D301" s="154"/>
    </row>
    <row r="302" spans="4:4" ht="13.2" x14ac:dyDescent="0.25">
      <c r="D302" s="154"/>
    </row>
    <row r="303" spans="4:4" ht="13.2" x14ac:dyDescent="0.25">
      <c r="D303" s="154"/>
    </row>
    <row r="304" spans="4:4" ht="13.2" x14ac:dyDescent="0.25">
      <c r="D304" s="154"/>
    </row>
    <row r="305" spans="4:4" ht="13.2" x14ac:dyDescent="0.25">
      <c r="D305" s="154"/>
    </row>
    <row r="306" spans="4:4" ht="13.2" x14ac:dyDescent="0.25">
      <c r="D306" s="154"/>
    </row>
    <row r="307" spans="4:4" ht="13.2" x14ac:dyDescent="0.25">
      <c r="D307" s="154"/>
    </row>
    <row r="308" spans="4:4" ht="13.2" x14ac:dyDescent="0.25">
      <c r="D308" s="154"/>
    </row>
    <row r="309" spans="4:4" ht="13.2" x14ac:dyDescent="0.25">
      <c r="D309" s="154"/>
    </row>
    <row r="310" spans="4:4" ht="13.2" x14ac:dyDescent="0.25">
      <c r="D310" s="154"/>
    </row>
    <row r="311" spans="4:4" ht="13.2" x14ac:dyDescent="0.25">
      <c r="D311" s="154"/>
    </row>
    <row r="312" spans="4:4" ht="13.2" x14ac:dyDescent="0.25">
      <c r="D312" s="154"/>
    </row>
    <row r="313" spans="4:4" ht="13.2" x14ac:dyDescent="0.25">
      <c r="D313" s="154"/>
    </row>
    <row r="314" spans="4:4" ht="13.2" x14ac:dyDescent="0.25">
      <c r="D314" s="154"/>
    </row>
    <row r="315" spans="4:4" ht="13.2" x14ac:dyDescent="0.25">
      <c r="D315" s="154"/>
    </row>
    <row r="316" spans="4:4" ht="13.2" x14ac:dyDescent="0.25">
      <c r="D316" s="154"/>
    </row>
    <row r="317" spans="4:4" ht="13.2" x14ac:dyDescent="0.25">
      <c r="D317" s="154"/>
    </row>
    <row r="318" spans="4:4" ht="13.2" x14ac:dyDescent="0.25">
      <c r="D318" s="154"/>
    </row>
    <row r="319" spans="4:4" ht="13.2" x14ac:dyDescent="0.25">
      <c r="D319" s="154"/>
    </row>
    <row r="320" spans="4:4" ht="13.2" x14ac:dyDescent="0.25">
      <c r="D320" s="154"/>
    </row>
    <row r="321" spans="4:4" ht="13.2" x14ac:dyDescent="0.25">
      <c r="D321" s="154"/>
    </row>
    <row r="322" spans="4:4" ht="13.2" x14ac:dyDescent="0.25">
      <c r="D322" s="154"/>
    </row>
    <row r="323" spans="4:4" ht="13.2" x14ac:dyDescent="0.25">
      <c r="D323" s="154"/>
    </row>
    <row r="324" spans="4:4" ht="13.2" x14ac:dyDescent="0.25">
      <c r="D324" s="154"/>
    </row>
    <row r="325" spans="4:4" ht="13.2" x14ac:dyDescent="0.25">
      <c r="D325" s="154"/>
    </row>
    <row r="326" spans="4:4" ht="13.2" x14ac:dyDescent="0.25">
      <c r="D326" s="154"/>
    </row>
    <row r="327" spans="4:4" ht="13.2" x14ac:dyDescent="0.25">
      <c r="D327" s="154"/>
    </row>
    <row r="328" spans="4:4" ht="13.2" x14ac:dyDescent="0.25">
      <c r="D328" s="154"/>
    </row>
    <row r="329" spans="4:4" ht="13.2" x14ac:dyDescent="0.25">
      <c r="D329" s="154"/>
    </row>
    <row r="330" spans="4:4" ht="13.2" x14ac:dyDescent="0.25">
      <c r="D330" s="154"/>
    </row>
    <row r="331" spans="4:4" ht="13.2" x14ac:dyDescent="0.25">
      <c r="D331" s="154"/>
    </row>
    <row r="332" spans="4:4" ht="13.2" x14ac:dyDescent="0.25">
      <c r="D332" s="154"/>
    </row>
    <row r="333" spans="4:4" ht="13.2" x14ac:dyDescent="0.25">
      <c r="D333" s="154"/>
    </row>
    <row r="334" spans="4:4" ht="13.2" x14ac:dyDescent="0.25">
      <c r="D334" s="154"/>
    </row>
    <row r="335" spans="4:4" ht="13.2" x14ac:dyDescent="0.25">
      <c r="D335" s="154"/>
    </row>
    <row r="336" spans="4:4" ht="13.2" x14ac:dyDescent="0.25">
      <c r="D336" s="154"/>
    </row>
    <row r="337" spans="4:4" ht="13.2" x14ac:dyDescent="0.25">
      <c r="D337" s="154"/>
    </row>
    <row r="338" spans="4:4" ht="13.2" x14ac:dyDescent="0.25">
      <c r="D338" s="154"/>
    </row>
    <row r="339" spans="4:4" ht="13.2" x14ac:dyDescent="0.25">
      <c r="D339" s="154"/>
    </row>
    <row r="340" spans="4:4" ht="13.2" x14ac:dyDescent="0.25">
      <c r="D340" s="154"/>
    </row>
    <row r="341" spans="4:4" ht="13.2" x14ac:dyDescent="0.25">
      <c r="D341" s="154"/>
    </row>
    <row r="342" spans="4:4" ht="13.2" x14ac:dyDescent="0.25">
      <c r="D342" s="154"/>
    </row>
    <row r="343" spans="4:4" ht="13.2" x14ac:dyDescent="0.25">
      <c r="D343" s="154"/>
    </row>
    <row r="344" spans="4:4" ht="13.2" x14ac:dyDescent="0.25">
      <c r="D344" s="154"/>
    </row>
    <row r="345" spans="4:4" ht="13.2" x14ac:dyDescent="0.25">
      <c r="D345" s="154"/>
    </row>
    <row r="346" spans="4:4" ht="13.2" x14ac:dyDescent="0.25">
      <c r="D346" s="154"/>
    </row>
    <row r="347" spans="4:4" ht="13.2" x14ac:dyDescent="0.25">
      <c r="D347" s="154"/>
    </row>
    <row r="348" spans="4:4" ht="13.2" x14ac:dyDescent="0.25">
      <c r="D348" s="154"/>
    </row>
    <row r="349" spans="4:4" ht="13.2" x14ac:dyDescent="0.25">
      <c r="D349" s="154"/>
    </row>
    <row r="350" spans="4:4" ht="13.2" x14ac:dyDescent="0.25">
      <c r="D350" s="154"/>
    </row>
    <row r="351" spans="4:4" ht="13.2" x14ac:dyDescent="0.25">
      <c r="D351" s="154"/>
    </row>
    <row r="352" spans="4:4" ht="13.2" x14ac:dyDescent="0.25">
      <c r="D352" s="154"/>
    </row>
    <row r="353" spans="4:4" ht="13.2" x14ac:dyDescent="0.25">
      <c r="D353" s="154"/>
    </row>
    <row r="354" spans="4:4" ht="13.2" x14ac:dyDescent="0.25">
      <c r="D354" s="154"/>
    </row>
    <row r="355" spans="4:4" ht="13.2" x14ac:dyDescent="0.25">
      <c r="D355" s="154"/>
    </row>
    <row r="356" spans="4:4" ht="13.2" x14ac:dyDescent="0.25">
      <c r="D356" s="154"/>
    </row>
    <row r="357" spans="4:4" ht="13.2" x14ac:dyDescent="0.25">
      <c r="D357" s="154"/>
    </row>
    <row r="358" spans="4:4" ht="13.2" x14ac:dyDescent="0.25">
      <c r="D358" s="154"/>
    </row>
    <row r="359" spans="4:4" ht="13.2" x14ac:dyDescent="0.25">
      <c r="D359" s="154"/>
    </row>
    <row r="360" spans="4:4" ht="13.2" x14ac:dyDescent="0.25">
      <c r="D360" s="154"/>
    </row>
    <row r="361" spans="4:4" ht="13.2" x14ac:dyDescent="0.25">
      <c r="D361" s="154"/>
    </row>
    <row r="362" spans="4:4" ht="13.2" x14ac:dyDescent="0.25">
      <c r="D362" s="154"/>
    </row>
    <row r="363" spans="4:4" ht="13.2" x14ac:dyDescent="0.25">
      <c r="D363" s="154"/>
    </row>
    <row r="364" spans="4:4" ht="13.2" x14ac:dyDescent="0.25">
      <c r="D364" s="154"/>
    </row>
    <row r="365" spans="4:4" ht="13.2" x14ac:dyDescent="0.25">
      <c r="D365" s="154"/>
    </row>
    <row r="366" spans="4:4" ht="13.2" x14ac:dyDescent="0.25">
      <c r="D366" s="154"/>
    </row>
    <row r="367" spans="4:4" ht="13.2" x14ac:dyDescent="0.25">
      <c r="D367" s="154"/>
    </row>
    <row r="368" spans="4:4" ht="13.2" x14ac:dyDescent="0.25">
      <c r="D368" s="154"/>
    </row>
    <row r="369" spans="4:4" ht="13.2" x14ac:dyDescent="0.25">
      <c r="D369" s="154"/>
    </row>
    <row r="370" spans="4:4" ht="13.2" x14ac:dyDescent="0.25">
      <c r="D370" s="154"/>
    </row>
    <row r="371" spans="4:4" ht="13.2" x14ac:dyDescent="0.25">
      <c r="D371" s="154"/>
    </row>
    <row r="372" spans="4:4" ht="13.2" x14ac:dyDescent="0.25">
      <c r="D372" s="154"/>
    </row>
    <row r="373" spans="4:4" ht="13.2" x14ac:dyDescent="0.25">
      <c r="D373" s="154"/>
    </row>
    <row r="374" spans="4:4" ht="13.2" x14ac:dyDescent="0.25">
      <c r="D374" s="154"/>
    </row>
    <row r="375" spans="4:4" ht="13.2" x14ac:dyDescent="0.25">
      <c r="D375" s="154"/>
    </row>
    <row r="376" spans="4:4" ht="13.2" x14ac:dyDescent="0.25">
      <c r="D376" s="154"/>
    </row>
    <row r="377" spans="4:4" ht="13.2" x14ac:dyDescent="0.25">
      <c r="D377" s="154"/>
    </row>
    <row r="378" spans="4:4" ht="13.2" x14ac:dyDescent="0.25">
      <c r="D378" s="154"/>
    </row>
    <row r="379" spans="4:4" ht="13.2" x14ac:dyDescent="0.25">
      <c r="D379" s="154"/>
    </row>
    <row r="380" spans="4:4" ht="13.2" x14ac:dyDescent="0.25">
      <c r="D380" s="154"/>
    </row>
    <row r="381" spans="4:4" ht="13.2" x14ac:dyDescent="0.25">
      <c r="D381" s="154"/>
    </row>
    <row r="382" spans="4:4" ht="13.2" x14ac:dyDescent="0.25">
      <c r="D382" s="154"/>
    </row>
    <row r="383" spans="4:4" ht="13.2" x14ac:dyDescent="0.25">
      <c r="D383" s="154"/>
    </row>
    <row r="384" spans="4:4" ht="13.2" x14ac:dyDescent="0.25">
      <c r="D384" s="154"/>
    </row>
    <row r="385" spans="4:4" ht="13.2" x14ac:dyDescent="0.25">
      <c r="D385" s="154"/>
    </row>
    <row r="386" spans="4:4" ht="13.2" x14ac:dyDescent="0.25">
      <c r="D386" s="154"/>
    </row>
    <row r="387" spans="4:4" ht="13.2" x14ac:dyDescent="0.25">
      <c r="D387" s="154"/>
    </row>
    <row r="388" spans="4:4" ht="13.2" x14ac:dyDescent="0.25">
      <c r="D388" s="154"/>
    </row>
    <row r="389" spans="4:4" ht="13.2" x14ac:dyDescent="0.25">
      <c r="D389" s="154"/>
    </row>
    <row r="390" spans="4:4" ht="13.2" x14ac:dyDescent="0.25">
      <c r="D390" s="154"/>
    </row>
    <row r="391" spans="4:4" ht="13.2" x14ac:dyDescent="0.25">
      <c r="D391" s="154"/>
    </row>
    <row r="392" spans="4:4" ht="13.2" x14ac:dyDescent="0.25">
      <c r="D392" s="154"/>
    </row>
    <row r="393" spans="4:4" ht="13.2" x14ac:dyDescent="0.25">
      <c r="D393" s="154"/>
    </row>
    <row r="394" spans="4:4" ht="13.2" x14ac:dyDescent="0.25">
      <c r="D394" s="154"/>
    </row>
    <row r="395" spans="4:4" ht="13.2" x14ac:dyDescent="0.25">
      <c r="D395" s="154"/>
    </row>
    <row r="396" spans="4:4" ht="13.2" x14ac:dyDescent="0.25">
      <c r="D396" s="154"/>
    </row>
    <row r="397" spans="4:4" ht="13.2" x14ac:dyDescent="0.25">
      <c r="D397" s="154"/>
    </row>
    <row r="398" spans="4:4" ht="13.2" x14ac:dyDescent="0.25">
      <c r="D398" s="154"/>
    </row>
    <row r="399" spans="4:4" ht="13.2" x14ac:dyDescent="0.25">
      <c r="D399" s="154"/>
    </row>
    <row r="400" spans="4:4" ht="13.2" x14ac:dyDescent="0.25">
      <c r="D400" s="154"/>
    </row>
    <row r="401" spans="4:4" ht="13.2" x14ac:dyDescent="0.25">
      <c r="D401" s="154"/>
    </row>
    <row r="402" spans="4:4" ht="13.2" x14ac:dyDescent="0.25">
      <c r="D402" s="154"/>
    </row>
    <row r="403" spans="4:4" ht="13.2" x14ac:dyDescent="0.25">
      <c r="D403" s="154"/>
    </row>
    <row r="404" spans="4:4" ht="13.2" x14ac:dyDescent="0.25">
      <c r="D404" s="154"/>
    </row>
    <row r="405" spans="4:4" ht="13.2" x14ac:dyDescent="0.25">
      <c r="D405" s="154"/>
    </row>
    <row r="406" spans="4:4" ht="13.2" x14ac:dyDescent="0.25">
      <c r="D406" s="154"/>
    </row>
    <row r="407" spans="4:4" ht="13.2" x14ac:dyDescent="0.25">
      <c r="D407" s="154"/>
    </row>
    <row r="408" spans="4:4" ht="13.2" x14ac:dyDescent="0.25">
      <c r="D408" s="154"/>
    </row>
    <row r="409" spans="4:4" ht="13.2" x14ac:dyDescent="0.25">
      <c r="D409" s="154"/>
    </row>
    <row r="410" spans="4:4" ht="13.2" x14ac:dyDescent="0.25">
      <c r="D410" s="154"/>
    </row>
    <row r="411" spans="4:4" ht="13.2" x14ac:dyDescent="0.25">
      <c r="D411" s="154"/>
    </row>
    <row r="412" spans="4:4" ht="13.2" x14ac:dyDescent="0.25">
      <c r="D412" s="154"/>
    </row>
    <row r="413" spans="4:4" ht="13.2" x14ac:dyDescent="0.25">
      <c r="D413" s="154"/>
    </row>
    <row r="414" spans="4:4" ht="13.2" x14ac:dyDescent="0.25">
      <c r="D414" s="154"/>
    </row>
    <row r="415" spans="4:4" ht="13.2" x14ac:dyDescent="0.25">
      <c r="D415" s="154"/>
    </row>
    <row r="416" spans="4:4" ht="13.2" x14ac:dyDescent="0.25">
      <c r="D416" s="154"/>
    </row>
    <row r="417" spans="4:4" ht="13.2" x14ac:dyDescent="0.25">
      <c r="D417" s="154"/>
    </row>
    <row r="418" spans="4:4" ht="13.2" x14ac:dyDescent="0.25">
      <c r="D418" s="154"/>
    </row>
    <row r="419" spans="4:4" ht="13.2" x14ac:dyDescent="0.25">
      <c r="D419" s="154"/>
    </row>
    <row r="420" spans="4:4" ht="13.2" x14ac:dyDescent="0.25">
      <c r="D420" s="154"/>
    </row>
    <row r="421" spans="4:4" ht="13.2" x14ac:dyDescent="0.25">
      <c r="D421" s="154"/>
    </row>
    <row r="422" spans="4:4" ht="13.2" x14ac:dyDescent="0.25">
      <c r="D422" s="154"/>
    </row>
    <row r="423" spans="4:4" ht="13.2" x14ac:dyDescent="0.25">
      <c r="D423" s="154"/>
    </row>
    <row r="424" spans="4:4" ht="13.2" x14ac:dyDescent="0.25">
      <c r="D424" s="154"/>
    </row>
    <row r="425" spans="4:4" ht="13.2" x14ac:dyDescent="0.25">
      <c r="D425" s="154"/>
    </row>
    <row r="426" spans="4:4" ht="13.2" x14ac:dyDescent="0.25">
      <c r="D426" s="154"/>
    </row>
    <row r="427" spans="4:4" ht="13.2" x14ac:dyDescent="0.25">
      <c r="D427" s="154"/>
    </row>
    <row r="428" spans="4:4" ht="13.2" x14ac:dyDescent="0.25">
      <c r="D428" s="154"/>
    </row>
    <row r="429" spans="4:4" ht="13.2" x14ac:dyDescent="0.25">
      <c r="D429" s="154"/>
    </row>
    <row r="430" spans="4:4" ht="13.2" x14ac:dyDescent="0.25">
      <c r="D430" s="154"/>
    </row>
    <row r="431" spans="4:4" ht="13.2" x14ac:dyDescent="0.25">
      <c r="D431" s="154"/>
    </row>
    <row r="432" spans="4:4" ht="13.2" x14ac:dyDescent="0.25">
      <c r="D432" s="154"/>
    </row>
    <row r="433" spans="4:4" ht="13.2" x14ac:dyDescent="0.25">
      <c r="D433" s="154"/>
    </row>
    <row r="434" spans="4:4" ht="13.2" x14ac:dyDescent="0.25">
      <c r="D434" s="154"/>
    </row>
    <row r="435" spans="4:4" ht="13.2" x14ac:dyDescent="0.25">
      <c r="D435" s="154"/>
    </row>
    <row r="436" spans="4:4" ht="13.2" x14ac:dyDescent="0.25">
      <c r="D436" s="154"/>
    </row>
    <row r="437" spans="4:4" ht="13.2" x14ac:dyDescent="0.25">
      <c r="D437" s="154"/>
    </row>
    <row r="438" spans="4:4" ht="13.2" x14ac:dyDescent="0.25">
      <c r="D438" s="154"/>
    </row>
    <row r="439" spans="4:4" ht="13.2" x14ac:dyDescent="0.25">
      <c r="D439" s="154"/>
    </row>
    <row r="440" spans="4:4" ht="13.2" x14ac:dyDescent="0.25">
      <c r="D440" s="154"/>
    </row>
    <row r="441" spans="4:4" ht="13.2" x14ac:dyDescent="0.25">
      <c r="D441" s="154"/>
    </row>
    <row r="442" spans="4:4" ht="13.2" x14ac:dyDescent="0.25">
      <c r="D442" s="154"/>
    </row>
    <row r="443" spans="4:4" ht="13.2" x14ac:dyDescent="0.25">
      <c r="D443" s="154"/>
    </row>
    <row r="444" spans="4:4" ht="13.2" x14ac:dyDescent="0.25">
      <c r="D444" s="154"/>
    </row>
    <row r="445" spans="4:4" ht="13.2" x14ac:dyDescent="0.25">
      <c r="D445" s="154"/>
    </row>
    <row r="446" spans="4:4" ht="13.2" x14ac:dyDescent="0.25">
      <c r="D446" s="154"/>
    </row>
    <row r="447" spans="4:4" ht="13.2" x14ac:dyDescent="0.25">
      <c r="D447" s="154"/>
    </row>
    <row r="448" spans="4:4" ht="13.2" x14ac:dyDescent="0.25">
      <c r="D448" s="154"/>
    </row>
    <row r="449" spans="4:4" ht="13.2" x14ac:dyDescent="0.25">
      <c r="D449" s="154"/>
    </row>
    <row r="450" spans="4:4" ht="13.2" x14ac:dyDescent="0.25">
      <c r="D450" s="154"/>
    </row>
    <row r="451" spans="4:4" ht="13.2" x14ac:dyDescent="0.25">
      <c r="D451" s="154"/>
    </row>
    <row r="452" spans="4:4" ht="13.2" x14ac:dyDescent="0.25">
      <c r="D452" s="154"/>
    </row>
    <row r="453" spans="4:4" ht="13.2" x14ac:dyDescent="0.25">
      <c r="D453" s="154"/>
    </row>
    <row r="454" spans="4:4" ht="13.2" x14ac:dyDescent="0.25">
      <c r="D454" s="154"/>
    </row>
    <row r="455" spans="4:4" ht="13.2" x14ac:dyDescent="0.25">
      <c r="D455" s="154"/>
    </row>
    <row r="456" spans="4:4" ht="13.2" x14ac:dyDescent="0.25">
      <c r="D456" s="154"/>
    </row>
    <row r="457" spans="4:4" ht="13.2" x14ac:dyDescent="0.25">
      <c r="D457" s="154"/>
    </row>
    <row r="458" spans="4:4" ht="13.2" x14ac:dyDescent="0.25">
      <c r="D458" s="154"/>
    </row>
    <row r="459" spans="4:4" ht="13.2" x14ac:dyDescent="0.25">
      <c r="D459" s="154"/>
    </row>
    <row r="460" spans="4:4" ht="13.2" x14ac:dyDescent="0.25">
      <c r="D460" s="154"/>
    </row>
    <row r="461" spans="4:4" ht="13.2" x14ac:dyDescent="0.25">
      <c r="D461" s="154"/>
    </row>
    <row r="462" spans="4:4" ht="13.2" x14ac:dyDescent="0.25">
      <c r="D462" s="154"/>
    </row>
    <row r="463" spans="4:4" ht="13.2" x14ac:dyDescent="0.25">
      <c r="D463" s="154"/>
    </row>
    <row r="464" spans="4:4" ht="13.2" x14ac:dyDescent="0.25">
      <c r="D464" s="154"/>
    </row>
    <row r="465" spans="4:4" ht="13.2" x14ac:dyDescent="0.25">
      <c r="D465" s="154"/>
    </row>
    <row r="466" spans="4:4" ht="13.2" x14ac:dyDescent="0.25">
      <c r="D466" s="154"/>
    </row>
    <row r="467" spans="4:4" ht="13.2" x14ac:dyDescent="0.25">
      <c r="D467" s="154"/>
    </row>
    <row r="468" spans="4:4" ht="13.2" x14ac:dyDescent="0.25">
      <c r="D468" s="154"/>
    </row>
    <row r="469" spans="4:4" ht="13.2" x14ac:dyDescent="0.25">
      <c r="D469" s="154"/>
    </row>
    <row r="470" spans="4:4" ht="13.2" x14ac:dyDescent="0.25">
      <c r="D470" s="154"/>
    </row>
    <row r="471" spans="4:4" ht="13.2" x14ac:dyDescent="0.25">
      <c r="D471" s="154"/>
    </row>
    <row r="472" spans="4:4" ht="13.2" x14ac:dyDescent="0.25">
      <c r="D472" s="154"/>
    </row>
    <row r="473" spans="4:4" ht="13.2" x14ac:dyDescent="0.25">
      <c r="D473" s="154"/>
    </row>
    <row r="474" spans="4:4" ht="13.2" x14ac:dyDescent="0.25">
      <c r="D474" s="154"/>
    </row>
    <row r="475" spans="4:4" ht="13.2" x14ac:dyDescent="0.25">
      <c r="D475" s="154"/>
    </row>
    <row r="476" spans="4:4" ht="13.2" x14ac:dyDescent="0.25">
      <c r="D476" s="154"/>
    </row>
    <row r="477" spans="4:4" ht="13.2" x14ac:dyDescent="0.25">
      <c r="D477" s="154"/>
    </row>
    <row r="478" spans="4:4" ht="13.2" x14ac:dyDescent="0.25">
      <c r="D478" s="154"/>
    </row>
    <row r="479" spans="4:4" ht="13.2" x14ac:dyDescent="0.25">
      <c r="D479" s="154"/>
    </row>
    <row r="480" spans="4:4" ht="13.2" x14ac:dyDescent="0.25">
      <c r="D480" s="154"/>
    </row>
    <row r="481" spans="4:4" ht="13.2" x14ac:dyDescent="0.25">
      <c r="D481" s="154"/>
    </row>
    <row r="482" spans="4:4" ht="13.2" x14ac:dyDescent="0.25">
      <c r="D482" s="154"/>
    </row>
    <row r="483" spans="4:4" ht="13.2" x14ac:dyDescent="0.25">
      <c r="D483" s="154"/>
    </row>
    <row r="484" spans="4:4" ht="13.2" x14ac:dyDescent="0.25">
      <c r="D484" s="154"/>
    </row>
    <row r="485" spans="4:4" ht="13.2" x14ac:dyDescent="0.25">
      <c r="D485" s="154"/>
    </row>
    <row r="486" spans="4:4" ht="13.2" x14ac:dyDescent="0.25">
      <c r="D486" s="154"/>
    </row>
    <row r="487" spans="4:4" ht="13.2" x14ac:dyDescent="0.25">
      <c r="D487" s="154"/>
    </row>
    <row r="488" spans="4:4" ht="13.2" x14ac:dyDescent="0.25">
      <c r="D488" s="154"/>
    </row>
    <row r="489" spans="4:4" ht="13.2" x14ac:dyDescent="0.25">
      <c r="D489" s="154"/>
    </row>
    <row r="490" spans="4:4" ht="13.2" x14ac:dyDescent="0.25">
      <c r="D490" s="154"/>
    </row>
    <row r="491" spans="4:4" ht="13.2" x14ac:dyDescent="0.25">
      <c r="D491" s="154"/>
    </row>
    <row r="492" spans="4:4" ht="13.2" x14ac:dyDescent="0.25">
      <c r="D492" s="154"/>
    </row>
    <row r="493" spans="4:4" ht="13.2" x14ac:dyDescent="0.25">
      <c r="D493" s="154"/>
    </row>
    <row r="494" spans="4:4" ht="13.2" x14ac:dyDescent="0.25">
      <c r="D494" s="154"/>
    </row>
    <row r="495" spans="4:4" ht="13.2" x14ac:dyDescent="0.25">
      <c r="D495" s="154"/>
    </row>
    <row r="496" spans="4:4" ht="13.2" x14ac:dyDescent="0.25">
      <c r="D496" s="154"/>
    </row>
    <row r="497" spans="4:4" ht="13.2" x14ac:dyDescent="0.25">
      <c r="D497" s="154"/>
    </row>
    <row r="498" spans="4:4" ht="13.2" x14ac:dyDescent="0.25">
      <c r="D498" s="154"/>
    </row>
    <row r="499" spans="4:4" ht="13.2" x14ac:dyDescent="0.25">
      <c r="D499" s="154"/>
    </row>
    <row r="500" spans="4:4" ht="13.2" x14ac:dyDescent="0.25">
      <c r="D500" s="154"/>
    </row>
    <row r="501" spans="4:4" ht="13.2" x14ac:dyDescent="0.25">
      <c r="D501" s="154"/>
    </row>
    <row r="502" spans="4:4" ht="13.2" x14ac:dyDescent="0.25">
      <c r="D502" s="154"/>
    </row>
    <row r="503" spans="4:4" ht="13.2" x14ac:dyDescent="0.25">
      <c r="D503" s="154"/>
    </row>
    <row r="504" spans="4:4" ht="13.2" x14ac:dyDescent="0.25">
      <c r="D504" s="154"/>
    </row>
    <row r="505" spans="4:4" ht="13.2" x14ac:dyDescent="0.25">
      <c r="D505" s="154"/>
    </row>
    <row r="506" spans="4:4" ht="13.2" x14ac:dyDescent="0.25">
      <c r="D506" s="154"/>
    </row>
    <row r="507" spans="4:4" ht="13.2" x14ac:dyDescent="0.25">
      <c r="D507" s="154"/>
    </row>
    <row r="508" spans="4:4" ht="13.2" x14ac:dyDescent="0.25">
      <c r="D508" s="154"/>
    </row>
    <row r="509" spans="4:4" ht="13.2" x14ac:dyDescent="0.25">
      <c r="D509" s="154"/>
    </row>
    <row r="510" spans="4:4" ht="13.2" x14ac:dyDescent="0.25">
      <c r="D510" s="154"/>
    </row>
    <row r="511" spans="4:4" ht="13.2" x14ac:dyDescent="0.25">
      <c r="D511" s="154"/>
    </row>
    <row r="512" spans="4:4" ht="13.2" x14ac:dyDescent="0.25">
      <c r="D512" s="154"/>
    </row>
    <row r="513" spans="4:4" ht="13.2" x14ac:dyDescent="0.25">
      <c r="D513" s="154"/>
    </row>
    <row r="514" spans="4:4" ht="13.2" x14ac:dyDescent="0.25">
      <c r="D514" s="154"/>
    </row>
    <row r="515" spans="4:4" ht="13.2" x14ac:dyDescent="0.25">
      <c r="D515" s="154"/>
    </row>
    <row r="516" spans="4:4" ht="13.2" x14ac:dyDescent="0.25">
      <c r="D516" s="154"/>
    </row>
    <row r="517" spans="4:4" ht="13.2" x14ac:dyDescent="0.25">
      <c r="D517" s="154"/>
    </row>
    <row r="518" spans="4:4" ht="13.2" x14ac:dyDescent="0.25">
      <c r="D518" s="154"/>
    </row>
    <row r="519" spans="4:4" ht="13.2" x14ac:dyDescent="0.25">
      <c r="D519" s="154"/>
    </row>
    <row r="520" spans="4:4" ht="13.2" x14ac:dyDescent="0.25">
      <c r="D520" s="154"/>
    </row>
    <row r="521" spans="4:4" ht="13.2" x14ac:dyDescent="0.25">
      <c r="D521" s="154"/>
    </row>
    <row r="522" spans="4:4" ht="13.2" x14ac:dyDescent="0.25">
      <c r="D522" s="154"/>
    </row>
    <row r="523" spans="4:4" ht="13.2" x14ac:dyDescent="0.25">
      <c r="D523" s="154"/>
    </row>
    <row r="524" spans="4:4" ht="13.2" x14ac:dyDescent="0.25">
      <c r="D524" s="154"/>
    </row>
    <row r="525" spans="4:4" ht="13.2" x14ac:dyDescent="0.25">
      <c r="D525" s="154"/>
    </row>
    <row r="526" spans="4:4" ht="13.2" x14ac:dyDescent="0.25">
      <c r="D526" s="154"/>
    </row>
    <row r="527" spans="4:4" ht="13.2" x14ac:dyDescent="0.25">
      <c r="D527" s="154"/>
    </row>
    <row r="528" spans="4:4" ht="13.2" x14ac:dyDescent="0.25">
      <c r="D528" s="154"/>
    </row>
    <row r="529" spans="4:4" ht="13.2" x14ac:dyDescent="0.25">
      <c r="D529" s="154"/>
    </row>
    <row r="530" spans="4:4" ht="13.2" x14ac:dyDescent="0.25">
      <c r="D530" s="154"/>
    </row>
    <row r="531" spans="4:4" ht="13.2" x14ac:dyDescent="0.25">
      <c r="D531" s="154"/>
    </row>
    <row r="532" spans="4:4" ht="13.2" x14ac:dyDescent="0.25">
      <c r="D532" s="154"/>
    </row>
    <row r="533" spans="4:4" ht="13.2" x14ac:dyDescent="0.25">
      <c r="D533" s="154"/>
    </row>
    <row r="534" spans="4:4" ht="13.2" x14ac:dyDescent="0.25">
      <c r="D534" s="154"/>
    </row>
    <row r="535" spans="4:4" ht="13.2" x14ac:dyDescent="0.25">
      <c r="D535" s="154"/>
    </row>
    <row r="536" spans="4:4" ht="13.2" x14ac:dyDescent="0.25">
      <c r="D536" s="154"/>
    </row>
    <row r="537" spans="4:4" ht="13.2" x14ac:dyDescent="0.25">
      <c r="D537" s="154"/>
    </row>
    <row r="538" spans="4:4" ht="13.2" x14ac:dyDescent="0.25">
      <c r="D538" s="154"/>
    </row>
    <row r="539" spans="4:4" ht="13.2" x14ac:dyDescent="0.25">
      <c r="D539" s="154"/>
    </row>
    <row r="540" spans="4:4" ht="13.2" x14ac:dyDescent="0.25">
      <c r="D540" s="154"/>
    </row>
    <row r="541" spans="4:4" ht="13.2" x14ac:dyDescent="0.25">
      <c r="D541" s="154"/>
    </row>
    <row r="542" spans="4:4" ht="13.2" x14ac:dyDescent="0.25">
      <c r="D542" s="154"/>
    </row>
    <row r="543" spans="4:4" ht="13.2" x14ac:dyDescent="0.25">
      <c r="D543" s="154"/>
    </row>
    <row r="544" spans="4:4" ht="13.2" x14ac:dyDescent="0.25">
      <c r="D544" s="154"/>
    </row>
    <row r="545" spans="4:4" ht="13.2" x14ac:dyDescent="0.25">
      <c r="D545" s="154"/>
    </row>
    <row r="546" spans="4:4" ht="13.2" x14ac:dyDescent="0.25">
      <c r="D546" s="154"/>
    </row>
    <row r="547" spans="4:4" ht="13.2" x14ac:dyDescent="0.25">
      <c r="D547" s="154"/>
    </row>
    <row r="548" spans="4:4" ht="13.2" x14ac:dyDescent="0.25">
      <c r="D548" s="154"/>
    </row>
    <row r="549" spans="4:4" ht="13.2" x14ac:dyDescent="0.25">
      <c r="D549" s="154"/>
    </row>
    <row r="550" spans="4:4" ht="13.2" x14ac:dyDescent="0.25">
      <c r="D550" s="154"/>
    </row>
    <row r="551" spans="4:4" ht="13.2" x14ac:dyDescent="0.25">
      <c r="D551" s="154"/>
    </row>
    <row r="552" spans="4:4" ht="13.2" x14ac:dyDescent="0.25">
      <c r="D552" s="154"/>
    </row>
    <row r="553" spans="4:4" ht="13.2" x14ac:dyDescent="0.25">
      <c r="D553" s="154"/>
    </row>
    <row r="554" spans="4:4" ht="13.2" x14ac:dyDescent="0.25">
      <c r="D554" s="154"/>
    </row>
    <row r="555" spans="4:4" ht="13.2" x14ac:dyDescent="0.25">
      <c r="D555" s="154"/>
    </row>
    <row r="556" spans="4:4" ht="13.2" x14ac:dyDescent="0.25">
      <c r="D556" s="154"/>
    </row>
    <row r="557" spans="4:4" ht="13.2" x14ac:dyDescent="0.25">
      <c r="D557" s="154"/>
    </row>
    <row r="558" spans="4:4" ht="13.2" x14ac:dyDescent="0.25">
      <c r="D558" s="154"/>
    </row>
    <row r="559" spans="4:4" ht="13.2" x14ac:dyDescent="0.25">
      <c r="D559" s="154"/>
    </row>
    <row r="560" spans="4:4" ht="13.2" x14ac:dyDescent="0.25">
      <c r="D560" s="154"/>
    </row>
    <row r="561" spans="4:4" ht="13.2" x14ac:dyDescent="0.25">
      <c r="D561" s="154"/>
    </row>
    <row r="562" spans="4:4" ht="13.2" x14ac:dyDescent="0.25">
      <c r="D562" s="154"/>
    </row>
    <row r="563" spans="4:4" ht="13.2" x14ac:dyDescent="0.25">
      <c r="D563" s="154"/>
    </row>
    <row r="564" spans="4:4" ht="13.2" x14ac:dyDescent="0.25">
      <c r="D564" s="154"/>
    </row>
    <row r="565" spans="4:4" ht="13.2" x14ac:dyDescent="0.25">
      <c r="D565" s="154"/>
    </row>
    <row r="566" spans="4:4" ht="13.2" x14ac:dyDescent="0.25">
      <c r="D566" s="154"/>
    </row>
    <row r="567" spans="4:4" ht="13.2" x14ac:dyDescent="0.25">
      <c r="D567" s="154"/>
    </row>
    <row r="568" spans="4:4" ht="13.2" x14ac:dyDescent="0.25">
      <c r="D568" s="154"/>
    </row>
    <row r="569" spans="4:4" ht="13.2" x14ac:dyDescent="0.25">
      <c r="D569" s="154"/>
    </row>
    <row r="570" spans="4:4" ht="13.2" x14ac:dyDescent="0.25">
      <c r="D570" s="154"/>
    </row>
    <row r="571" spans="4:4" ht="13.2" x14ac:dyDescent="0.25">
      <c r="D571" s="154"/>
    </row>
    <row r="572" spans="4:4" ht="13.2" x14ac:dyDescent="0.25">
      <c r="D572" s="154"/>
    </row>
    <row r="573" spans="4:4" ht="13.2" x14ac:dyDescent="0.25">
      <c r="D573" s="154"/>
    </row>
    <row r="574" spans="4:4" ht="13.2" x14ac:dyDescent="0.25">
      <c r="D574" s="154"/>
    </row>
    <row r="575" spans="4:4" ht="13.2" x14ac:dyDescent="0.25">
      <c r="D575" s="154"/>
    </row>
    <row r="576" spans="4:4" ht="13.2" x14ac:dyDescent="0.25">
      <c r="D576" s="154"/>
    </row>
    <row r="577" spans="4:4" ht="13.2" x14ac:dyDescent="0.25">
      <c r="D577" s="154"/>
    </row>
    <row r="578" spans="4:4" ht="13.2" x14ac:dyDescent="0.25">
      <c r="D578" s="154"/>
    </row>
    <row r="579" spans="4:4" ht="13.2" x14ac:dyDescent="0.25">
      <c r="D579" s="154"/>
    </row>
    <row r="580" spans="4:4" ht="13.2" x14ac:dyDescent="0.25">
      <c r="D580" s="154"/>
    </row>
    <row r="581" spans="4:4" ht="13.2" x14ac:dyDescent="0.25">
      <c r="D581" s="154"/>
    </row>
    <row r="582" spans="4:4" ht="13.2" x14ac:dyDescent="0.25">
      <c r="D582" s="154"/>
    </row>
    <row r="583" spans="4:4" ht="13.2" x14ac:dyDescent="0.25">
      <c r="D583" s="154"/>
    </row>
    <row r="584" spans="4:4" ht="13.2" x14ac:dyDescent="0.25">
      <c r="D584" s="154"/>
    </row>
    <row r="585" spans="4:4" ht="13.2" x14ac:dyDescent="0.25">
      <c r="D585" s="154"/>
    </row>
    <row r="586" spans="4:4" ht="13.2" x14ac:dyDescent="0.25">
      <c r="D586" s="154"/>
    </row>
    <row r="587" spans="4:4" ht="13.2" x14ac:dyDescent="0.25">
      <c r="D587" s="154"/>
    </row>
    <row r="588" spans="4:4" ht="13.2" x14ac:dyDescent="0.25">
      <c r="D588" s="154"/>
    </row>
    <row r="589" spans="4:4" ht="13.2" x14ac:dyDescent="0.25">
      <c r="D589" s="154"/>
    </row>
    <row r="590" spans="4:4" ht="13.2" x14ac:dyDescent="0.25">
      <c r="D590" s="154"/>
    </row>
    <row r="591" spans="4:4" ht="13.2" x14ac:dyDescent="0.25">
      <c r="D591" s="154"/>
    </row>
    <row r="592" spans="4:4" ht="13.2" x14ac:dyDescent="0.25">
      <c r="D592" s="154"/>
    </row>
    <row r="593" spans="4:4" ht="13.2" x14ac:dyDescent="0.25">
      <c r="D593" s="154"/>
    </row>
    <row r="594" spans="4:4" ht="13.2" x14ac:dyDescent="0.25">
      <c r="D594" s="154"/>
    </row>
    <row r="595" spans="4:4" ht="13.2" x14ac:dyDescent="0.25">
      <c r="D595" s="154"/>
    </row>
    <row r="596" spans="4:4" ht="13.2" x14ac:dyDescent="0.25">
      <c r="D596" s="154"/>
    </row>
    <row r="597" spans="4:4" ht="13.2" x14ac:dyDescent="0.25">
      <c r="D597" s="154"/>
    </row>
    <row r="598" spans="4:4" ht="13.2" x14ac:dyDescent="0.25">
      <c r="D598" s="154"/>
    </row>
    <row r="599" spans="4:4" ht="13.2" x14ac:dyDescent="0.25">
      <c r="D599" s="154"/>
    </row>
    <row r="600" spans="4:4" ht="13.2" x14ac:dyDescent="0.25">
      <c r="D600" s="154"/>
    </row>
    <row r="601" spans="4:4" ht="13.2" x14ac:dyDescent="0.25">
      <c r="D601" s="154"/>
    </row>
    <row r="602" spans="4:4" ht="13.2" x14ac:dyDescent="0.25">
      <c r="D602" s="154"/>
    </row>
    <row r="603" spans="4:4" ht="13.2" x14ac:dyDescent="0.25">
      <c r="D603" s="154"/>
    </row>
    <row r="604" spans="4:4" ht="13.2" x14ac:dyDescent="0.25">
      <c r="D604" s="154"/>
    </row>
    <row r="605" spans="4:4" ht="13.2" x14ac:dyDescent="0.25">
      <c r="D605" s="154"/>
    </row>
    <row r="606" spans="4:4" ht="13.2" x14ac:dyDescent="0.25">
      <c r="D606" s="154"/>
    </row>
    <row r="607" spans="4:4" ht="13.2" x14ac:dyDescent="0.25">
      <c r="D607" s="154"/>
    </row>
    <row r="608" spans="4:4" ht="13.2" x14ac:dyDescent="0.25">
      <c r="D608" s="154"/>
    </row>
    <row r="609" spans="4:4" ht="13.2" x14ac:dyDescent="0.25">
      <c r="D609" s="154"/>
    </row>
    <row r="610" spans="4:4" ht="13.2" x14ac:dyDescent="0.25">
      <c r="D610" s="154"/>
    </row>
    <row r="611" spans="4:4" ht="13.2" x14ac:dyDescent="0.25">
      <c r="D611" s="154"/>
    </row>
    <row r="612" spans="4:4" ht="13.2" x14ac:dyDescent="0.25">
      <c r="D612" s="154"/>
    </row>
    <row r="613" spans="4:4" ht="13.2" x14ac:dyDescent="0.25">
      <c r="D613" s="154"/>
    </row>
    <row r="614" spans="4:4" ht="13.2" x14ac:dyDescent="0.25">
      <c r="D614" s="154"/>
    </row>
    <row r="615" spans="4:4" ht="13.2" x14ac:dyDescent="0.25">
      <c r="D615" s="154"/>
    </row>
    <row r="616" spans="4:4" ht="13.2" x14ac:dyDescent="0.25">
      <c r="D616" s="154"/>
    </row>
    <row r="617" spans="4:4" ht="13.2" x14ac:dyDescent="0.25">
      <c r="D617" s="154"/>
    </row>
    <row r="618" spans="4:4" ht="13.2" x14ac:dyDescent="0.25">
      <c r="D618" s="154"/>
    </row>
    <row r="619" spans="4:4" ht="13.2" x14ac:dyDescent="0.25">
      <c r="D619" s="154"/>
    </row>
    <row r="620" spans="4:4" ht="13.2" x14ac:dyDescent="0.25">
      <c r="D620" s="154"/>
    </row>
    <row r="621" spans="4:4" ht="13.2" x14ac:dyDescent="0.25">
      <c r="D621" s="154"/>
    </row>
    <row r="622" spans="4:4" ht="13.2" x14ac:dyDescent="0.25">
      <c r="D622" s="154"/>
    </row>
    <row r="623" spans="4:4" ht="13.2" x14ac:dyDescent="0.25">
      <c r="D623" s="154"/>
    </row>
    <row r="624" spans="4:4" ht="13.2" x14ac:dyDescent="0.25">
      <c r="D624" s="154"/>
    </row>
    <row r="625" spans="4:4" ht="13.2" x14ac:dyDescent="0.25">
      <c r="D625" s="154"/>
    </row>
    <row r="626" spans="4:4" ht="13.2" x14ac:dyDescent="0.25">
      <c r="D626" s="154"/>
    </row>
    <row r="627" spans="4:4" ht="13.2" x14ac:dyDescent="0.25">
      <c r="D627" s="154"/>
    </row>
    <row r="628" spans="4:4" ht="13.2" x14ac:dyDescent="0.25">
      <c r="D628" s="154"/>
    </row>
    <row r="629" spans="4:4" ht="13.2" x14ac:dyDescent="0.25">
      <c r="D629" s="154"/>
    </row>
    <row r="630" spans="4:4" ht="13.2" x14ac:dyDescent="0.25">
      <c r="D630" s="154"/>
    </row>
    <row r="631" spans="4:4" ht="13.2" x14ac:dyDescent="0.25">
      <c r="D631" s="154"/>
    </row>
    <row r="632" spans="4:4" ht="13.2" x14ac:dyDescent="0.25">
      <c r="D632" s="154"/>
    </row>
    <row r="633" spans="4:4" ht="13.2" x14ac:dyDescent="0.25">
      <c r="D633" s="154"/>
    </row>
    <row r="634" spans="4:4" ht="13.2" x14ac:dyDescent="0.25">
      <c r="D634" s="154"/>
    </row>
    <row r="635" spans="4:4" ht="13.2" x14ac:dyDescent="0.25">
      <c r="D635" s="154"/>
    </row>
    <row r="636" spans="4:4" ht="13.2" x14ac:dyDescent="0.25">
      <c r="D636" s="154"/>
    </row>
    <row r="637" spans="4:4" ht="13.2" x14ac:dyDescent="0.25">
      <c r="D637" s="154"/>
    </row>
    <row r="638" spans="4:4" ht="13.2" x14ac:dyDescent="0.25">
      <c r="D638" s="154"/>
    </row>
    <row r="639" spans="4:4" ht="13.2" x14ac:dyDescent="0.25">
      <c r="D639" s="154"/>
    </row>
    <row r="640" spans="4:4" ht="13.2" x14ac:dyDescent="0.25">
      <c r="D640" s="154"/>
    </row>
    <row r="641" spans="4:4" ht="13.2" x14ac:dyDescent="0.25">
      <c r="D641" s="154"/>
    </row>
    <row r="642" spans="4:4" ht="13.2" x14ac:dyDescent="0.25">
      <c r="D642" s="154"/>
    </row>
    <row r="643" spans="4:4" ht="13.2" x14ac:dyDescent="0.25">
      <c r="D643" s="154"/>
    </row>
    <row r="644" spans="4:4" ht="13.2" x14ac:dyDescent="0.25">
      <c r="D644" s="154"/>
    </row>
    <row r="645" spans="4:4" ht="13.2" x14ac:dyDescent="0.25">
      <c r="D645" s="154"/>
    </row>
    <row r="646" spans="4:4" ht="13.2" x14ac:dyDescent="0.25">
      <c r="D646" s="154"/>
    </row>
    <row r="647" spans="4:4" ht="13.2" x14ac:dyDescent="0.25">
      <c r="D647" s="154"/>
    </row>
    <row r="648" spans="4:4" ht="13.2" x14ac:dyDescent="0.25">
      <c r="D648" s="154"/>
    </row>
    <row r="649" spans="4:4" ht="13.2" x14ac:dyDescent="0.25">
      <c r="D649" s="154"/>
    </row>
    <row r="650" spans="4:4" ht="13.2" x14ac:dyDescent="0.25">
      <c r="D650" s="154"/>
    </row>
    <row r="651" spans="4:4" ht="13.2" x14ac:dyDescent="0.25">
      <c r="D651" s="154"/>
    </row>
    <row r="652" spans="4:4" ht="13.2" x14ac:dyDescent="0.25">
      <c r="D652" s="154"/>
    </row>
    <row r="653" spans="4:4" ht="13.2" x14ac:dyDescent="0.25">
      <c r="D653" s="154"/>
    </row>
    <row r="654" spans="4:4" ht="13.2" x14ac:dyDescent="0.25">
      <c r="D654" s="154"/>
    </row>
    <row r="655" spans="4:4" ht="13.2" x14ac:dyDescent="0.25">
      <c r="D655" s="154"/>
    </row>
    <row r="656" spans="4:4" ht="13.2" x14ac:dyDescent="0.25">
      <c r="D656" s="154"/>
    </row>
    <row r="657" spans="4:4" ht="13.2" x14ac:dyDescent="0.25">
      <c r="D657" s="154"/>
    </row>
    <row r="658" spans="4:4" ht="13.2" x14ac:dyDescent="0.25">
      <c r="D658" s="154"/>
    </row>
    <row r="659" spans="4:4" ht="13.2" x14ac:dyDescent="0.25">
      <c r="D659" s="154"/>
    </row>
    <row r="660" spans="4:4" ht="13.2" x14ac:dyDescent="0.25">
      <c r="D660" s="154"/>
    </row>
    <row r="661" spans="4:4" ht="13.2" x14ac:dyDescent="0.25">
      <c r="D661" s="154"/>
    </row>
    <row r="662" spans="4:4" ht="13.2" x14ac:dyDescent="0.25">
      <c r="D662" s="154"/>
    </row>
    <row r="663" spans="4:4" ht="13.2" x14ac:dyDescent="0.25">
      <c r="D663" s="154"/>
    </row>
    <row r="664" spans="4:4" ht="13.2" x14ac:dyDescent="0.25">
      <c r="D664" s="154"/>
    </row>
    <row r="665" spans="4:4" ht="13.2" x14ac:dyDescent="0.25">
      <c r="D665" s="154"/>
    </row>
    <row r="666" spans="4:4" ht="13.2" x14ac:dyDescent="0.25">
      <c r="D666" s="154"/>
    </row>
    <row r="667" spans="4:4" ht="13.2" x14ac:dyDescent="0.25">
      <c r="D667" s="154"/>
    </row>
    <row r="668" spans="4:4" ht="13.2" x14ac:dyDescent="0.25">
      <c r="D668" s="154"/>
    </row>
    <row r="669" spans="4:4" ht="13.2" x14ac:dyDescent="0.25">
      <c r="D669" s="154"/>
    </row>
    <row r="670" spans="4:4" ht="13.2" x14ac:dyDescent="0.25">
      <c r="D670" s="154"/>
    </row>
    <row r="671" spans="4:4" ht="13.2" x14ac:dyDescent="0.25">
      <c r="D671" s="154"/>
    </row>
    <row r="672" spans="4:4" ht="13.2" x14ac:dyDescent="0.25">
      <c r="D672" s="154"/>
    </row>
    <row r="673" spans="4:4" ht="13.2" x14ac:dyDescent="0.25">
      <c r="D673" s="154"/>
    </row>
    <row r="674" spans="4:4" ht="13.2" x14ac:dyDescent="0.25">
      <c r="D674" s="154"/>
    </row>
    <row r="675" spans="4:4" ht="13.2" x14ac:dyDescent="0.25">
      <c r="D675" s="154"/>
    </row>
    <row r="676" spans="4:4" ht="13.2" x14ac:dyDescent="0.25">
      <c r="D676" s="154"/>
    </row>
    <row r="677" spans="4:4" ht="13.2" x14ac:dyDescent="0.25">
      <c r="D677" s="154"/>
    </row>
    <row r="678" spans="4:4" ht="13.2" x14ac:dyDescent="0.25">
      <c r="D678" s="154"/>
    </row>
    <row r="679" spans="4:4" ht="13.2" x14ac:dyDescent="0.25">
      <c r="D679" s="154"/>
    </row>
    <row r="680" spans="4:4" ht="13.2" x14ac:dyDescent="0.25">
      <c r="D680" s="154"/>
    </row>
    <row r="681" spans="4:4" ht="13.2" x14ac:dyDescent="0.25">
      <c r="D681" s="154"/>
    </row>
    <row r="682" spans="4:4" ht="13.2" x14ac:dyDescent="0.25">
      <c r="D682" s="154"/>
    </row>
    <row r="683" spans="4:4" ht="13.2" x14ac:dyDescent="0.25">
      <c r="D683" s="154"/>
    </row>
    <row r="684" spans="4:4" ht="13.2" x14ac:dyDescent="0.25">
      <c r="D684" s="154"/>
    </row>
    <row r="685" spans="4:4" ht="13.2" x14ac:dyDescent="0.25">
      <c r="D685" s="154"/>
    </row>
    <row r="686" spans="4:4" ht="13.2" x14ac:dyDescent="0.25">
      <c r="D686" s="154"/>
    </row>
    <row r="687" spans="4:4" ht="13.2" x14ac:dyDescent="0.25">
      <c r="D687" s="154"/>
    </row>
    <row r="688" spans="4:4" ht="13.2" x14ac:dyDescent="0.25">
      <c r="D688" s="154"/>
    </row>
    <row r="689" spans="4:4" ht="13.2" x14ac:dyDescent="0.25">
      <c r="D689" s="154"/>
    </row>
    <row r="690" spans="4:4" ht="13.2" x14ac:dyDescent="0.25">
      <c r="D690" s="154"/>
    </row>
    <row r="691" spans="4:4" ht="13.2" x14ac:dyDescent="0.25">
      <c r="D691" s="154"/>
    </row>
    <row r="692" spans="4:4" ht="13.2" x14ac:dyDescent="0.25">
      <c r="D692" s="154"/>
    </row>
    <row r="693" spans="4:4" ht="13.2" x14ac:dyDescent="0.25">
      <c r="D693" s="154"/>
    </row>
    <row r="694" spans="4:4" ht="13.2" x14ac:dyDescent="0.25">
      <c r="D694" s="154"/>
    </row>
    <row r="695" spans="4:4" ht="13.2" x14ac:dyDescent="0.25">
      <c r="D695" s="154"/>
    </row>
    <row r="696" spans="4:4" ht="13.2" x14ac:dyDescent="0.25">
      <c r="D696" s="154"/>
    </row>
    <row r="697" spans="4:4" ht="13.2" x14ac:dyDescent="0.25">
      <c r="D697" s="154"/>
    </row>
    <row r="698" spans="4:4" ht="13.2" x14ac:dyDescent="0.25">
      <c r="D698" s="154"/>
    </row>
    <row r="699" spans="4:4" ht="13.2" x14ac:dyDescent="0.25">
      <c r="D699" s="154"/>
    </row>
    <row r="700" spans="4:4" ht="13.2" x14ac:dyDescent="0.25">
      <c r="D700" s="154"/>
    </row>
    <row r="701" spans="4:4" ht="13.2" x14ac:dyDescent="0.25">
      <c r="D701" s="154"/>
    </row>
    <row r="702" spans="4:4" ht="13.2" x14ac:dyDescent="0.25">
      <c r="D702" s="154"/>
    </row>
    <row r="703" spans="4:4" ht="13.2" x14ac:dyDescent="0.25">
      <c r="D703" s="154"/>
    </row>
    <row r="704" spans="4:4" ht="13.2" x14ac:dyDescent="0.25">
      <c r="D704" s="154"/>
    </row>
    <row r="705" spans="4:4" ht="13.2" x14ac:dyDescent="0.25">
      <c r="D705" s="154"/>
    </row>
    <row r="706" spans="4:4" ht="13.2" x14ac:dyDescent="0.25">
      <c r="D706" s="154"/>
    </row>
    <row r="707" spans="4:4" ht="13.2" x14ac:dyDescent="0.25">
      <c r="D707" s="154"/>
    </row>
    <row r="708" spans="4:4" ht="13.2" x14ac:dyDescent="0.25">
      <c r="D708" s="154"/>
    </row>
    <row r="709" spans="4:4" ht="13.2" x14ac:dyDescent="0.25">
      <c r="D709" s="154"/>
    </row>
    <row r="710" spans="4:4" ht="13.2" x14ac:dyDescent="0.25">
      <c r="D710" s="154"/>
    </row>
    <row r="711" spans="4:4" ht="13.2" x14ac:dyDescent="0.25">
      <c r="D711" s="154"/>
    </row>
    <row r="712" spans="4:4" ht="13.2" x14ac:dyDescent="0.25">
      <c r="D712" s="154"/>
    </row>
    <row r="713" spans="4:4" ht="13.2" x14ac:dyDescent="0.25">
      <c r="D713" s="154"/>
    </row>
    <row r="714" spans="4:4" ht="13.2" x14ac:dyDescent="0.25">
      <c r="D714" s="154"/>
    </row>
    <row r="715" spans="4:4" ht="13.2" x14ac:dyDescent="0.25">
      <c r="D715" s="154"/>
    </row>
    <row r="716" spans="4:4" ht="13.2" x14ac:dyDescent="0.25">
      <c r="D716" s="154"/>
    </row>
    <row r="717" spans="4:4" ht="13.2" x14ac:dyDescent="0.25">
      <c r="D717" s="154"/>
    </row>
    <row r="718" spans="4:4" ht="13.2" x14ac:dyDescent="0.25">
      <c r="D718" s="154"/>
    </row>
    <row r="719" spans="4:4" ht="13.2" x14ac:dyDescent="0.25">
      <c r="D719" s="154"/>
    </row>
    <row r="720" spans="4:4" ht="13.2" x14ac:dyDescent="0.25">
      <c r="D720" s="154"/>
    </row>
    <row r="721" spans="4:4" ht="13.2" x14ac:dyDescent="0.25">
      <c r="D721" s="154"/>
    </row>
    <row r="722" spans="4:4" ht="13.2" x14ac:dyDescent="0.25">
      <c r="D722" s="154"/>
    </row>
    <row r="723" spans="4:4" ht="13.2" x14ac:dyDescent="0.25">
      <c r="D723" s="154"/>
    </row>
    <row r="724" spans="4:4" ht="13.2" x14ac:dyDescent="0.25">
      <c r="D724" s="154"/>
    </row>
    <row r="725" spans="4:4" ht="13.2" x14ac:dyDescent="0.25">
      <c r="D725" s="154"/>
    </row>
    <row r="726" spans="4:4" ht="13.2" x14ac:dyDescent="0.25">
      <c r="D726" s="154"/>
    </row>
    <row r="727" spans="4:4" ht="13.2" x14ac:dyDescent="0.25">
      <c r="D727" s="154"/>
    </row>
    <row r="728" spans="4:4" ht="13.2" x14ac:dyDescent="0.25">
      <c r="D728" s="154"/>
    </row>
    <row r="729" spans="4:4" ht="13.2" x14ac:dyDescent="0.25">
      <c r="D729" s="154"/>
    </row>
    <row r="730" spans="4:4" ht="13.2" x14ac:dyDescent="0.25">
      <c r="D730" s="154"/>
    </row>
    <row r="731" spans="4:4" ht="13.2" x14ac:dyDescent="0.25">
      <c r="D731" s="154"/>
    </row>
    <row r="732" spans="4:4" ht="13.2" x14ac:dyDescent="0.25">
      <c r="D732" s="154"/>
    </row>
    <row r="733" spans="4:4" ht="13.2" x14ac:dyDescent="0.25">
      <c r="D733" s="154"/>
    </row>
    <row r="734" spans="4:4" ht="13.2" x14ac:dyDescent="0.25">
      <c r="D734" s="154"/>
    </row>
    <row r="735" spans="4:4" ht="13.2" x14ac:dyDescent="0.25">
      <c r="D735" s="154"/>
    </row>
    <row r="736" spans="4:4" ht="13.2" x14ac:dyDescent="0.25">
      <c r="D736" s="154"/>
    </row>
    <row r="737" spans="4:4" ht="13.2" x14ac:dyDescent="0.25">
      <c r="D737" s="154"/>
    </row>
    <row r="738" spans="4:4" ht="13.2" x14ac:dyDescent="0.25">
      <c r="D738" s="154"/>
    </row>
    <row r="739" spans="4:4" ht="13.2" x14ac:dyDescent="0.25">
      <c r="D739" s="154"/>
    </row>
    <row r="740" spans="4:4" ht="13.2" x14ac:dyDescent="0.25">
      <c r="D740" s="154"/>
    </row>
    <row r="741" spans="4:4" ht="13.2" x14ac:dyDescent="0.25">
      <c r="D741" s="154"/>
    </row>
    <row r="742" spans="4:4" ht="13.2" x14ac:dyDescent="0.25">
      <c r="D742" s="154"/>
    </row>
    <row r="743" spans="4:4" ht="13.2" x14ac:dyDescent="0.25">
      <c r="D743" s="154"/>
    </row>
    <row r="744" spans="4:4" ht="13.2" x14ac:dyDescent="0.25">
      <c r="D744" s="154"/>
    </row>
    <row r="745" spans="4:4" ht="13.2" x14ac:dyDescent="0.25">
      <c r="D745" s="154"/>
    </row>
    <row r="746" spans="4:4" ht="13.2" x14ac:dyDescent="0.25">
      <c r="D746" s="154"/>
    </row>
    <row r="747" spans="4:4" ht="13.2" x14ac:dyDescent="0.25">
      <c r="D747" s="154"/>
    </row>
    <row r="748" spans="4:4" ht="13.2" x14ac:dyDescent="0.25">
      <c r="D748" s="154"/>
    </row>
    <row r="749" spans="4:4" ht="13.2" x14ac:dyDescent="0.25">
      <c r="D749" s="154"/>
    </row>
    <row r="750" spans="4:4" ht="13.2" x14ac:dyDescent="0.25">
      <c r="D750" s="154"/>
    </row>
    <row r="751" spans="4:4" ht="13.2" x14ac:dyDescent="0.25">
      <c r="D751" s="154"/>
    </row>
    <row r="752" spans="4:4" ht="13.2" x14ac:dyDescent="0.25">
      <c r="D752" s="154"/>
    </row>
    <row r="753" spans="4:4" ht="13.2" x14ac:dyDescent="0.25">
      <c r="D753" s="154"/>
    </row>
    <row r="754" spans="4:4" ht="13.2" x14ac:dyDescent="0.25">
      <c r="D754" s="154"/>
    </row>
    <row r="755" spans="4:4" ht="13.2" x14ac:dyDescent="0.25">
      <c r="D755" s="154"/>
    </row>
    <row r="756" spans="4:4" ht="13.2" x14ac:dyDescent="0.25">
      <c r="D756" s="154"/>
    </row>
    <row r="757" spans="4:4" ht="13.2" x14ac:dyDescent="0.25">
      <c r="D757" s="154"/>
    </row>
    <row r="758" spans="4:4" ht="13.2" x14ac:dyDescent="0.25">
      <c r="D758" s="154"/>
    </row>
    <row r="759" spans="4:4" ht="13.2" x14ac:dyDescent="0.25">
      <c r="D759" s="154"/>
    </row>
    <row r="760" spans="4:4" ht="13.2" x14ac:dyDescent="0.25">
      <c r="D760" s="154"/>
    </row>
    <row r="761" spans="4:4" ht="13.2" x14ac:dyDescent="0.25">
      <c r="D761" s="154"/>
    </row>
    <row r="762" spans="4:4" ht="13.2" x14ac:dyDescent="0.25">
      <c r="D762" s="154"/>
    </row>
    <row r="763" spans="4:4" ht="13.2" x14ac:dyDescent="0.25">
      <c r="D763" s="154"/>
    </row>
    <row r="764" spans="4:4" ht="13.2" x14ac:dyDescent="0.25">
      <c r="D764" s="154"/>
    </row>
    <row r="765" spans="4:4" ht="13.2" x14ac:dyDescent="0.25">
      <c r="D765" s="154"/>
    </row>
    <row r="766" spans="4:4" ht="13.2" x14ac:dyDescent="0.25">
      <c r="D766" s="154"/>
    </row>
    <row r="767" spans="4:4" ht="13.2" x14ac:dyDescent="0.25">
      <c r="D767" s="154"/>
    </row>
    <row r="768" spans="4:4" ht="13.2" x14ac:dyDescent="0.25">
      <c r="D768" s="154"/>
    </row>
    <row r="769" spans="4:4" ht="13.2" x14ac:dyDescent="0.25">
      <c r="D769" s="154"/>
    </row>
    <row r="770" spans="4:4" ht="13.2" x14ac:dyDescent="0.25">
      <c r="D770" s="154"/>
    </row>
    <row r="771" spans="4:4" ht="13.2" x14ac:dyDescent="0.25">
      <c r="D771" s="154"/>
    </row>
    <row r="772" spans="4:4" ht="13.2" x14ac:dyDescent="0.25">
      <c r="D772" s="154"/>
    </row>
    <row r="773" spans="4:4" ht="13.2" x14ac:dyDescent="0.25">
      <c r="D773" s="154"/>
    </row>
    <row r="774" spans="4:4" ht="13.2" x14ac:dyDescent="0.25">
      <c r="D774" s="154"/>
    </row>
    <row r="775" spans="4:4" ht="13.2" x14ac:dyDescent="0.25">
      <c r="D775" s="154"/>
    </row>
    <row r="776" spans="4:4" ht="13.2" x14ac:dyDescent="0.25">
      <c r="D776" s="154"/>
    </row>
    <row r="777" spans="4:4" ht="13.2" x14ac:dyDescent="0.25">
      <c r="D777" s="154"/>
    </row>
    <row r="778" spans="4:4" ht="13.2" x14ac:dyDescent="0.25">
      <c r="D778" s="154"/>
    </row>
    <row r="779" spans="4:4" ht="13.2" x14ac:dyDescent="0.25">
      <c r="D779" s="154"/>
    </row>
    <row r="780" spans="4:4" ht="13.2" x14ac:dyDescent="0.25">
      <c r="D780" s="154"/>
    </row>
    <row r="781" spans="4:4" ht="13.2" x14ac:dyDescent="0.25">
      <c r="D781" s="154"/>
    </row>
    <row r="782" spans="4:4" ht="13.2" x14ac:dyDescent="0.25">
      <c r="D782" s="154"/>
    </row>
    <row r="783" spans="4:4" ht="13.2" x14ac:dyDescent="0.25">
      <c r="D783" s="154"/>
    </row>
    <row r="784" spans="4:4" ht="13.2" x14ac:dyDescent="0.25">
      <c r="D784" s="154"/>
    </row>
    <row r="785" spans="4:4" ht="13.2" x14ac:dyDescent="0.25">
      <c r="D785" s="154"/>
    </row>
    <row r="786" spans="4:4" ht="13.2" x14ac:dyDescent="0.25">
      <c r="D786" s="154"/>
    </row>
    <row r="787" spans="4:4" ht="13.2" x14ac:dyDescent="0.25">
      <c r="D787" s="154"/>
    </row>
    <row r="788" spans="4:4" ht="13.2" x14ac:dyDescent="0.25">
      <c r="D788" s="154"/>
    </row>
    <row r="789" spans="4:4" ht="13.2" x14ac:dyDescent="0.25">
      <c r="D789" s="154"/>
    </row>
    <row r="790" spans="4:4" ht="13.2" x14ac:dyDescent="0.25">
      <c r="D790" s="154"/>
    </row>
    <row r="791" spans="4:4" ht="13.2" x14ac:dyDescent="0.25">
      <c r="D791" s="154"/>
    </row>
    <row r="792" spans="4:4" ht="13.2" x14ac:dyDescent="0.25">
      <c r="D792" s="154"/>
    </row>
    <row r="793" spans="4:4" ht="13.2" x14ac:dyDescent="0.25">
      <c r="D793" s="154"/>
    </row>
    <row r="794" spans="4:4" ht="13.2" x14ac:dyDescent="0.25">
      <c r="D794" s="154"/>
    </row>
    <row r="795" spans="4:4" ht="13.2" x14ac:dyDescent="0.25">
      <c r="D795" s="154"/>
    </row>
    <row r="796" spans="4:4" ht="13.2" x14ac:dyDescent="0.25">
      <c r="D796" s="154"/>
    </row>
    <row r="797" spans="4:4" ht="13.2" x14ac:dyDescent="0.25">
      <c r="D797" s="154"/>
    </row>
    <row r="798" spans="4:4" ht="13.2" x14ac:dyDescent="0.25">
      <c r="D798" s="154"/>
    </row>
    <row r="799" spans="4:4" ht="13.2" x14ac:dyDescent="0.25">
      <c r="D799" s="154"/>
    </row>
    <row r="800" spans="4:4" ht="13.2" x14ac:dyDescent="0.25">
      <c r="D800" s="154"/>
    </row>
    <row r="801" spans="4:4" ht="13.2" x14ac:dyDescent="0.25">
      <c r="D801" s="154"/>
    </row>
    <row r="802" spans="4:4" ht="13.2" x14ac:dyDescent="0.25">
      <c r="D802" s="154"/>
    </row>
    <row r="803" spans="4:4" ht="13.2" x14ac:dyDescent="0.25">
      <c r="D803" s="154"/>
    </row>
    <row r="804" spans="4:4" ht="13.2" x14ac:dyDescent="0.25">
      <c r="D804" s="154"/>
    </row>
    <row r="805" spans="4:4" ht="13.2" x14ac:dyDescent="0.25">
      <c r="D805" s="154"/>
    </row>
    <row r="806" spans="4:4" ht="13.2" x14ac:dyDescent="0.25">
      <c r="D806" s="154"/>
    </row>
    <row r="807" spans="4:4" ht="13.2" x14ac:dyDescent="0.25">
      <c r="D807" s="154"/>
    </row>
    <row r="808" spans="4:4" ht="13.2" x14ac:dyDescent="0.25">
      <c r="D808" s="154"/>
    </row>
    <row r="809" spans="4:4" ht="13.2" x14ac:dyDescent="0.25">
      <c r="D809" s="154"/>
    </row>
    <row r="810" spans="4:4" ht="13.2" x14ac:dyDescent="0.25">
      <c r="D810" s="154"/>
    </row>
    <row r="811" spans="4:4" ht="13.2" x14ac:dyDescent="0.25">
      <c r="D811" s="154"/>
    </row>
    <row r="812" spans="4:4" ht="13.2" x14ac:dyDescent="0.25">
      <c r="D812" s="154"/>
    </row>
    <row r="813" spans="4:4" ht="13.2" x14ac:dyDescent="0.25">
      <c r="D813" s="154"/>
    </row>
    <row r="814" spans="4:4" ht="13.2" x14ac:dyDescent="0.25">
      <c r="D814" s="154"/>
    </row>
    <row r="815" spans="4:4" ht="13.2" x14ac:dyDescent="0.25">
      <c r="D815" s="154"/>
    </row>
    <row r="816" spans="4:4" ht="13.2" x14ac:dyDescent="0.25">
      <c r="D816" s="154"/>
    </row>
    <row r="817" spans="4:4" ht="13.2" x14ac:dyDescent="0.25">
      <c r="D817" s="154"/>
    </row>
    <row r="818" spans="4:4" ht="13.2" x14ac:dyDescent="0.25">
      <c r="D818" s="154"/>
    </row>
    <row r="819" spans="4:4" ht="13.2" x14ac:dyDescent="0.25">
      <c r="D819" s="154"/>
    </row>
    <row r="820" spans="4:4" ht="13.2" x14ac:dyDescent="0.25">
      <c r="D820" s="154"/>
    </row>
    <row r="821" spans="4:4" ht="13.2" x14ac:dyDescent="0.25">
      <c r="D821" s="154"/>
    </row>
    <row r="822" spans="4:4" ht="13.2" x14ac:dyDescent="0.25">
      <c r="D822" s="154"/>
    </row>
    <row r="823" spans="4:4" ht="13.2" x14ac:dyDescent="0.25">
      <c r="D823" s="154"/>
    </row>
    <row r="824" spans="4:4" ht="13.2" x14ac:dyDescent="0.25">
      <c r="D824" s="154"/>
    </row>
    <row r="825" spans="4:4" ht="13.2" x14ac:dyDescent="0.25">
      <c r="D825" s="154"/>
    </row>
    <row r="826" spans="4:4" ht="13.2" x14ac:dyDescent="0.25">
      <c r="D826" s="154"/>
    </row>
    <row r="827" spans="4:4" ht="13.2" x14ac:dyDescent="0.25">
      <c r="D827" s="154"/>
    </row>
    <row r="828" spans="4:4" ht="13.2" x14ac:dyDescent="0.25">
      <c r="D828" s="154"/>
    </row>
    <row r="829" spans="4:4" ht="13.2" x14ac:dyDescent="0.25">
      <c r="D829" s="154"/>
    </row>
    <row r="830" spans="4:4" ht="13.2" x14ac:dyDescent="0.25">
      <c r="D830" s="154"/>
    </row>
    <row r="831" spans="4:4" ht="13.2" x14ac:dyDescent="0.25">
      <c r="D831" s="154"/>
    </row>
    <row r="832" spans="4:4" ht="13.2" x14ac:dyDescent="0.25">
      <c r="D832" s="154"/>
    </row>
    <row r="833" spans="4:4" ht="13.2" x14ac:dyDescent="0.25">
      <c r="D833" s="154"/>
    </row>
    <row r="834" spans="4:4" ht="13.2" x14ac:dyDescent="0.25">
      <c r="D834" s="154"/>
    </row>
    <row r="835" spans="4:4" ht="13.2" x14ac:dyDescent="0.25">
      <c r="D835" s="154"/>
    </row>
    <row r="836" spans="4:4" ht="13.2" x14ac:dyDescent="0.25">
      <c r="D836" s="154"/>
    </row>
    <row r="837" spans="4:4" ht="13.2" x14ac:dyDescent="0.25">
      <c r="D837" s="154"/>
    </row>
    <row r="838" spans="4:4" ht="13.2" x14ac:dyDescent="0.25">
      <c r="D838" s="154"/>
    </row>
    <row r="839" spans="4:4" ht="13.2" x14ac:dyDescent="0.25">
      <c r="D839" s="154"/>
    </row>
    <row r="840" spans="4:4" ht="13.2" x14ac:dyDescent="0.25">
      <c r="D840" s="154"/>
    </row>
    <row r="841" spans="4:4" ht="13.2" x14ac:dyDescent="0.25">
      <c r="D841" s="154"/>
    </row>
    <row r="842" spans="4:4" ht="13.2" x14ac:dyDescent="0.25">
      <c r="D842" s="154"/>
    </row>
    <row r="843" spans="4:4" ht="13.2" x14ac:dyDescent="0.25">
      <c r="D843" s="154"/>
    </row>
    <row r="844" spans="4:4" ht="13.2" x14ac:dyDescent="0.25">
      <c r="D844" s="154"/>
    </row>
    <row r="845" spans="4:4" ht="13.2" x14ac:dyDescent="0.25">
      <c r="D845" s="154"/>
    </row>
    <row r="846" spans="4:4" ht="13.2" x14ac:dyDescent="0.25">
      <c r="D846" s="154"/>
    </row>
    <row r="847" spans="4:4" ht="13.2" x14ac:dyDescent="0.25">
      <c r="D847" s="154"/>
    </row>
    <row r="848" spans="4:4" ht="13.2" x14ac:dyDescent="0.25">
      <c r="D848" s="154"/>
    </row>
    <row r="849" spans="4:4" ht="13.2" x14ac:dyDescent="0.25">
      <c r="D849" s="154"/>
    </row>
    <row r="850" spans="4:4" ht="13.2" x14ac:dyDescent="0.25">
      <c r="D850" s="154"/>
    </row>
    <row r="851" spans="4:4" ht="13.2" x14ac:dyDescent="0.25">
      <c r="D851" s="154"/>
    </row>
    <row r="852" spans="4:4" ht="13.2" x14ac:dyDescent="0.25">
      <c r="D852" s="154"/>
    </row>
    <row r="853" spans="4:4" ht="13.2" x14ac:dyDescent="0.25">
      <c r="D853" s="154"/>
    </row>
    <row r="854" spans="4:4" ht="13.2" x14ac:dyDescent="0.25">
      <c r="D854" s="154"/>
    </row>
    <row r="855" spans="4:4" ht="13.2" x14ac:dyDescent="0.25">
      <c r="D855" s="154"/>
    </row>
    <row r="856" spans="4:4" ht="13.2" x14ac:dyDescent="0.25">
      <c r="D856" s="154"/>
    </row>
    <row r="857" spans="4:4" ht="13.2" x14ac:dyDescent="0.25">
      <c r="D857" s="154"/>
    </row>
    <row r="858" spans="4:4" ht="13.2" x14ac:dyDescent="0.25">
      <c r="D858" s="154"/>
    </row>
    <row r="859" spans="4:4" ht="13.2" x14ac:dyDescent="0.25">
      <c r="D859" s="154"/>
    </row>
    <row r="860" spans="4:4" ht="13.2" x14ac:dyDescent="0.25">
      <c r="D860" s="154"/>
    </row>
    <row r="861" spans="4:4" ht="13.2" x14ac:dyDescent="0.25">
      <c r="D861" s="154"/>
    </row>
    <row r="862" spans="4:4" ht="13.2" x14ac:dyDescent="0.25">
      <c r="D862" s="154"/>
    </row>
    <row r="863" spans="4:4" ht="13.2" x14ac:dyDescent="0.25">
      <c r="D863" s="154"/>
    </row>
    <row r="864" spans="4:4" ht="13.2" x14ac:dyDescent="0.25">
      <c r="D864" s="154"/>
    </row>
    <row r="865" spans="4:4" ht="13.2" x14ac:dyDescent="0.25">
      <c r="D865" s="154"/>
    </row>
    <row r="866" spans="4:4" ht="13.2" x14ac:dyDescent="0.25">
      <c r="D866" s="154"/>
    </row>
    <row r="867" spans="4:4" ht="13.2" x14ac:dyDescent="0.25">
      <c r="D867" s="154"/>
    </row>
    <row r="868" spans="4:4" ht="13.2" x14ac:dyDescent="0.25">
      <c r="D868" s="154"/>
    </row>
    <row r="869" spans="4:4" ht="13.2" x14ac:dyDescent="0.25">
      <c r="D869" s="154"/>
    </row>
    <row r="870" spans="4:4" ht="13.2" x14ac:dyDescent="0.25">
      <c r="D870" s="154"/>
    </row>
    <row r="871" spans="4:4" ht="13.2" x14ac:dyDescent="0.25">
      <c r="D871" s="154"/>
    </row>
    <row r="872" spans="4:4" ht="13.2" x14ac:dyDescent="0.25">
      <c r="D872" s="154"/>
    </row>
    <row r="873" spans="4:4" ht="13.2" x14ac:dyDescent="0.25">
      <c r="D873" s="154"/>
    </row>
    <row r="874" spans="4:4" ht="13.2" x14ac:dyDescent="0.25">
      <c r="D874" s="154"/>
    </row>
    <row r="875" spans="4:4" ht="13.2" x14ac:dyDescent="0.25">
      <c r="D875" s="154"/>
    </row>
    <row r="876" spans="4:4" ht="13.2" x14ac:dyDescent="0.25">
      <c r="D876" s="154"/>
    </row>
    <row r="877" spans="4:4" ht="13.2" x14ac:dyDescent="0.25">
      <c r="D877" s="154"/>
    </row>
    <row r="878" spans="4:4" ht="13.2" x14ac:dyDescent="0.25">
      <c r="D878" s="154"/>
    </row>
    <row r="879" spans="4:4" ht="13.2" x14ac:dyDescent="0.25">
      <c r="D879" s="154"/>
    </row>
    <row r="880" spans="4:4" ht="13.2" x14ac:dyDescent="0.25">
      <c r="D880" s="154"/>
    </row>
    <row r="881" spans="4:4" ht="13.2" x14ac:dyDescent="0.25">
      <c r="D881" s="154"/>
    </row>
    <row r="882" spans="4:4" ht="13.2" x14ac:dyDescent="0.25">
      <c r="D882" s="154"/>
    </row>
    <row r="883" spans="4:4" ht="13.2" x14ac:dyDescent="0.25">
      <c r="D883" s="154"/>
    </row>
    <row r="884" spans="4:4" ht="13.2" x14ac:dyDescent="0.25">
      <c r="D884" s="154"/>
    </row>
    <row r="885" spans="4:4" ht="13.2" x14ac:dyDescent="0.25">
      <c r="D885" s="154"/>
    </row>
    <row r="886" spans="4:4" ht="13.2" x14ac:dyDescent="0.25">
      <c r="D886" s="154"/>
    </row>
    <row r="887" spans="4:4" ht="13.2" x14ac:dyDescent="0.25">
      <c r="D887" s="154"/>
    </row>
    <row r="888" spans="4:4" ht="13.2" x14ac:dyDescent="0.25">
      <c r="D888" s="154"/>
    </row>
    <row r="889" spans="4:4" ht="13.2" x14ac:dyDescent="0.25">
      <c r="D889" s="154"/>
    </row>
    <row r="890" spans="4:4" ht="13.2" x14ac:dyDescent="0.25">
      <c r="D890" s="154"/>
    </row>
    <row r="891" spans="4:4" ht="13.2" x14ac:dyDescent="0.25">
      <c r="D891" s="154"/>
    </row>
    <row r="892" spans="4:4" ht="13.2" x14ac:dyDescent="0.25">
      <c r="D892" s="154"/>
    </row>
    <row r="893" spans="4:4" ht="13.2" x14ac:dyDescent="0.25">
      <c r="D893" s="154"/>
    </row>
    <row r="894" spans="4:4" ht="13.2" x14ac:dyDescent="0.25">
      <c r="D894" s="154"/>
    </row>
    <row r="895" spans="4:4" ht="13.2" x14ac:dyDescent="0.25">
      <c r="D895" s="154"/>
    </row>
    <row r="896" spans="4:4" ht="13.2" x14ac:dyDescent="0.25">
      <c r="D896" s="154"/>
    </row>
    <row r="897" spans="4:4" ht="13.2" x14ac:dyDescent="0.25">
      <c r="D897" s="154"/>
    </row>
    <row r="898" spans="4:4" ht="13.2" x14ac:dyDescent="0.25">
      <c r="D898" s="154"/>
    </row>
    <row r="899" spans="4:4" ht="13.2" x14ac:dyDescent="0.25">
      <c r="D899" s="154"/>
    </row>
    <row r="900" spans="4:4" ht="13.2" x14ac:dyDescent="0.25">
      <c r="D900" s="154"/>
    </row>
    <row r="901" spans="4:4" ht="13.2" x14ac:dyDescent="0.25">
      <c r="D901" s="154"/>
    </row>
    <row r="902" spans="4:4" ht="13.2" x14ac:dyDescent="0.25">
      <c r="D902" s="154"/>
    </row>
    <row r="903" spans="4:4" ht="13.2" x14ac:dyDescent="0.25">
      <c r="D903" s="154"/>
    </row>
    <row r="904" spans="4:4" ht="13.2" x14ac:dyDescent="0.25">
      <c r="D904" s="154"/>
    </row>
    <row r="905" spans="4:4" ht="13.2" x14ac:dyDescent="0.25">
      <c r="D905" s="154"/>
    </row>
    <row r="906" spans="4:4" ht="13.2" x14ac:dyDescent="0.25">
      <c r="D906" s="154"/>
    </row>
    <row r="907" spans="4:4" ht="13.2" x14ac:dyDescent="0.25">
      <c r="D907" s="154"/>
    </row>
    <row r="908" spans="4:4" ht="13.2" x14ac:dyDescent="0.25">
      <c r="D908" s="154"/>
    </row>
    <row r="909" spans="4:4" ht="13.2" x14ac:dyDescent="0.25">
      <c r="D909" s="154"/>
    </row>
    <row r="910" spans="4:4" ht="13.2" x14ac:dyDescent="0.25">
      <c r="D910" s="154"/>
    </row>
    <row r="911" spans="4:4" ht="13.2" x14ac:dyDescent="0.25">
      <c r="D911" s="154"/>
    </row>
    <row r="912" spans="4:4" ht="13.2" x14ac:dyDescent="0.25">
      <c r="D912" s="154"/>
    </row>
    <row r="913" spans="4:4" ht="13.2" x14ac:dyDescent="0.25">
      <c r="D913" s="154"/>
    </row>
    <row r="914" spans="4:4" ht="13.2" x14ac:dyDescent="0.25">
      <c r="D914" s="154"/>
    </row>
    <row r="915" spans="4:4" ht="13.2" x14ac:dyDescent="0.25">
      <c r="D915" s="154"/>
    </row>
    <row r="916" spans="4:4" ht="13.2" x14ac:dyDescent="0.25">
      <c r="D916" s="154"/>
    </row>
    <row r="917" spans="4:4" ht="13.2" x14ac:dyDescent="0.25">
      <c r="D917" s="154"/>
    </row>
    <row r="918" spans="4:4" ht="13.2" x14ac:dyDescent="0.25">
      <c r="D918" s="154"/>
    </row>
    <row r="919" spans="4:4" ht="13.2" x14ac:dyDescent="0.25">
      <c r="D919" s="154"/>
    </row>
    <row r="920" spans="4:4" ht="13.2" x14ac:dyDescent="0.25">
      <c r="D920" s="154"/>
    </row>
    <row r="921" spans="4:4" ht="13.2" x14ac:dyDescent="0.25">
      <c r="D921" s="154"/>
    </row>
    <row r="922" spans="4:4" ht="13.2" x14ac:dyDescent="0.25">
      <c r="D922" s="154"/>
    </row>
    <row r="923" spans="4:4" ht="13.2" x14ac:dyDescent="0.25">
      <c r="D923" s="154"/>
    </row>
    <row r="924" spans="4:4" ht="13.2" x14ac:dyDescent="0.25">
      <c r="D924" s="154"/>
    </row>
    <row r="925" spans="4:4" ht="13.2" x14ac:dyDescent="0.25">
      <c r="D925" s="154"/>
    </row>
    <row r="926" spans="4:4" ht="13.2" x14ac:dyDescent="0.25">
      <c r="D926" s="154"/>
    </row>
    <row r="927" spans="4:4" ht="13.2" x14ac:dyDescent="0.25">
      <c r="D927" s="154"/>
    </row>
    <row r="928" spans="4:4" ht="13.2" x14ac:dyDescent="0.25">
      <c r="D928" s="154"/>
    </row>
    <row r="929" spans="4:4" ht="13.2" x14ac:dyDescent="0.25">
      <c r="D929" s="154"/>
    </row>
    <row r="930" spans="4:4" ht="13.2" x14ac:dyDescent="0.25">
      <c r="D930" s="154"/>
    </row>
    <row r="931" spans="4:4" ht="13.2" x14ac:dyDescent="0.25">
      <c r="D931" s="154"/>
    </row>
    <row r="932" spans="4:4" ht="13.2" x14ac:dyDescent="0.25">
      <c r="D932" s="154"/>
    </row>
    <row r="933" spans="4:4" ht="13.2" x14ac:dyDescent="0.25">
      <c r="D933" s="154"/>
    </row>
    <row r="934" spans="4:4" ht="13.2" x14ac:dyDescent="0.25">
      <c r="D934" s="154"/>
    </row>
    <row r="935" spans="4:4" ht="13.2" x14ac:dyDescent="0.25">
      <c r="D935" s="154"/>
    </row>
    <row r="936" spans="4:4" ht="13.2" x14ac:dyDescent="0.25">
      <c r="D936" s="154"/>
    </row>
    <row r="937" spans="4:4" ht="13.2" x14ac:dyDescent="0.25">
      <c r="D937" s="154"/>
    </row>
    <row r="938" spans="4:4" ht="13.2" x14ac:dyDescent="0.25">
      <c r="D938" s="154"/>
    </row>
    <row r="939" spans="4:4" ht="13.2" x14ac:dyDescent="0.25">
      <c r="D939" s="154"/>
    </row>
    <row r="940" spans="4:4" ht="13.2" x14ac:dyDescent="0.25">
      <c r="D940" s="154"/>
    </row>
    <row r="941" spans="4:4" ht="13.2" x14ac:dyDescent="0.25">
      <c r="D941" s="154"/>
    </row>
    <row r="942" spans="4:4" ht="13.2" x14ac:dyDescent="0.25">
      <c r="D942" s="154"/>
    </row>
    <row r="943" spans="4:4" ht="13.2" x14ac:dyDescent="0.25">
      <c r="D943" s="154"/>
    </row>
    <row r="944" spans="4:4" ht="13.2" x14ac:dyDescent="0.25">
      <c r="D944" s="154"/>
    </row>
    <row r="945" spans="4:4" ht="13.2" x14ac:dyDescent="0.25">
      <c r="D945" s="154"/>
    </row>
    <row r="946" spans="4:4" ht="13.2" x14ac:dyDescent="0.25">
      <c r="D946" s="154"/>
    </row>
    <row r="947" spans="4:4" ht="13.2" x14ac:dyDescent="0.25">
      <c r="D947" s="154"/>
    </row>
    <row r="948" spans="4:4" ht="13.2" x14ac:dyDescent="0.25">
      <c r="D948" s="154"/>
    </row>
    <row r="949" spans="4:4" ht="13.2" x14ac:dyDescent="0.25">
      <c r="D949" s="154"/>
    </row>
    <row r="950" spans="4:4" ht="13.2" x14ac:dyDescent="0.25">
      <c r="D950" s="154"/>
    </row>
    <row r="951" spans="4:4" ht="13.2" x14ac:dyDescent="0.25">
      <c r="D951" s="154"/>
    </row>
    <row r="952" spans="4:4" ht="13.2" x14ac:dyDescent="0.25">
      <c r="D952" s="154"/>
    </row>
    <row r="953" spans="4:4" ht="13.2" x14ac:dyDescent="0.25">
      <c r="D953" s="154"/>
    </row>
    <row r="954" spans="4:4" ht="13.2" x14ac:dyDescent="0.25">
      <c r="D954" s="154"/>
    </row>
    <row r="955" spans="4:4" ht="13.2" x14ac:dyDescent="0.25">
      <c r="D955" s="154"/>
    </row>
    <row r="956" spans="4:4" ht="13.2" x14ac:dyDescent="0.25">
      <c r="D956" s="154"/>
    </row>
    <row r="957" spans="4:4" ht="13.2" x14ac:dyDescent="0.25">
      <c r="D957" s="154"/>
    </row>
    <row r="958" spans="4:4" ht="13.2" x14ac:dyDescent="0.25">
      <c r="D958" s="154"/>
    </row>
    <row r="959" spans="4:4" ht="13.2" x14ac:dyDescent="0.25">
      <c r="D959" s="154"/>
    </row>
    <row r="960" spans="4:4" ht="13.2" x14ac:dyDescent="0.25">
      <c r="D960" s="154"/>
    </row>
    <row r="961" spans="4:4" ht="13.2" x14ac:dyDescent="0.25">
      <c r="D961" s="154"/>
    </row>
    <row r="962" spans="4:4" ht="13.2" x14ac:dyDescent="0.25">
      <c r="D962" s="154"/>
    </row>
    <row r="963" spans="4:4" ht="13.2" x14ac:dyDescent="0.25">
      <c r="D963" s="154"/>
    </row>
    <row r="964" spans="4:4" ht="13.2" x14ac:dyDescent="0.25">
      <c r="D964" s="154"/>
    </row>
    <row r="965" spans="4:4" ht="13.2" x14ac:dyDescent="0.25">
      <c r="D965" s="154"/>
    </row>
    <row r="966" spans="4:4" ht="13.2" x14ac:dyDescent="0.25">
      <c r="D966" s="154"/>
    </row>
    <row r="967" spans="4:4" ht="13.2" x14ac:dyDescent="0.25">
      <c r="D967" s="154"/>
    </row>
    <row r="968" spans="4:4" ht="13.2" x14ac:dyDescent="0.25">
      <c r="D968" s="154"/>
    </row>
    <row r="969" spans="4:4" ht="13.2" x14ac:dyDescent="0.25">
      <c r="D969" s="154"/>
    </row>
    <row r="970" spans="4:4" ht="13.2" x14ac:dyDescent="0.25">
      <c r="D970" s="154"/>
    </row>
    <row r="971" spans="4:4" ht="13.2" x14ac:dyDescent="0.25">
      <c r="D971" s="154"/>
    </row>
    <row r="972" spans="4:4" ht="13.2" x14ac:dyDescent="0.25">
      <c r="D972" s="154"/>
    </row>
    <row r="973" spans="4:4" ht="13.2" x14ac:dyDescent="0.25">
      <c r="D973" s="154"/>
    </row>
    <row r="974" spans="4:4" ht="13.2" x14ac:dyDescent="0.25">
      <c r="D974" s="154"/>
    </row>
    <row r="975" spans="4:4" ht="13.2" x14ac:dyDescent="0.25">
      <c r="D975" s="154"/>
    </row>
    <row r="976" spans="4:4" ht="13.2" x14ac:dyDescent="0.25">
      <c r="D976" s="154"/>
    </row>
    <row r="977" spans="4:4" ht="13.2" x14ac:dyDescent="0.25">
      <c r="D977" s="154"/>
    </row>
    <row r="978" spans="4:4" ht="13.2" x14ac:dyDescent="0.25">
      <c r="D978" s="154"/>
    </row>
    <row r="979" spans="4:4" ht="13.2" x14ac:dyDescent="0.25">
      <c r="D979" s="154"/>
    </row>
    <row r="980" spans="4:4" ht="13.2" x14ac:dyDescent="0.25">
      <c r="D980" s="154"/>
    </row>
    <row r="981" spans="4:4" ht="13.2" x14ac:dyDescent="0.25">
      <c r="D981" s="154"/>
    </row>
    <row r="982" spans="4:4" ht="13.2" x14ac:dyDescent="0.25">
      <c r="D982" s="154"/>
    </row>
    <row r="983" spans="4:4" ht="13.2" x14ac:dyDescent="0.25">
      <c r="D983" s="154"/>
    </row>
    <row r="984" spans="4:4" ht="13.2" x14ac:dyDescent="0.25">
      <c r="D984" s="154"/>
    </row>
    <row r="985" spans="4:4" ht="13.2" x14ac:dyDescent="0.25">
      <c r="D985" s="154"/>
    </row>
    <row r="986" spans="4:4" ht="13.2" x14ac:dyDescent="0.25">
      <c r="D986" s="154"/>
    </row>
    <row r="987" spans="4:4" ht="13.2" x14ac:dyDescent="0.25">
      <c r="D987" s="154"/>
    </row>
    <row r="988" spans="4:4" ht="13.2" x14ac:dyDescent="0.25">
      <c r="D988" s="154"/>
    </row>
    <row r="989" spans="4:4" ht="13.2" x14ac:dyDescent="0.25">
      <c r="D989" s="154"/>
    </row>
    <row r="990" spans="4:4" ht="13.2" x14ac:dyDescent="0.25">
      <c r="D990" s="154"/>
    </row>
    <row r="991" spans="4:4" ht="13.2" x14ac:dyDescent="0.25">
      <c r="D991" s="154"/>
    </row>
    <row r="992" spans="4:4" ht="13.2" x14ac:dyDescent="0.25">
      <c r="D992" s="154"/>
    </row>
  </sheetData>
  <autoFilter ref="B7:F992"/>
  <mergeCells count="1">
    <mergeCell ref="B5:F5"/>
  </mergeCells>
  <printOptions horizontalCentered="1"/>
  <pageMargins left="0.25" right="0.25" top="0.75" bottom="0.75" header="0" footer="0"/>
  <pageSetup paperSize="9" fitToHeight="0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"/>
  <sheetViews>
    <sheetView workbookViewId="0"/>
  </sheetViews>
  <sheetFormatPr defaultColWidth="14.44140625" defaultRowHeight="15.75" customHeight="1" x14ac:dyDescent="0.25"/>
  <cols>
    <col min="3" max="4" width="21.5546875" customWidth="1"/>
  </cols>
  <sheetData>
    <row r="1" spans="1:4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5.75" customHeight="1" x14ac:dyDescent="0.25">
      <c r="A2" s="2">
        <v>9</v>
      </c>
      <c r="B2" s="2">
        <v>11</v>
      </c>
      <c r="C2" s="3" t="s">
        <v>4</v>
      </c>
      <c r="D2" s="3" t="s">
        <v>4</v>
      </c>
    </row>
    <row r="3" spans="1:4" ht="15.75" customHeight="1" x14ac:dyDescent="0.25">
      <c r="A3" s="2">
        <v>10</v>
      </c>
      <c r="B3" s="2">
        <v>11</v>
      </c>
      <c r="C3" s="3" t="s">
        <v>5</v>
      </c>
      <c r="D3" s="3" t="s">
        <v>6</v>
      </c>
    </row>
    <row r="4" spans="1:4" ht="15.75" customHeight="1" x14ac:dyDescent="0.25">
      <c r="C4" s="4"/>
      <c r="D4" s="4"/>
    </row>
    <row r="5" spans="1:4" ht="15.75" customHeight="1" x14ac:dyDescent="0.25">
      <c r="C5" s="4"/>
      <c r="D5" s="4"/>
    </row>
    <row r="6" spans="1:4" ht="15.75" customHeight="1" x14ac:dyDescent="0.25">
      <c r="C6" s="4"/>
      <c r="D6" s="4"/>
    </row>
    <row r="7" spans="1:4" ht="15.75" customHeight="1" x14ac:dyDescent="0.25">
      <c r="C7" s="4"/>
      <c r="D7" s="4"/>
    </row>
    <row r="8" spans="1:4" ht="15.75" customHeight="1" x14ac:dyDescent="0.25">
      <c r="C8" s="4"/>
      <c r="D8" s="4"/>
    </row>
    <row r="9" spans="1:4" ht="15.75" customHeight="1" x14ac:dyDescent="0.25">
      <c r="C9" s="4"/>
      <c r="D9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000"/>
  <sheetViews>
    <sheetView workbookViewId="0">
      <pane xSplit="2" topLeftCell="C1" activePane="topRight" state="frozen"/>
      <selection pane="topRight" activeCell="D2" sqref="D2"/>
    </sheetView>
  </sheetViews>
  <sheetFormatPr defaultColWidth="14.44140625" defaultRowHeight="15.75" customHeight="1" outlineLevelCol="1" x14ac:dyDescent="0.25"/>
  <cols>
    <col min="1" max="1" width="12.33203125" customWidth="1"/>
    <col min="2" max="2" width="28.44140625" customWidth="1"/>
    <col min="3" max="3" width="11.5546875" customWidth="1"/>
    <col min="4" max="4" width="11.5546875" customWidth="1" outlineLevel="1"/>
    <col min="5" max="5" width="13.44140625" customWidth="1" outlineLevel="1"/>
    <col min="6" max="8" width="11.5546875" customWidth="1" outlineLevel="1"/>
    <col min="9" max="9" width="11.5546875" customWidth="1" collapsed="1"/>
    <col min="10" max="11" width="11.5546875" hidden="1" customWidth="1" outlineLevel="1"/>
    <col min="12" max="12" width="15" customWidth="1" collapsed="1"/>
    <col min="13" max="13" width="11.5546875" hidden="1" customWidth="1" outlineLevel="1"/>
    <col min="14" max="14" width="11.5546875" customWidth="1"/>
    <col min="15" max="15" width="11.5546875" customWidth="1" collapsed="1"/>
    <col min="16" max="20" width="11.5546875" hidden="1" customWidth="1" outlineLevel="1"/>
    <col min="21" max="21" width="11.5546875" customWidth="1" collapsed="1"/>
    <col min="22" max="22" width="11.5546875" hidden="1" customWidth="1" outlineLevel="1"/>
    <col min="23" max="23" width="14.44140625" customWidth="1"/>
    <col min="24" max="24" width="14.109375" customWidth="1"/>
    <col min="25" max="28" width="11.5546875" customWidth="1"/>
    <col min="29" max="31" width="14.44140625" outlineLevel="1"/>
  </cols>
  <sheetData>
    <row r="1" spans="1:37" ht="17.399999999999999" x14ac:dyDescent="0.3">
      <c r="A1" s="6"/>
      <c r="B1" s="8"/>
      <c r="C1" s="10" t="s">
        <v>7</v>
      </c>
      <c r="D1" s="10"/>
      <c r="F1" s="11" t="s">
        <v>8</v>
      </c>
      <c r="G1" s="10"/>
      <c r="H1" s="10"/>
      <c r="I1" s="12" t="s">
        <v>9</v>
      </c>
      <c r="J1" s="8"/>
      <c r="K1" s="10"/>
      <c r="L1" s="17" t="s">
        <v>10</v>
      </c>
      <c r="M1" s="10"/>
      <c r="N1" s="18" t="s">
        <v>13</v>
      </c>
      <c r="O1" s="10" t="s">
        <v>14</v>
      </c>
      <c r="P1" s="10"/>
      <c r="Q1" s="10"/>
      <c r="R1" s="10"/>
      <c r="S1" s="10"/>
      <c r="T1" s="10"/>
      <c r="U1" s="18" t="s">
        <v>15</v>
      </c>
      <c r="V1" s="10"/>
      <c r="W1" s="10" t="s">
        <v>16</v>
      </c>
      <c r="X1" s="8"/>
      <c r="Y1" s="8"/>
      <c r="Z1" s="10"/>
      <c r="AA1" s="10"/>
      <c r="AB1" s="10" t="s">
        <v>8</v>
      </c>
      <c r="AC1" s="8"/>
      <c r="AD1" s="8"/>
      <c r="AE1" s="8"/>
      <c r="AF1" s="8"/>
      <c r="AG1" s="8"/>
      <c r="AH1" s="8"/>
      <c r="AI1" s="8"/>
      <c r="AJ1" s="8"/>
      <c r="AK1" s="8"/>
    </row>
    <row r="2" spans="1:37" ht="135" x14ac:dyDescent="0.25">
      <c r="A2" s="19" t="s">
        <v>17</v>
      </c>
      <c r="B2" s="20" t="s">
        <v>18</v>
      </c>
      <c r="C2" s="21" t="s">
        <v>19</v>
      </c>
      <c r="D2" s="21" t="s">
        <v>20</v>
      </c>
      <c r="E2" s="21" t="s">
        <v>21</v>
      </c>
      <c r="F2" s="23" t="s">
        <v>22</v>
      </c>
      <c r="G2" s="23" t="s">
        <v>24</v>
      </c>
      <c r="H2" s="21" t="s">
        <v>25</v>
      </c>
      <c r="I2" s="26" t="s">
        <v>26</v>
      </c>
      <c r="J2" s="21" t="s">
        <v>28</v>
      </c>
      <c r="K2" s="21" t="s">
        <v>28</v>
      </c>
      <c r="L2" s="27" t="s">
        <v>29</v>
      </c>
      <c r="M2" s="21" t="s">
        <v>33</v>
      </c>
      <c r="N2" s="28"/>
      <c r="O2" s="21" t="s">
        <v>34</v>
      </c>
      <c r="P2" s="21" t="s">
        <v>35</v>
      </c>
      <c r="Q2" s="21" t="s">
        <v>32</v>
      </c>
      <c r="R2" s="21" t="s">
        <v>36</v>
      </c>
      <c r="S2" s="21" t="s">
        <v>37</v>
      </c>
      <c r="T2" s="21" t="s">
        <v>38</v>
      </c>
      <c r="U2" s="28" t="s">
        <v>39</v>
      </c>
      <c r="V2" s="21" t="s">
        <v>40</v>
      </c>
      <c r="W2" s="21" t="s">
        <v>41</v>
      </c>
      <c r="X2" s="21" t="s">
        <v>42</v>
      </c>
      <c r="Y2" s="21" t="s">
        <v>43</v>
      </c>
      <c r="Z2" s="21" t="s">
        <v>44</v>
      </c>
      <c r="AA2" s="21" t="s">
        <v>45</v>
      </c>
      <c r="AB2" s="21" t="s">
        <v>46</v>
      </c>
      <c r="AC2" s="30" t="s">
        <v>47</v>
      </c>
      <c r="AD2" s="30" t="s">
        <v>49</v>
      </c>
      <c r="AE2" s="30" t="s">
        <v>50</v>
      </c>
      <c r="AF2" s="32"/>
      <c r="AG2" s="32"/>
      <c r="AH2" s="32"/>
      <c r="AI2" s="32"/>
      <c r="AJ2" s="32"/>
      <c r="AK2" s="32"/>
    </row>
    <row r="3" spans="1:37" ht="17.399999999999999" x14ac:dyDescent="0.3">
      <c r="A3" s="33"/>
      <c r="B3" s="34" t="s">
        <v>53</v>
      </c>
      <c r="C3" s="35" t="s">
        <v>54</v>
      </c>
      <c r="D3" s="35" t="s">
        <v>55</v>
      </c>
      <c r="E3" s="35" t="s">
        <v>54</v>
      </c>
      <c r="F3" s="35" t="s">
        <v>55</v>
      </c>
      <c r="G3" s="35" t="s">
        <v>55</v>
      </c>
      <c r="H3" s="35" t="s">
        <v>55</v>
      </c>
      <c r="I3" s="36" t="s">
        <v>54</v>
      </c>
      <c r="J3" s="35" t="s">
        <v>54</v>
      </c>
      <c r="K3" s="35" t="s">
        <v>56</v>
      </c>
      <c r="L3" s="37" t="s">
        <v>54</v>
      </c>
      <c r="M3" s="37" t="s">
        <v>54</v>
      </c>
      <c r="N3" s="38" t="s">
        <v>57</v>
      </c>
      <c r="O3" s="35" t="s">
        <v>54</v>
      </c>
      <c r="P3" s="35" t="s">
        <v>54</v>
      </c>
      <c r="Q3" s="35" t="s">
        <v>54</v>
      </c>
      <c r="R3" s="35" t="s">
        <v>54</v>
      </c>
      <c r="S3" s="35"/>
      <c r="T3" s="35"/>
      <c r="U3" s="38" t="s">
        <v>54</v>
      </c>
      <c r="V3" s="35" t="s">
        <v>57</v>
      </c>
      <c r="W3" s="35" t="s">
        <v>54</v>
      </c>
      <c r="X3" s="35"/>
      <c r="Y3" s="35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41"/>
      <c r="AK3" s="41"/>
    </row>
    <row r="4" spans="1:37" ht="17.399999999999999" x14ac:dyDescent="0.3">
      <c r="A4" s="43">
        <v>1</v>
      </c>
      <c r="B4" s="44" t="s">
        <v>59</v>
      </c>
      <c r="C4" s="45">
        <v>6.1</v>
      </c>
      <c r="D4" s="45">
        <v>2.7</v>
      </c>
      <c r="E4" s="48">
        <f t="shared" ref="E4:E6" si="0">F4*G4</f>
        <v>2.08</v>
      </c>
      <c r="F4" s="45">
        <v>1</v>
      </c>
      <c r="G4" s="45">
        <f t="shared" ref="G4:G6" si="1">2080/1000</f>
        <v>2.08</v>
      </c>
      <c r="H4" s="45">
        <f t="shared" ref="H4:H6" si="2">D4-0.06</f>
        <v>2.64</v>
      </c>
      <c r="I4" s="51">
        <f>((4.485+2.496+16.35+1.105)*D4)-J4</f>
        <v>60.727200000000011</v>
      </c>
      <c r="J4" s="48">
        <f>((0.8*2)+0.9)*2.1</f>
        <v>5.25</v>
      </c>
      <c r="K4" s="45">
        <v>3</v>
      </c>
      <c r="L4" s="56">
        <f>((0.12+1.24+1.46+3.8+1.2+2.3)*D4)-E6-E7-E8</f>
        <v>21.889999999999997</v>
      </c>
      <c r="M4" s="57"/>
      <c r="N4" s="59"/>
      <c r="O4" s="45">
        <f>P4</f>
        <v>18.7</v>
      </c>
      <c r="P4" s="45">
        <v>18.7</v>
      </c>
      <c r="Q4" s="45"/>
      <c r="R4" s="48"/>
      <c r="S4" s="48"/>
      <c r="T4" s="48"/>
      <c r="U4" s="61">
        <v>42</v>
      </c>
      <c r="V4" s="48"/>
      <c r="W4" s="62">
        <v>28.8</v>
      </c>
      <c r="X4" s="48"/>
      <c r="Y4" s="45">
        <v>28.8</v>
      </c>
      <c r="Z4" s="45"/>
      <c r="AA4" s="45">
        <v>14.5</v>
      </c>
      <c r="AB4" s="45"/>
      <c r="AC4" s="62">
        <v>1</v>
      </c>
      <c r="AD4" s="64"/>
      <c r="AF4" s="64"/>
      <c r="AG4" s="64"/>
      <c r="AH4" s="64"/>
      <c r="AI4" s="64"/>
    </row>
    <row r="5" spans="1:37" ht="17.399999999999999" x14ac:dyDescent="0.3">
      <c r="A5" s="43">
        <v>2</v>
      </c>
      <c r="B5" s="44" t="s">
        <v>65</v>
      </c>
      <c r="C5" s="45">
        <v>4.5</v>
      </c>
      <c r="D5" s="48">
        <f>2770/1000</f>
        <v>2.77</v>
      </c>
      <c r="E5" s="48">
        <f t="shared" si="0"/>
        <v>1.6640000000000001</v>
      </c>
      <c r="F5" s="45">
        <v>0.8</v>
      </c>
      <c r="G5" s="45">
        <f t="shared" si="1"/>
        <v>2.08</v>
      </c>
      <c r="H5" s="45">
        <f t="shared" si="2"/>
        <v>2.71</v>
      </c>
      <c r="I5" s="51"/>
      <c r="J5" s="48"/>
      <c r="K5" s="57"/>
      <c r="L5" s="66"/>
      <c r="M5" s="48">
        <f>1.28*2.77+((0.2+0.95+0.2)*1.2)</f>
        <v>5.1656000000000004</v>
      </c>
      <c r="N5" s="59"/>
      <c r="O5" s="45">
        <f>3.9+4.2+8</f>
        <v>16.100000000000001</v>
      </c>
      <c r="P5" s="45">
        <v>3.9</v>
      </c>
      <c r="Q5" s="45">
        <f>4.2+8</f>
        <v>12.2</v>
      </c>
      <c r="R5" s="45"/>
      <c r="S5" s="45">
        <v>8</v>
      </c>
      <c r="T5" s="45">
        <v>4.2</v>
      </c>
      <c r="U5" s="59"/>
      <c r="V5" s="48"/>
      <c r="W5" s="62">
        <v>20.8</v>
      </c>
      <c r="X5" s="48"/>
      <c r="Y5" s="48"/>
      <c r="Z5" s="45">
        <v>20.8</v>
      </c>
      <c r="AA5" s="48"/>
      <c r="AB5" s="48"/>
      <c r="AC5" s="64"/>
      <c r="AD5" s="64"/>
      <c r="AE5" s="62">
        <v>1</v>
      </c>
      <c r="AF5" s="64"/>
      <c r="AG5" s="64"/>
      <c r="AH5" s="64"/>
      <c r="AI5" s="64"/>
    </row>
    <row r="6" spans="1:37" ht="17.399999999999999" x14ac:dyDescent="0.3">
      <c r="A6" s="43">
        <v>3</v>
      </c>
      <c r="B6" s="44" t="s">
        <v>69</v>
      </c>
      <c r="C6" s="45">
        <v>11.3</v>
      </c>
      <c r="D6" s="45">
        <v>2.7</v>
      </c>
      <c r="E6" s="48">
        <f t="shared" si="0"/>
        <v>1.8720000000000001</v>
      </c>
      <c r="F6" s="45">
        <v>0.9</v>
      </c>
      <c r="G6" s="45">
        <f t="shared" si="1"/>
        <v>2.08</v>
      </c>
      <c r="H6" s="45">
        <f t="shared" si="2"/>
        <v>2.64</v>
      </c>
      <c r="I6" s="69"/>
      <c r="J6" s="48"/>
      <c r="K6" s="45"/>
      <c r="L6" s="66"/>
      <c r="M6" s="45"/>
      <c r="N6" s="61">
        <v>21.3</v>
      </c>
      <c r="O6" s="45">
        <f>((1.995+3.8+3.455+2.56+1.46+1.24)*2.7)-E6-E7-E11</f>
        <v>32.1387</v>
      </c>
      <c r="P6" s="45">
        <f>24.3+6.3</f>
        <v>30.6</v>
      </c>
      <c r="Q6" s="45">
        <v>1.8</v>
      </c>
      <c r="R6" s="70">
        <v>1.8</v>
      </c>
      <c r="S6" s="45"/>
      <c r="T6" s="45"/>
      <c r="U6" s="59"/>
      <c r="V6" s="45"/>
      <c r="W6" s="45"/>
      <c r="X6" s="48"/>
      <c r="Y6" s="48"/>
      <c r="Z6" s="48"/>
      <c r="AA6" s="48"/>
      <c r="AB6" s="48"/>
      <c r="AC6" s="62">
        <v>1</v>
      </c>
      <c r="AD6" s="64"/>
      <c r="AE6" s="64"/>
      <c r="AF6" s="64"/>
      <c r="AG6" s="64"/>
      <c r="AH6" s="64"/>
      <c r="AI6" s="64"/>
    </row>
    <row r="7" spans="1:37" ht="17.399999999999999" x14ac:dyDescent="0.3">
      <c r="A7" s="43"/>
      <c r="B7" s="44" t="s">
        <v>71</v>
      </c>
      <c r="C7" s="45"/>
      <c r="D7" s="45"/>
      <c r="E7" s="48">
        <f>1.3*1.3</f>
        <v>1.6900000000000002</v>
      </c>
      <c r="F7" s="45"/>
      <c r="G7" s="45"/>
      <c r="H7" s="45"/>
      <c r="I7" s="51"/>
      <c r="J7" s="48"/>
      <c r="K7" s="48"/>
      <c r="L7" s="73"/>
      <c r="M7" s="57"/>
      <c r="N7" s="74"/>
      <c r="O7" s="45"/>
      <c r="P7" s="75"/>
      <c r="Q7" s="45"/>
      <c r="R7" s="75"/>
      <c r="S7" s="75"/>
      <c r="T7" s="75"/>
      <c r="U7" s="59"/>
      <c r="V7" s="75"/>
      <c r="W7" s="75"/>
      <c r="X7" s="45"/>
      <c r="Y7" s="45"/>
      <c r="Z7" s="45"/>
      <c r="AA7" s="45"/>
      <c r="AB7" s="45"/>
      <c r="AC7" s="62"/>
      <c r="AD7" s="62"/>
      <c r="AE7" s="64"/>
      <c r="AF7" s="64"/>
      <c r="AG7" s="64"/>
      <c r="AH7" s="64"/>
      <c r="AI7" s="64"/>
    </row>
    <row r="8" spans="1:37" ht="17.399999999999999" x14ac:dyDescent="0.3">
      <c r="A8" s="43">
        <v>4</v>
      </c>
      <c r="B8" s="44" t="s">
        <v>72</v>
      </c>
      <c r="C8" s="45">
        <v>13.7</v>
      </c>
      <c r="D8" s="45">
        <v>2.7</v>
      </c>
      <c r="E8" s="48">
        <f>F8*G8</f>
        <v>1.8720000000000001</v>
      </c>
      <c r="F8" s="45">
        <v>0.9</v>
      </c>
      <c r="G8" s="45">
        <f>2080/1000</f>
        <v>2.08</v>
      </c>
      <c r="H8" s="45">
        <f>D8-0.06</f>
        <v>2.64</v>
      </c>
      <c r="I8" s="51"/>
      <c r="J8" s="48"/>
      <c r="K8" s="48"/>
      <c r="L8" s="56"/>
      <c r="M8" s="57"/>
      <c r="N8" s="74"/>
      <c r="O8" s="45">
        <f>7.3+10.9</f>
        <v>18.2</v>
      </c>
      <c r="P8" s="75">
        <f>7.3</f>
        <v>7.3</v>
      </c>
      <c r="Q8" s="45"/>
      <c r="R8" s="75"/>
      <c r="S8" s="75"/>
      <c r="T8" s="75"/>
      <c r="U8" s="59"/>
      <c r="V8" s="75"/>
      <c r="W8" s="75"/>
      <c r="X8" s="45"/>
      <c r="Y8" s="45"/>
      <c r="Z8" s="45"/>
      <c r="AA8" s="45"/>
      <c r="AB8" s="45"/>
      <c r="AC8" s="62"/>
      <c r="AD8" s="62">
        <v>1</v>
      </c>
      <c r="AE8" s="64"/>
      <c r="AF8" s="64"/>
      <c r="AG8" s="64"/>
      <c r="AH8" s="64"/>
      <c r="AI8" s="64"/>
    </row>
    <row r="9" spans="1:37" ht="17.399999999999999" x14ac:dyDescent="0.3">
      <c r="A9" s="43"/>
      <c r="B9" s="44" t="s">
        <v>74</v>
      </c>
      <c r="C9" s="45"/>
      <c r="D9" s="45"/>
      <c r="E9" s="48">
        <f>1.3*1.3</f>
        <v>1.6900000000000002</v>
      </c>
      <c r="F9" s="45"/>
      <c r="G9" s="45"/>
      <c r="H9" s="45"/>
      <c r="I9" s="51"/>
      <c r="J9" s="48"/>
      <c r="K9" s="48"/>
      <c r="L9" s="56"/>
      <c r="M9" s="48"/>
      <c r="N9" s="59"/>
      <c r="O9" s="45"/>
      <c r="P9" s="48"/>
      <c r="Q9" s="45"/>
      <c r="R9" s="48"/>
      <c r="S9" s="48"/>
      <c r="T9" s="48"/>
      <c r="U9" s="59"/>
      <c r="V9" s="48"/>
      <c r="W9" s="48"/>
      <c r="X9" s="45"/>
      <c r="Y9" s="45"/>
      <c r="Z9" s="48"/>
      <c r="AA9" s="48"/>
      <c r="AB9" s="48"/>
      <c r="AC9" s="62"/>
      <c r="AD9" s="62"/>
      <c r="AE9" s="64"/>
      <c r="AF9" s="64"/>
      <c r="AG9" s="64"/>
      <c r="AH9" s="64"/>
      <c r="AI9" s="64"/>
    </row>
    <row r="10" spans="1:37" ht="17.399999999999999" x14ac:dyDescent="0.3">
      <c r="A10" s="43">
        <v>5</v>
      </c>
      <c r="B10" s="44" t="s">
        <v>76</v>
      </c>
      <c r="C10" s="45">
        <v>7</v>
      </c>
      <c r="D10" s="45">
        <v>2.7</v>
      </c>
      <c r="E10" s="48">
        <f>F10*G10</f>
        <v>6.3360000000000003</v>
      </c>
      <c r="F10" s="45">
        <v>2.4</v>
      </c>
      <c r="G10" s="45">
        <v>2.64</v>
      </c>
      <c r="H10" s="45">
        <f>D10-0.06</f>
        <v>2.64</v>
      </c>
      <c r="I10" s="51"/>
      <c r="J10" s="48"/>
      <c r="K10" s="48"/>
      <c r="L10" s="56"/>
      <c r="M10" s="48"/>
      <c r="N10" s="59">
        <f>(1.8+1.5)*2</f>
        <v>6.6</v>
      </c>
      <c r="O10" s="45">
        <f t="shared" ref="O10:P10" si="3">31.7+1.5</f>
        <v>33.200000000000003</v>
      </c>
      <c r="P10" s="45">
        <f t="shared" si="3"/>
        <v>33.200000000000003</v>
      </c>
      <c r="Q10" s="48"/>
      <c r="R10" s="48"/>
      <c r="S10" s="48"/>
      <c r="T10" s="48"/>
      <c r="U10" s="59"/>
      <c r="V10" s="48"/>
      <c r="W10" s="48"/>
      <c r="X10" s="45"/>
      <c r="Y10" s="45"/>
      <c r="Z10" s="48"/>
      <c r="AA10" s="48"/>
      <c r="AB10" s="48"/>
      <c r="AC10" s="62"/>
      <c r="AD10" s="62">
        <v>1</v>
      </c>
      <c r="AE10" s="64"/>
      <c r="AF10" s="64"/>
      <c r="AG10" s="64"/>
      <c r="AH10" s="64"/>
      <c r="AI10" s="64"/>
    </row>
    <row r="11" spans="1:37" ht="17.399999999999999" x14ac:dyDescent="0.3">
      <c r="A11" s="43">
        <v>6</v>
      </c>
      <c r="B11" s="44" t="s">
        <v>77</v>
      </c>
      <c r="C11" s="45">
        <v>5.8</v>
      </c>
      <c r="D11" s="48"/>
      <c r="E11" s="48">
        <f>0.9*2.365+1.465*0.92</f>
        <v>3.4763000000000002</v>
      </c>
      <c r="F11" s="48"/>
      <c r="G11" s="48"/>
      <c r="H11" s="45"/>
      <c r="I11" s="51"/>
      <c r="J11" s="48"/>
      <c r="K11" s="48"/>
      <c r="L11" s="56"/>
      <c r="M11" s="48"/>
      <c r="N11" s="59"/>
      <c r="O11" s="45"/>
      <c r="P11" s="48"/>
      <c r="Q11" s="48"/>
      <c r="R11" s="48"/>
      <c r="S11" s="48"/>
      <c r="T11" s="48"/>
      <c r="U11" s="59"/>
      <c r="V11" s="48"/>
      <c r="W11" s="48"/>
      <c r="X11" s="45"/>
      <c r="Y11" s="45"/>
      <c r="Z11" s="48"/>
      <c r="AA11" s="48"/>
      <c r="AB11" s="48"/>
      <c r="AC11" s="64"/>
      <c r="AD11" s="64"/>
      <c r="AE11" s="64"/>
      <c r="AF11" s="64"/>
      <c r="AG11" s="64"/>
      <c r="AH11" s="64"/>
      <c r="AI11" s="64"/>
    </row>
    <row r="12" spans="1:37" ht="17.399999999999999" x14ac:dyDescent="0.3">
      <c r="A12" s="43"/>
      <c r="B12" s="44"/>
      <c r="C12" s="64"/>
      <c r="D12" s="48"/>
      <c r="E12" s="48"/>
      <c r="F12" s="48"/>
      <c r="G12" s="48"/>
      <c r="H12" s="48"/>
      <c r="I12" s="51"/>
      <c r="J12" s="48"/>
      <c r="K12" s="48"/>
      <c r="L12" s="56"/>
      <c r="M12" s="45"/>
      <c r="N12" s="74"/>
      <c r="O12" s="45"/>
      <c r="P12" s="75"/>
      <c r="Q12" s="75"/>
      <c r="R12" s="75"/>
      <c r="S12" s="75"/>
      <c r="T12" s="75"/>
      <c r="U12" s="59"/>
      <c r="V12" s="75"/>
      <c r="W12" s="75"/>
      <c r="X12" s="48"/>
      <c r="Y12" s="48"/>
      <c r="Z12" s="48"/>
      <c r="AA12" s="48"/>
      <c r="AB12" s="48"/>
      <c r="AC12" s="64"/>
      <c r="AD12" s="64"/>
      <c r="AE12" s="64"/>
      <c r="AF12" s="64"/>
      <c r="AG12" s="64"/>
      <c r="AH12" s="64"/>
      <c r="AI12" s="64"/>
    </row>
    <row r="13" spans="1:37" ht="18" customHeight="1" x14ac:dyDescent="0.3">
      <c r="A13" s="76"/>
      <c r="B13" s="77"/>
      <c r="C13" s="79"/>
      <c r="D13" s="80"/>
      <c r="E13" s="80"/>
      <c r="F13" s="80"/>
      <c r="G13" s="80"/>
      <c r="H13" s="80"/>
      <c r="I13" s="81"/>
      <c r="J13" s="82"/>
      <c r="K13" s="80"/>
      <c r="L13" s="83"/>
      <c r="M13" s="80"/>
      <c r="N13" s="84"/>
      <c r="O13" s="80"/>
      <c r="P13" s="80"/>
      <c r="Q13" s="80"/>
      <c r="R13" s="80"/>
      <c r="S13" s="80"/>
      <c r="T13" s="80"/>
      <c r="U13" s="84"/>
      <c r="V13" s="80"/>
      <c r="W13" s="80"/>
      <c r="X13" s="80"/>
      <c r="Y13" s="80"/>
      <c r="Z13" s="80"/>
      <c r="AA13" s="80"/>
      <c r="AB13" s="80"/>
      <c r="AC13" s="79"/>
      <c r="AD13" s="79"/>
      <c r="AE13" s="79"/>
      <c r="AF13" s="79"/>
      <c r="AG13" s="79"/>
      <c r="AH13" s="79"/>
      <c r="AI13" s="79"/>
      <c r="AJ13" s="85"/>
      <c r="AK13" s="85"/>
    </row>
    <row r="14" spans="1:37" ht="24.75" customHeight="1" x14ac:dyDescent="0.3">
      <c r="A14" s="86"/>
      <c r="B14" s="87"/>
      <c r="C14" s="88"/>
      <c r="D14" s="57"/>
      <c r="E14" s="57"/>
      <c r="F14" s="57"/>
      <c r="G14" s="57"/>
      <c r="H14" s="57"/>
      <c r="I14" s="89"/>
      <c r="J14" s="57"/>
      <c r="K14" s="57"/>
      <c r="L14" s="56"/>
      <c r="M14" s="48"/>
      <c r="N14" s="59"/>
      <c r="O14" s="57"/>
      <c r="P14" s="48"/>
      <c r="Q14" s="48"/>
      <c r="R14" s="48"/>
      <c r="S14" s="48"/>
      <c r="T14" s="48"/>
      <c r="U14" s="59"/>
      <c r="V14" s="48"/>
      <c r="W14" s="48"/>
      <c r="X14" s="48"/>
      <c r="Y14" s="48"/>
      <c r="Z14" s="48"/>
      <c r="AA14" s="48"/>
      <c r="AB14" s="48"/>
      <c r="AC14" s="64"/>
      <c r="AD14" s="64"/>
      <c r="AE14" s="64"/>
      <c r="AF14" s="64"/>
      <c r="AG14" s="64"/>
      <c r="AH14" s="64"/>
      <c r="AI14" s="64"/>
    </row>
    <row r="15" spans="1:37" ht="17.399999999999999" x14ac:dyDescent="0.3">
      <c r="A15" s="86"/>
      <c r="B15" s="44" t="s">
        <v>80</v>
      </c>
      <c r="C15" s="48">
        <f>SUM(C4:C14)</f>
        <v>48.399999999999991</v>
      </c>
      <c r="D15" s="48"/>
      <c r="E15" s="48">
        <f>SUM(E4:E14)</f>
        <v>20.680300000000003</v>
      </c>
      <c r="F15" s="48"/>
      <c r="G15" s="48">
        <f t="shared" ref="G15:AE15" si="4">SUM(G4:G14)</f>
        <v>10.96</v>
      </c>
      <c r="H15" s="48">
        <f t="shared" si="4"/>
        <v>13.270000000000001</v>
      </c>
      <c r="I15" s="51">
        <f t="shared" si="4"/>
        <v>60.727200000000011</v>
      </c>
      <c r="J15" s="48">
        <f t="shared" si="4"/>
        <v>5.25</v>
      </c>
      <c r="K15" s="48">
        <f t="shared" si="4"/>
        <v>3</v>
      </c>
      <c r="L15" s="56">
        <f t="shared" si="4"/>
        <v>21.889999999999997</v>
      </c>
      <c r="M15" s="56">
        <f t="shared" si="4"/>
        <v>5.1656000000000004</v>
      </c>
      <c r="N15" s="59">
        <f t="shared" si="4"/>
        <v>27.9</v>
      </c>
      <c r="O15" s="48">
        <f t="shared" si="4"/>
        <v>118.3387</v>
      </c>
      <c r="P15" s="48">
        <f t="shared" si="4"/>
        <v>93.7</v>
      </c>
      <c r="Q15" s="48">
        <f t="shared" si="4"/>
        <v>14</v>
      </c>
      <c r="R15" s="48">
        <f t="shared" si="4"/>
        <v>1.8</v>
      </c>
      <c r="S15" s="48">
        <f t="shared" si="4"/>
        <v>8</v>
      </c>
      <c r="T15" s="48">
        <f t="shared" si="4"/>
        <v>4.2</v>
      </c>
      <c r="U15" s="48">
        <f t="shared" si="4"/>
        <v>42</v>
      </c>
      <c r="V15" s="48">
        <f t="shared" si="4"/>
        <v>0</v>
      </c>
      <c r="W15" s="48">
        <f t="shared" si="4"/>
        <v>49.6</v>
      </c>
      <c r="X15" s="48">
        <f t="shared" si="4"/>
        <v>0</v>
      </c>
      <c r="Y15" s="48">
        <f t="shared" si="4"/>
        <v>28.8</v>
      </c>
      <c r="Z15" s="48">
        <f t="shared" si="4"/>
        <v>20.8</v>
      </c>
      <c r="AA15" s="48">
        <f t="shared" si="4"/>
        <v>14.5</v>
      </c>
      <c r="AB15" s="48">
        <f t="shared" si="4"/>
        <v>0</v>
      </c>
      <c r="AC15" s="64">
        <f t="shared" si="4"/>
        <v>2</v>
      </c>
      <c r="AD15" s="64">
        <f t="shared" si="4"/>
        <v>2</v>
      </c>
      <c r="AE15" s="64">
        <f t="shared" si="4"/>
        <v>1</v>
      </c>
      <c r="AF15" s="64"/>
      <c r="AG15" s="64"/>
      <c r="AH15" s="64"/>
      <c r="AI15" s="64"/>
    </row>
    <row r="16" spans="1:37" ht="17.399999999999999" x14ac:dyDescent="0.3">
      <c r="A16" s="86"/>
      <c r="B16" s="87"/>
      <c r="C16" s="88"/>
      <c r="D16" s="57"/>
      <c r="E16" s="57"/>
      <c r="F16" s="57"/>
      <c r="G16" s="57"/>
      <c r="H16" s="57"/>
      <c r="I16" s="89"/>
      <c r="J16" s="57"/>
      <c r="K16" s="57"/>
      <c r="L16" s="56"/>
      <c r="M16" s="48"/>
      <c r="N16" s="59"/>
      <c r="O16" s="57"/>
      <c r="P16" s="48"/>
      <c r="Q16" s="48"/>
      <c r="R16" s="48"/>
      <c r="S16" s="48"/>
      <c r="T16" s="48"/>
      <c r="U16" s="59"/>
      <c r="V16" s="48"/>
      <c r="W16" s="48"/>
      <c r="X16" s="48"/>
      <c r="Y16" s="48"/>
      <c r="Z16" s="48"/>
      <c r="AA16" s="48"/>
      <c r="AB16" s="48"/>
      <c r="AC16" s="64"/>
      <c r="AD16" s="64"/>
      <c r="AE16" s="64"/>
      <c r="AF16" s="64"/>
      <c r="AG16" s="64"/>
      <c r="AH16" s="64"/>
      <c r="AI16" s="64"/>
    </row>
    <row r="17" spans="1:35" ht="17.399999999999999" x14ac:dyDescent="0.3">
      <c r="A17" s="86"/>
      <c r="B17" s="87"/>
      <c r="C17" s="88"/>
      <c r="D17" s="57"/>
      <c r="E17" s="57"/>
      <c r="F17" s="57"/>
      <c r="G17" s="57"/>
      <c r="H17" s="57"/>
      <c r="I17" s="89"/>
      <c r="J17" s="57"/>
      <c r="K17" s="57"/>
      <c r="L17" s="56"/>
      <c r="M17" s="48"/>
      <c r="N17" s="59"/>
      <c r="O17" s="57"/>
      <c r="P17" s="48"/>
      <c r="Q17" s="48"/>
      <c r="R17" s="48"/>
      <c r="S17" s="48"/>
      <c r="T17" s="48"/>
      <c r="U17" s="59"/>
      <c r="V17" s="48"/>
      <c r="W17" s="48"/>
      <c r="X17" s="48"/>
      <c r="Y17" s="48"/>
      <c r="Z17" s="48"/>
      <c r="AA17" s="48"/>
      <c r="AB17" s="48"/>
      <c r="AC17" s="64"/>
      <c r="AD17" s="64"/>
      <c r="AE17" s="64"/>
      <c r="AF17" s="64"/>
      <c r="AG17" s="64"/>
      <c r="AH17" s="64"/>
      <c r="AI17" s="64"/>
    </row>
    <row r="18" spans="1:35" ht="17.399999999999999" x14ac:dyDescent="0.3">
      <c r="A18" s="86"/>
      <c r="B18" s="87"/>
      <c r="C18" s="88"/>
      <c r="D18" s="57"/>
      <c r="E18" s="57"/>
      <c r="F18" s="57"/>
      <c r="G18" s="57"/>
      <c r="H18" s="57"/>
      <c r="I18" s="89"/>
      <c r="J18" s="57"/>
      <c r="K18" s="57"/>
      <c r="L18" s="56"/>
      <c r="M18" s="57"/>
      <c r="N18" s="59"/>
      <c r="O18" s="57"/>
      <c r="P18" s="75"/>
      <c r="Q18" s="75"/>
      <c r="R18" s="75"/>
      <c r="S18" s="75"/>
      <c r="T18" s="75"/>
      <c r="U18" s="94"/>
      <c r="V18" s="75"/>
      <c r="W18" s="75"/>
      <c r="X18" s="75"/>
      <c r="Y18" s="75"/>
      <c r="Z18" s="75"/>
      <c r="AA18" s="75"/>
      <c r="AB18" s="75"/>
    </row>
    <row r="19" spans="1:35" ht="17.399999999999999" x14ac:dyDescent="0.3">
      <c r="A19" s="86"/>
      <c r="B19" s="87"/>
      <c r="C19" s="88"/>
      <c r="D19" s="88"/>
      <c r="E19" s="88"/>
      <c r="F19" s="88"/>
      <c r="G19" s="88"/>
      <c r="H19" s="88"/>
      <c r="I19" s="95"/>
      <c r="J19" s="88"/>
      <c r="K19" s="88"/>
      <c r="L19" s="96"/>
      <c r="M19" s="88"/>
      <c r="N19" s="97"/>
      <c r="O19" s="88"/>
      <c r="U19" s="100"/>
    </row>
    <row r="20" spans="1:35" ht="15" x14ac:dyDescent="0.25">
      <c r="A20" s="86"/>
      <c r="B20" s="87"/>
      <c r="C20" s="88"/>
      <c r="D20" s="88"/>
      <c r="E20" s="88"/>
      <c r="F20" s="88"/>
      <c r="G20" s="88"/>
      <c r="H20" s="88"/>
      <c r="I20" s="95"/>
      <c r="J20" s="88"/>
      <c r="K20" s="88"/>
      <c r="L20" s="103"/>
      <c r="M20" s="88"/>
      <c r="N20" s="97"/>
      <c r="O20" s="88"/>
      <c r="U20" s="100"/>
    </row>
    <row r="21" spans="1:35" ht="15" x14ac:dyDescent="0.25">
      <c r="A21" s="86"/>
      <c r="B21" s="87"/>
      <c r="C21" s="88"/>
      <c r="D21" s="88"/>
      <c r="E21" s="88"/>
      <c r="F21" s="88"/>
      <c r="G21" s="88"/>
      <c r="H21" s="88"/>
      <c r="I21" s="95"/>
      <c r="J21" s="88"/>
      <c r="K21" s="88"/>
      <c r="L21" s="103"/>
      <c r="M21" s="88"/>
      <c r="N21" s="97"/>
      <c r="O21" s="88"/>
      <c r="U21" s="100"/>
    </row>
    <row r="22" spans="1:35" ht="15" x14ac:dyDescent="0.25">
      <c r="A22" s="86"/>
      <c r="B22" s="87"/>
      <c r="C22" s="88"/>
      <c r="D22" s="88"/>
      <c r="E22" s="88"/>
      <c r="F22" s="88"/>
      <c r="G22" s="88"/>
      <c r="H22" s="88"/>
      <c r="I22" s="95"/>
      <c r="J22" s="88"/>
      <c r="K22" s="88"/>
      <c r="L22" s="103"/>
      <c r="M22" s="88"/>
      <c r="N22" s="97"/>
      <c r="O22" s="88"/>
      <c r="U22" s="100"/>
    </row>
    <row r="23" spans="1:35" ht="15" x14ac:dyDescent="0.25">
      <c r="A23" s="86"/>
      <c r="B23" s="87"/>
      <c r="C23" s="88"/>
      <c r="D23" s="88"/>
      <c r="E23" s="88"/>
      <c r="F23" s="88"/>
      <c r="G23" s="88"/>
      <c r="H23" s="88"/>
      <c r="I23" s="95"/>
      <c r="J23" s="88"/>
      <c r="K23" s="88"/>
      <c r="L23" s="103"/>
      <c r="M23" s="88"/>
      <c r="N23" s="97"/>
      <c r="O23" s="88"/>
      <c r="U23" s="100"/>
    </row>
    <row r="24" spans="1:35" ht="15" x14ac:dyDescent="0.25">
      <c r="A24" s="86"/>
      <c r="B24" s="87"/>
      <c r="C24" s="88"/>
      <c r="D24" s="88"/>
      <c r="E24" s="88"/>
      <c r="F24" s="88"/>
      <c r="G24" s="88"/>
      <c r="H24" s="88"/>
      <c r="I24" s="95"/>
      <c r="J24" s="88"/>
      <c r="K24" s="88"/>
      <c r="L24" s="103"/>
      <c r="M24" s="88"/>
      <c r="N24" s="97"/>
      <c r="O24" s="88"/>
      <c r="U24" s="100"/>
    </row>
    <row r="25" spans="1:35" ht="15" x14ac:dyDescent="0.25">
      <c r="A25" s="86"/>
      <c r="B25" s="87"/>
      <c r="C25" s="88"/>
      <c r="D25" s="88"/>
      <c r="E25" s="88"/>
      <c r="F25" s="88"/>
      <c r="G25" s="88"/>
      <c r="H25" s="88"/>
      <c r="I25" s="95"/>
      <c r="J25" s="88"/>
      <c r="K25" s="88"/>
      <c r="L25" s="103"/>
      <c r="M25" s="88"/>
      <c r="N25" s="97"/>
      <c r="O25" s="88"/>
      <c r="U25" s="100"/>
    </row>
    <row r="26" spans="1:35" ht="15" x14ac:dyDescent="0.25">
      <c r="A26" s="86"/>
      <c r="B26" s="87"/>
      <c r="C26" s="88"/>
      <c r="D26" s="88"/>
      <c r="E26" s="88"/>
      <c r="F26" s="88"/>
      <c r="G26" s="88"/>
      <c r="H26" s="88"/>
      <c r="I26" s="95"/>
      <c r="J26" s="88"/>
      <c r="K26" s="88"/>
      <c r="L26" s="103"/>
      <c r="M26" s="88"/>
      <c r="N26" s="97"/>
      <c r="O26" s="88"/>
      <c r="U26" s="100"/>
    </row>
    <row r="27" spans="1:35" ht="15" x14ac:dyDescent="0.25">
      <c r="A27" s="86"/>
      <c r="B27" s="87"/>
      <c r="C27" s="88"/>
      <c r="D27" s="88"/>
      <c r="E27" s="88"/>
      <c r="F27" s="88"/>
      <c r="G27" s="88"/>
      <c r="H27" s="88"/>
      <c r="I27" s="95"/>
      <c r="J27" s="88"/>
      <c r="K27" s="88"/>
      <c r="L27" s="103"/>
      <c r="M27" s="88"/>
      <c r="N27" s="97"/>
      <c r="O27" s="88"/>
      <c r="U27" s="100"/>
    </row>
    <row r="28" spans="1:35" ht="15" x14ac:dyDescent="0.25">
      <c r="A28" s="86"/>
      <c r="B28" s="87"/>
      <c r="C28" s="88"/>
      <c r="D28" s="88"/>
      <c r="E28" s="88"/>
      <c r="F28" s="88"/>
      <c r="G28" s="88"/>
      <c r="H28" s="88"/>
      <c r="I28" s="95"/>
      <c r="J28" s="88"/>
      <c r="K28" s="88"/>
      <c r="L28" s="103"/>
      <c r="M28" s="88"/>
      <c r="N28" s="97"/>
      <c r="O28" s="88"/>
      <c r="U28" s="100"/>
    </row>
    <row r="29" spans="1:35" ht="15" x14ac:dyDescent="0.25">
      <c r="A29" s="86"/>
      <c r="B29" s="87"/>
      <c r="I29" s="104"/>
      <c r="L29" s="105"/>
      <c r="N29" s="100"/>
      <c r="U29" s="100"/>
    </row>
    <row r="30" spans="1:35" ht="15" x14ac:dyDescent="0.25">
      <c r="A30" s="86"/>
      <c r="B30" s="87"/>
      <c r="I30" s="104"/>
      <c r="L30" s="105"/>
      <c r="N30" s="100"/>
      <c r="U30" s="100"/>
    </row>
    <row r="31" spans="1:35" ht="15" x14ac:dyDescent="0.25">
      <c r="A31" s="86"/>
      <c r="B31" s="87"/>
      <c r="I31" s="104"/>
      <c r="L31" s="105"/>
      <c r="N31" s="100"/>
      <c r="U31" s="100"/>
    </row>
    <row r="32" spans="1:35" ht="15" x14ac:dyDescent="0.25">
      <c r="A32" s="86"/>
      <c r="B32" s="87"/>
      <c r="I32" s="104"/>
      <c r="L32" s="105"/>
      <c r="N32" s="100"/>
      <c r="U32" s="100"/>
    </row>
    <row r="33" spans="1:21" ht="15" x14ac:dyDescent="0.25">
      <c r="A33" s="86"/>
      <c r="B33" s="87"/>
      <c r="I33" s="104"/>
      <c r="L33" s="105"/>
      <c r="N33" s="100"/>
      <c r="U33" s="100"/>
    </row>
    <row r="34" spans="1:21" ht="15" x14ac:dyDescent="0.25">
      <c r="A34" s="86"/>
      <c r="B34" s="87"/>
      <c r="I34" s="104"/>
      <c r="L34" s="105"/>
      <c r="N34" s="100"/>
      <c r="U34" s="100"/>
    </row>
    <row r="35" spans="1:21" ht="15" x14ac:dyDescent="0.25">
      <c r="A35" s="86"/>
      <c r="B35" s="87"/>
      <c r="I35" s="104"/>
      <c r="L35" s="105"/>
      <c r="N35" s="100"/>
      <c r="U35" s="100"/>
    </row>
    <row r="36" spans="1:21" ht="15" x14ac:dyDescent="0.25">
      <c r="A36" s="86"/>
      <c r="B36" s="87"/>
      <c r="I36" s="104"/>
      <c r="L36" s="105"/>
      <c r="N36" s="100"/>
      <c r="U36" s="100"/>
    </row>
    <row r="37" spans="1:21" ht="15" x14ac:dyDescent="0.25">
      <c r="A37" s="86"/>
      <c r="B37" s="87"/>
      <c r="I37" s="104"/>
      <c r="L37" s="105"/>
      <c r="N37" s="100"/>
      <c r="U37" s="100"/>
    </row>
    <row r="38" spans="1:21" ht="13.2" x14ac:dyDescent="0.25">
      <c r="A38" s="88"/>
      <c r="I38" s="104"/>
      <c r="L38" s="105"/>
      <c r="N38" s="100"/>
      <c r="U38" s="100"/>
    </row>
    <row r="39" spans="1:21" ht="13.2" x14ac:dyDescent="0.25">
      <c r="A39" s="88"/>
      <c r="I39" s="104"/>
      <c r="L39" s="105"/>
      <c r="N39" s="100"/>
      <c r="U39" s="100"/>
    </row>
    <row r="40" spans="1:21" ht="13.2" x14ac:dyDescent="0.25">
      <c r="A40" s="88"/>
      <c r="I40" s="104"/>
      <c r="L40" s="105"/>
      <c r="N40" s="100"/>
      <c r="U40" s="100"/>
    </row>
    <row r="41" spans="1:21" ht="13.2" x14ac:dyDescent="0.25">
      <c r="A41" s="88"/>
      <c r="I41" s="104"/>
      <c r="L41" s="105"/>
      <c r="N41" s="100"/>
      <c r="U41" s="100"/>
    </row>
    <row r="42" spans="1:21" ht="13.2" x14ac:dyDescent="0.25">
      <c r="A42" s="88"/>
      <c r="I42" s="104"/>
      <c r="L42" s="105"/>
      <c r="N42" s="100"/>
      <c r="U42" s="100"/>
    </row>
    <row r="43" spans="1:21" ht="13.2" x14ac:dyDescent="0.25">
      <c r="A43" s="88"/>
      <c r="I43" s="104"/>
      <c r="L43" s="105"/>
      <c r="N43" s="100"/>
      <c r="U43" s="100"/>
    </row>
    <row r="44" spans="1:21" ht="13.2" x14ac:dyDescent="0.25">
      <c r="A44" s="88"/>
      <c r="I44" s="104"/>
      <c r="L44" s="105"/>
      <c r="N44" s="100"/>
      <c r="U44" s="100"/>
    </row>
    <row r="45" spans="1:21" ht="13.2" x14ac:dyDescent="0.25">
      <c r="A45" s="88"/>
      <c r="I45" s="104"/>
      <c r="L45" s="105"/>
      <c r="N45" s="100"/>
      <c r="U45" s="100"/>
    </row>
    <row r="46" spans="1:21" ht="13.2" x14ac:dyDescent="0.25">
      <c r="A46" s="88"/>
      <c r="I46" s="104"/>
      <c r="L46" s="105"/>
      <c r="N46" s="100"/>
      <c r="U46" s="100"/>
    </row>
    <row r="47" spans="1:21" ht="13.2" x14ac:dyDescent="0.25">
      <c r="A47" s="88"/>
      <c r="I47" s="104"/>
      <c r="L47" s="105"/>
      <c r="N47" s="100"/>
      <c r="U47" s="100"/>
    </row>
    <row r="48" spans="1:21" ht="13.2" x14ac:dyDescent="0.25">
      <c r="A48" s="88"/>
      <c r="I48" s="104"/>
      <c r="L48" s="105"/>
      <c r="N48" s="100"/>
      <c r="U48" s="100"/>
    </row>
    <row r="49" spans="1:21" ht="13.2" x14ac:dyDescent="0.25">
      <c r="A49" s="88"/>
      <c r="I49" s="104"/>
      <c r="L49" s="105"/>
      <c r="N49" s="100"/>
      <c r="U49" s="100"/>
    </row>
    <row r="50" spans="1:21" ht="13.2" x14ac:dyDescent="0.25">
      <c r="A50" s="88"/>
      <c r="I50" s="104"/>
      <c r="L50" s="105"/>
      <c r="N50" s="100"/>
      <c r="U50" s="100"/>
    </row>
    <row r="51" spans="1:21" ht="13.2" x14ac:dyDescent="0.25">
      <c r="A51" s="88"/>
      <c r="I51" s="104"/>
      <c r="L51" s="105"/>
      <c r="N51" s="100"/>
      <c r="U51" s="100"/>
    </row>
    <row r="52" spans="1:21" ht="13.2" x14ac:dyDescent="0.25">
      <c r="A52" s="88"/>
      <c r="I52" s="104"/>
      <c r="L52" s="105"/>
      <c r="N52" s="100"/>
      <c r="U52" s="100"/>
    </row>
    <row r="53" spans="1:21" ht="13.2" x14ac:dyDescent="0.25">
      <c r="A53" s="88"/>
      <c r="I53" s="104"/>
      <c r="L53" s="105"/>
      <c r="N53" s="100"/>
      <c r="U53" s="100"/>
    </row>
    <row r="54" spans="1:21" ht="13.2" x14ac:dyDescent="0.25">
      <c r="A54" s="88"/>
      <c r="I54" s="104"/>
      <c r="L54" s="105"/>
      <c r="N54" s="100"/>
      <c r="U54" s="100"/>
    </row>
    <row r="55" spans="1:21" ht="13.2" x14ac:dyDescent="0.25">
      <c r="A55" s="88"/>
      <c r="I55" s="104"/>
      <c r="L55" s="105"/>
      <c r="N55" s="100"/>
      <c r="U55" s="100"/>
    </row>
    <row r="56" spans="1:21" ht="13.2" x14ac:dyDescent="0.25">
      <c r="A56" s="88"/>
      <c r="I56" s="104"/>
      <c r="L56" s="105"/>
      <c r="N56" s="100"/>
      <c r="U56" s="100"/>
    </row>
    <row r="57" spans="1:21" ht="13.2" x14ac:dyDescent="0.25">
      <c r="A57" s="88"/>
      <c r="I57" s="104"/>
      <c r="L57" s="105"/>
      <c r="N57" s="100"/>
      <c r="U57" s="100"/>
    </row>
    <row r="58" spans="1:21" ht="13.2" x14ac:dyDescent="0.25">
      <c r="A58" s="88"/>
      <c r="I58" s="104"/>
      <c r="L58" s="105"/>
      <c r="N58" s="100"/>
      <c r="U58" s="100"/>
    </row>
    <row r="59" spans="1:21" ht="13.2" x14ac:dyDescent="0.25">
      <c r="A59" s="88"/>
      <c r="I59" s="104"/>
      <c r="L59" s="105"/>
      <c r="N59" s="100"/>
      <c r="U59" s="100"/>
    </row>
    <row r="60" spans="1:21" ht="13.2" x14ac:dyDescent="0.25">
      <c r="A60" s="88"/>
      <c r="I60" s="104"/>
      <c r="L60" s="105"/>
      <c r="N60" s="100"/>
      <c r="U60" s="100"/>
    </row>
    <row r="61" spans="1:21" ht="13.2" x14ac:dyDescent="0.25">
      <c r="A61" s="88"/>
      <c r="I61" s="104"/>
      <c r="L61" s="105"/>
      <c r="N61" s="100"/>
      <c r="U61" s="100"/>
    </row>
    <row r="62" spans="1:21" ht="13.2" x14ac:dyDescent="0.25">
      <c r="A62" s="88"/>
      <c r="I62" s="104"/>
      <c r="L62" s="105"/>
      <c r="N62" s="100"/>
      <c r="U62" s="100"/>
    </row>
    <row r="63" spans="1:21" ht="13.2" x14ac:dyDescent="0.25">
      <c r="A63" s="88"/>
      <c r="I63" s="104"/>
      <c r="L63" s="105"/>
      <c r="N63" s="100"/>
      <c r="U63" s="100"/>
    </row>
    <row r="64" spans="1:21" ht="13.2" x14ac:dyDescent="0.25">
      <c r="A64" s="88"/>
      <c r="I64" s="104"/>
      <c r="L64" s="105"/>
      <c r="N64" s="100"/>
      <c r="U64" s="100"/>
    </row>
    <row r="65" spans="1:21" ht="13.2" x14ac:dyDescent="0.25">
      <c r="A65" s="88"/>
      <c r="I65" s="104"/>
      <c r="L65" s="105"/>
      <c r="N65" s="100"/>
      <c r="U65" s="100"/>
    </row>
    <row r="66" spans="1:21" ht="13.2" x14ac:dyDescent="0.25">
      <c r="A66" s="88"/>
      <c r="I66" s="104"/>
      <c r="L66" s="105"/>
      <c r="N66" s="100"/>
      <c r="U66" s="100"/>
    </row>
    <row r="67" spans="1:21" ht="13.2" x14ac:dyDescent="0.25">
      <c r="A67" s="88"/>
      <c r="I67" s="104"/>
      <c r="L67" s="105"/>
      <c r="N67" s="100"/>
      <c r="U67" s="100"/>
    </row>
    <row r="68" spans="1:21" ht="13.2" x14ac:dyDescent="0.25">
      <c r="A68" s="88"/>
      <c r="I68" s="104"/>
      <c r="L68" s="105"/>
      <c r="N68" s="100"/>
      <c r="U68" s="100"/>
    </row>
    <row r="69" spans="1:21" ht="13.2" x14ac:dyDescent="0.25">
      <c r="A69" s="88"/>
      <c r="I69" s="104"/>
      <c r="L69" s="105"/>
      <c r="N69" s="100"/>
      <c r="U69" s="100"/>
    </row>
    <row r="70" spans="1:21" ht="13.2" x14ac:dyDescent="0.25">
      <c r="A70" s="88"/>
      <c r="I70" s="104"/>
      <c r="L70" s="105"/>
      <c r="N70" s="100"/>
      <c r="U70" s="100"/>
    </row>
    <row r="71" spans="1:21" ht="13.2" x14ac:dyDescent="0.25">
      <c r="A71" s="88"/>
      <c r="I71" s="104"/>
      <c r="L71" s="105"/>
      <c r="N71" s="100"/>
      <c r="U71" s="100"/>
    </row>
    <row r="72" spans="1:21" ht="13.2" x14ac:dyDescent="0.25">
      <c r="A72" s="88"/>
      <c r="I72" s="104"/>
      <c r="L72" s="105"/>
      <c r="N72" s="100"/>
      <c r="U72" s="100"/>
    </row>
    <row r="73" spans="1:21" ht="13.2" x14ac:dyDescent="0.25">
      <c r="A73" s="88"/>
      <c r="I73" s="104"/>
      <c r="L73" s="105"/>
      <c r="N73" s="100"/>
      <c r="U73" s="100"/>
    </row>
    <row r="74" spans="1:21" ht="13.2" x14ac:dyDescent="0.25">
      <c r="A74" s="88"/>
      <c r="I74" s="104"/>
      <c r="L74" s="105"/>
      <c r="N74" s="100"/>
      <c r="U74" s="100"/>
    </row>
    <row r="75" spans="1:21" ht="13.2" x14ac:dyDescent="0.25">
      <c r="A75" s="88"/>
      <c r="I75" s="104"/>
      <c r="L75" s="105"/>
      <c r="N75" s="100"/>
      <c r="U75" s="100"/>
    </row>
    <row r="76" spans="1:21" ht="13.2" x14ac:dyDescent="0.25">
      <c r="A76" s="88"/>
      <c r="I76" s="104"/>
      <c r="L76" s="105"/>
      <c r="N76" s="100"/>
      <c r="U76" s="100"/>
    </row>
    <row r="77" spans="1:21" ht="13.2" x14ac:dyDescent="0.25">
      <c r="A77" s="88"/>
      <c r="I77" s="104"/>
      <c r="L77" s="105"/>
      <c r="N77" s="100"/>
      <c r="U77" s="100"/>
    </row>
    <row r="78" spans="1:21" ht="13.2" x14ac:dyDescent="0.25">
      <c r="A78" s="88"/>
      <c r="I78" s="104"/>
      <c r="L78" s="105"/>
      <c r="N78" s="100"/>
      <c r="U78" s="100"/>
    </row>
    <row r="79" spans="1:21" ht="13.2" x14ac:dyDescent="0.25">
      <c r="A79" s="88"/>
      <c r="I79" s="104"/>
      <c r="L79" s="105"/>
      <c r="N79" s="100"/>
      <c r="U79" s="100"/>
    </row>
    <row r="80" spans="1:21" ht="13.2" x14ac:dyDescent="0.25">
      <c r="A80" s="88"/>
      <c r="I80" s="104"/>
      <c r="L80" s="105"/>
      <c r="N80" s="100"/>
      <c r="U80" s="100"/>
    </row>
    <row r="81" spans="1:21" ht="13.2" x14ac:dyDescent="0.25">
      <c r="A81" s="88"/>
      <c r="I81" s="104"/>
      <c r="L81" s="105"/>
      <c r="N81" s="100"/>
      <c r="U81" s="100"/>
    </row>
    <row r="82" spans="1:21" ht="13.2" x14ac:dyDescent="0.25">
      <c r="A82" s="88"/>
      <c r="I82" s="104"/>
      <c r="L82" s="105"/>
      <c r="N82" s="100"/>
      <c r="U82" s="100"/>
    </row>
    <row r="83" spans="1:21" ht="13.2" x14ac:dyDescent="0.25">
      <c r="A83" s="88"/>
      <c r="I83" s="104"/>
      <c r="L83" s="105"/>
      <c r="N83" s="100"/>
      <c r="U83" s="100"/>
    </row>
    <row r="84" spans="1:21" ht="13.2" x14ac:dyDescent="0.25">
      <c r="A84" s="88"/>
      <c r="I84" s="104"/>
      <c r="L84" s="105"/>
      <c r="N84" s="100"/>
      <c r="U84" s="100"/>
    </row>
    <row r="85" spans="1:21" ht="13.2" x14ac:dyDescent="0.25">
      <c r="A85" s="88"/>
      <c r="I85" s="104"/>
      <c r="L85" s="105"/>
      <c r="N85" s="100"/>
      <c r="U85" s="100"/>
    </row>
    <row r="86" spans="1:21" ht="13.2" x14ac:dyDescent="0.25">
      <c r="A86" s="88"/>
      <c r="I86" s="104"/>
      <c r="L86" s="105"/>
      <c r="N86" s="100"/>
      <c r="U86" s="100"/>
    </row>
    <row r="87" spans="1:21" ht="13.2" x14ac:dyDescent="0.25">
      <c r="A87" s="88"/>
      <c r="I87" s="104"/>
      <c r="L87" s="105"/>
      <c r="N87" s="100"/>
      <c r="U87" s="100"/>
    </row>
    <row r="88" spans="1:21" ht="13.2" x14ac:dyDescent="0.25">
      <c r="A88" s="88"/>
      <c r="I88" s="104"/>
      <c r="L88" s="105"/>
      <c r="N88" s="100"/>
      <c r="U88" s="100"/>
    </row>
    <row r="89" spans="1:21" ht="13.2" x14ac:dyDescent="0.25">
      <c r="A89" s="88"/>
      <c r="I89" s="104"/>
      <c r="L89" s="105"/>
      <c r="N89" s="100"/>
      <c r="U89" s="100"/>
    </row>
    <row r="90" spans="1:21" ht="13.2" x14ac:dyDescent="0.25">
      <c r="A90" s="88"/>
      <c r="I90" s="104"/>
      <c r="L90" s="105"/>
      <c r="N90" s="100"/>
      <c r="U90" s="100"/>
    </row>
    <row r="91" spans="1:21" ht="13.2" x14ac:dyDescent="0.25">
      <c r="A91" s="88"/>
      <c r="I91" s="104"/>
      <c r="L91" s="105"/>
      <c r="N91" s="100"/>
      <c r="U91" s="100"/>
    </row>
    <row r="92" spans="1:21" ht="13.2" x14ac:dyDescent="0.25">
      <c r="A92" s="88"/>
      <c r="I92" s="104"/>
      <c r="L92" s="105"/>
      <c r="N92" s="100"/>
      <c r="U92" s="100"/>
    </row>
    <row r="93" spans="1:21" ht="13.2" x14ac:dyDescent="0.25">
      <c r="A93" s="88"/>
      <c r="I93" s="104"/>
      <c r="L93" s="105"/>
      <c r="N93" s="100"/>
      <c r="U93" s="100"/>
    </row>
    <row r="94" spans="1:21" ht="13.2" x14ac:dyDescent="0.25">
      <c r="A94" s="88"/>
      <c r="I94" s="104"/>
      <c r="L94" s="105"/>
      <c r="N94" s="100"/>
      <c r="U94" s="100"/>
    </row>
    <row r="95" spans="1:21" ht="13.2" x14ac:dyDescent="0.25">
      <c r="A95" s="88"/>
      <c r="I95" s="104"/>
      <c r="L95" s="105"/>
      <c r="N95" s="100"/>
      <c r="U95" s="100"/>
    </row>
    <row r="96" spans="1:21" ht="13.2" x14ac:dyDescent="0.25">
      <c r="A96" s="88"/>
      <c r="I96" s="104"/>
      <c r="L96" s="105"/>
      <c r="N96" s="100"/>
      <c r="U96" s="100"/>
    </row>
    <row r="97" spans="1:21" ht="13.2" x14ac:dyDescent="0.25">
      <c r="A97" s="88"/>
      <c r="I97" s="104"/>
      <c r="L97" s="105"/>
      <c r="N97" s="100"/>
      <c r="U97" s="100"/>
    </row>
    <row r="98" spans="1:21" ht="13.2" x14ac:dyDescent="0.25">
      <c r="A98" s="88"/>
      <c r="I98" s="104"/>
      <c r="L98" s="105"/>
      <c r="N98" s="100"/>
      <c r="U98" s="100"/>
    </row>
    <row r="99" spans="1:21" ht="13.2" x14ac:dyDescent="0.25">
      <c r="A99" s="88"/>
      <c r="I99" s="104"/>
      <c r="L99" s="105"/>
      <c r="N99" s="100"/>
      <c r="U99" s="100"/>
    </row>
    <row r="100" spans="1:21" ht="13.2" x14ac:dyDescent="0.25">
      <c r="A100" s="88"/>
      <c r="I100" s="104"/>
      <c r="L100" s="105"/>
      <c r="N100" s="100"/>
      <c r="U100" s="100"/>
    </row>
    <row r="101" spans="1:21" ht="13.2" x14ac:dyDescent="0.25">
      <c r="A101" s="88"/>
      <c r="I101" s="104"/>
      <c r="L101" s="105"/>
      <c r="N101" s="100"/>
      <c r="U101" s="100"/>
    </row>
    <row r="102" spans="1:21" ht="13.2" x14ac:dyDescent="0.25">
      <c r="A102" s="88"/>
      <c r="I102" s="104"/>
      <c r="L102" s="105"/>
      <c r="N102" s="100"/>
      <c r="U102" s="100"/>
    </row>
    <row r="103" spans="1:21" ht="13.2" x14ac:dyDescent="0.25">
      <c r="A103" s="88"/>
      <c r="I103" s="104"/>
      <c r="L103" s="105"/>
      <c r="N103" s="100"/>
      <c r="U103" s="100"/>
    </row>
    <row r="104" spans="1:21" ht="13.2" x14ac:dyDescent="0.25">
      <c r="A104" s="88"/>
      <c r="I104" s="104"/>
      <c r="L104" s="105"/>
      <c r="N104" s="100"/>
      <c r="U104" s="100"/>
    </row>
    <row r="105" spans="1:21" ht="13.2" x14ac:dyDescent="0.25">
      <c r="A105" s="88"/>
      <c r="I105" s="104"/>
      <c r="L105" s="105"/>
      <c r="N105" s="100"/>
      <c r="U105" s="100"/>
    </row>
    <row r="106" spans="1:21" ht="13.2" x14ac:dyDescent="0.25">
      <c r="A106" s="88"/>
      <c r="I106" s="104"/>
      <c r="L106" s="105"/>
      <c r="N106" s="100"/>
      <c r="U106" s="100"/>
    </row>
    <row r="107" spans="1:21" ht="13.2" x14ac:dyDescent="0.25">
      <c r="A107" s="88"/>
      <c r="I107" s="104"/>
      <c r="L107" s="105"/>
      <c r="N107" s="100"/>
      <c r="U107" s="100"/>
    </row>
    <row r="108" spans="1:21" ht="13.2" x14ac:dyDescent="0.25">
      <c r="A108" s="88"/>
      <c r="I108" s="104"/>
      <c r="L108" s="105"/>
      <c r="N108" s="100"/>
      <c r="U108" s="100"/>
    </row>
    <row r="109" spans="1:21" ht="13.2" x14ac:dyDescent="0.25">
      <c r="A109" s="88"/>
      <c r="I109" s="104"/>
      <c r="L109" s="105"/>
      <c r="N109" s="100"/>
      <c r="U109" s="100"/>
    </row>
    <row r="110" spans="1:21" ht="13.2" x14ac:dyDescent="0.25">
      <c r="A110" s="88"/>
      <c r="I110" s="104"/>
      <c r="L110" s="105"/>
      <c r="N110" s="100"/>
      <c r="U110" s="100"/>
    </row>
    <row r="111" spans="1:21" ht="13.2" x14ac:dyDescent="0.25">
      <c r="A111" s="88"/>
      <c r="I111" s="104"/>
      <c r="L111" s="105"/>
      <c r="N111" s="100"/>
      <c r="U111" s="100"/>
    </row>
    <row r="112" spans="1:21" ht="13.2" x14ac:dyDescent="0.25">
      <c r="A112" s="88"/>
      <c r="I112" s="104"/>
      <c r="L112" s="105"/>
      <c r="N112" s="100"/>
      <c r="U112" s="100"/>
    </row>
    <row r="113" spans="1:21" ht="13.2" x14ac:dyDescent="0.25">
      <c r="A113" s="88"/>
      <c r="I113" s="104"/>
      <c r="L113" s="105"/>
      <c r="N113" s="100"/>
      <c r="U113" s="100"/>
    </row>
    <row r="114" spans="1:21" ht="13.2" x14ac:dyDescent="0.25">
      <c r="A114" s="88"/>
      <c r="I114" s="104"/>
      <c r="L114" s="105"/>
      <c r="N114" s="100"/>
      <c r="U114" s="100"/>
    </row>
    <row r="115" spans="1:21" ht="13.2" x14ac:dyDescent="0.25">
      <c r="A115" s="88"/>
      <c r="I115" s="104"/>
      <c r="L115" s="105"/>
      <c r="N115" s="100"/>
      <c r="U115" s="100"/>
    </row>
    <row r="116" spans="1:21" ht="13.2" x14ac:dyDescent="0.25">
      <c r="A116" s="88"/>
      <c r="I116" s="104"/>
      <c r="L116" s="105"/>
      <c r="N116" s="100"/>
      <c r="U116" s="100"/>
    </row>
    <row r="117" spans="1:21" ht="13.2" x14ac:dyDescent="0.25">
      <c r="A117" s="88"/>
      <c r="I117" s="104"/>
      <c r="L117" s="105"/>
      <c r="N117" s="100"/>
      <c r="U117" s="100"/>
    </row>
    <row r="118" spans="1:21" ht="13.2" x14ac:dyDescent="0.25">
      <c r="A118" s="88"/>
      <c r="I118" s="104"/>
      <c r="L118" s="105"/>
      <c r="N118" s="100"/>
      <c r="U118" s="100"/>
    </row>
    <row r="119" spans="1:21" ht="13.2" x14ac:dyDescent="0.25">
      <c r="A119" s="88"/>
      <c r="I119" s="104"/>
      <c r="L119" s="105"/>
      <c r="N119" s="100"/>
      <c r="U119" s="100"/>
    </row>
    <row r="120" spans="1:21" ht="13.2" x14ac:dyDescent="0.25">
      <c r="A120" s="88"/>
      <c r="I120" s="104"/>
      <c r="L120" s="105"/>
      <c r="N120" s="100"/>
      <c r="U120" s="100"/>
    </row>
    <row r="121" spans="1:21" ht="13.2" x14ac:dyDescent="0.25">
      <c r="A121" s="88"/>
      <c r="I121" s="104"/>
      <c r="L121" s="105"/>
      <c r="N121" s="100"/>
      <c r="U121" s="100"/>
    </row>
    <row r="122" spans="1:21" ht="13.2" x14ac:dyDescent="0.25">
      <c r="A122" s="88"/>
      <c r="I122" s="104"/>
      <c r="L122" s="105"/>
      <c r="N122" s="100"/>
      <c r="U122" s="100"/>
    </row>
    <row r="123" spans="1:21" ht="13.2" x14ac:dyDescent="0.25">
      <c r="A123" s="88"/>
      <c r="I123" s="104"/>
      <c r="L123" s="105"/>
      <c r="N123" s="100"/>
      <c r="U123" s="100"/>
    </row>
    <row r="124" spans="1:21" ht="13.2" x14ac:dyDescent="0.25">
      <c r="A124" s="88"/>
      <c r="I124" s="104"/>
      <c r="L124" s="105"/>
      <c r="N124" s="100"/>
      <c r="U124" s="100"/>
    </row>
    <row r="125" spans="1:21" ht="13.2" x14ac:dyDescent="0.25">
      <c r="A125" s="88"/>
      <c r="I125" s="104"/>
      <c r="L125" s="105"/>
      <c r="N125" s="100"/>
      <c r="U125" s="100"/>
    </row>
    <row r="126" spans="1:21" ht="13.2" x14ac:dyDescent="0.25">
      <c r="A126" s="88"/>
      <c r="I126" s="104"/>
      <c r="L126" s="105"/>
      <c r="N126" s="100"/>
      <c r="U126" s="100"/>
    </row>
    <row r="127" spans="1:21" ht="13.2" x14ac:dyDescent="0.25">
      <c r="A127" s="88"/>
      <c r="I127" s="104"/>
      <c r="L127" s="105"/>
      <c r="N127" s="100"/>
      <c r="U127" s="100"/>
    </row>
    <row r="128" spans="1:21" ht="13.2" x14ac:dyDescent="0.25">
      <c r="A128" s="88"/>
      <c r="I128" s="104"/>
      <c r="L128" s="105"/>
      <c r="N128" s="100"/>
      <c r="U128" s="100"/>
    </row>
    <row r="129" spans="1:21" ht="13.2" x14ac:dyDescent="0.25">
      <c r="A129" s="88"/>
      <c r="I129" s="104"/>
      <c r="L129" s="105"/>
      <c r="N129" s="100"/>
      <c r="U129" s="100"/>
    </row>
    <row r="130" spans="1:21" ht="13.2" x14ac:dyDescent="0.25">
      <c r="A130" s="88"/>
      <c r="I130" s="104"/>
      <c r="L130" s="105"/>
      <c r="N130" s="100"/>
      <c r="U130" s="100"/>
    </row>
    <row r="131" spans="1:21" ht="13.2" x14ac:dyDescent="0.25">
      <c r="A131" s="88"/>
      <c r="I131" s="104"/>
      <c r="L131" s="105"/>
      <c r="N131" s="100"/>
      <c r="U131" s="100"/>
    </row>
    <row r="132" spans="1:21" ht="13.2" x14ac:dyDescent="0.25">
      <c r="A132" s="88"/>
      <c r="I132" s="104"/>
      <c r="L132" s="105"/>
      <c r="N132" s="100"/>
      <c r="U132" s="100"/>
    </row>
    <row r="133" spans="1:21" ht="13.2" x14ac:dyDescent="0.25">
      <c r="A133" s="88"/>
      <c r="I133" s="104"/>
      <c r="L133" s="105"/>
      <c r="N133" s="100"/>
      <c r="U133" s="100"/>
    </row>
    <row r="134" spans="1:21" ht="13.2" x14ac:dyDescent="0.25">
      <c r="A134" s="88"/>
      <c r="I134" s="104"/>
      <c r="L134" s="105"/>
      <c r="N134" s="100"/>
      <c r="U134" s="100"/>
    </row>
    <row r="135" spans="1:21" ht="13.2" x14ac:dyDescent="0.25">
      <c r="A135" s="88"/>
      <c r="I135" s="104"/>
      <c r="L135" s="105"/>
      <c r="N135" s="100"/>
      <c r="U135" s="100"/>
    </row>
    <row r="136" spans="1:21" ht="13.2" x14ac:dyDescent="0.25">
      <c r="A136" s="88"/>
      <c r="I136" s="104"/>
      <c r="L136" s="105"/>
      <c r="N136" s="100"/>
      <c r="U136" s="100"/>
    </row>
    <row r="137" spans="1:21" ht="13.2" x14ac:dyDescent="0.25">
      <c r="A137" s="88"/>
      <c r="I137" s="104"/>
      <c r="L137" s="105"/>
      <c r="N137" s="100"/>
      <c r="U137" s="100"/>
    </row>
    <row r="138" spans="1:21" ht="13.2" x14ac:dyDescent="0.25">
      <c r="A138" s="88"/>
      <c r="I138" s="104"/>
      <c r="L138" s="105"/>
      <c r="N138" s="100"/>
      <c r="U138" s="100"/>
    </row>
    <row r="139" spans="1:21" ht="13.2" x14ac:dyDescent="0.25">
      <c r="A139" s="88"/>
      <c r="I139" s="104"/>
      <c r="L139" s="105"/>
      <c r="N139" s="100"/>
      <c r="U139" s="100"/>
    </row>
    <row r="140" spans="1:21" ht="13.2" x14ac:dyDescent="0.25">
      <c r="A140" s="88"/>
      <c r="I140" s="104"/>
      <c r="L140" s="105"/>
      <c r="N140" s="100"/>
      <c r="U140" s="100"/>
    </row>
    <row r="141" spans="1:21" ht="13.2" x14ac:dyDescent="0.25">
      <c r="A141" s="88"/>
      <c r="I141" s="104"/>
      <c r="L141" s="105"/>
      <c r="N141" s="100"/>
      <c r="U141" s="100"/>
    </row>
    <row r="142" spans="1:21" ht="13.2" x14ac:dyDescent="0.25">
      <c r="A142" s="88"/>
      <c r="I142" s="104"/>
      <c r="L142" s="105"/>
      <c r="N142" s="100"/>
      <c r="U142" s="100"/>
    </row>
    <row r="143" spans="1:21" ht="13.2" x14ac:dyDescent="0.25">
      <c r="A143" s="88"/>
      <c r="I143" s="104"/>
      <c r="L143" s="105"/>
      <c r="N143" s="100"/>
      <c r="U143" s="100"/>
    </row>
    <row r="144" spans="1:21" ht="13.2" x14ac:dyDescent="0.25">
      <c r="A144" s="88"/>
      <c r="I144" s="104"/>
      <c r="L144" s="105"/>
      <c r="N144" s="100"/>
      <c r="U144" s="100"/>
    </row>
    <row r="145" spans="1:21" ht="13.2" x14ac:dyDescent="0.25">
      <c r="A145" s="88"/>
      <c r="I145" s="104"/>
      <c r="L145" s="105"/>
      <c r="N145" s="100"/>
      <c r="U145" s="100"/>
    </row>
    <row r="146" spans="1:21" ht="13.2" x14ac:dyDescent="0.25">
      <c r="A146" s="88"/>
      <c r="I146" s="104"/>
      <c r="L146" s="105"/>
      <c r="N146" s="100"/>
      <c r="U146" s="100"/>
    </row>
    <row r="147" spans="1:21" ht="13.2" x14ac:dyDescent="0.25">
      <c r="A147" s="88"/>
      <c r="I147" s="104"/>
      <c r="L147" s="105"/>
      <c r="N147" s="100"/>
      <c r="U147" s="100"/>
    </row>
    <row r="148" spans="1:21" ht="13.2" x14ac:dyDescent="0.25">
      <c r="A148" s="88"/>
      <c r="I148" s="104"/>
      <c r="L148" s="105"/>
      <c r="N148" s="100"/>
      <c r="U148" s="100"/>
    </row>
    <row r="149" spans="1:21" ht="13.2" x14ac:dyDescent="0.25">
      <c r="A149" s="88"/>
      <c r="I149" s="104"/>
      <c r="L149" s="105"/>
      <c r="N149" s="100"/>
      <c r="U149" s="100"/>
    </row>
    <row r="150" spans="1:21" ht="13.2" x14ac:dyDescent="0.25">
      <c r="A150" s="88"/>
      <c r="I150" s="104"/>
      <c r="L150" s="105"/>
      <c r="N150" s="100"/>
      <c r="U150" s="100"/>
    </row>
    <row r="151" spans="1:21" ht="13.2" x14ac:dyDescent="0.25">
      <c r="A151" s="88"/>
      <c r="I151" s="104"/>
      <c r="L151" s="105"/>
      <c r="N151" s="100"/>
      <c r="U151" s="100"/>
    </row>
    <row r="152" spans="1:21" ht="13.2" x14ac:dyDescent="0.25">
      <c r="A152" s="88"/>
      <c r="I152" s="104"/>
      <c r="L152" s="105"/>
      <c r="N152" s="100"/>
      <c r="U152" s="100"/>
    </row>
    <row r="153" spans="1:21" ht="13.2" x14ac:dyDescent="0.25">
      <c r="A153" s="88"/>
      <c r="I153" s="104"/>
      <c r="L153" s="105"/>
      <c r="N153" s="100"/>
      <c r="U153" s="100"/>
    </row>
    <row r="154" spans="1:21" ht="13.2" x14ac:dyDescent="0.25">
      <c r="A154" s="88"/>
      <c r="I154" s="104"/>
      <c r="L154" s="105"/>
      <c r="N154" s="100"/>
      <c r="U154" s="100"/>
    </row>
    <row r="155" spans="1:21" ht="13.2" x14ac:dyDescent="0.25">
      <c r="A155" s="88"/>
      <c r="I155" s="104"/>
      <c r="L155" s="105"/>
      <c r="N155" s="100"/>
      <c r="U155" s="100"/>
    </row>
    <row r="156" spans="1:21" ht="13.2" x14ac:dyDescent="0.25">
      <c r="A156" s="88"/>
      <c r="I156" s="104"/>
      <c r="L156" s="105"/>
      <c r="N156" s="100"/>
      <c r="U156" s="100"/>
    </row>
    <row r="157" spans="1:21" ht="13.2" x14ac:dyDescent="0.25">
      <c r="A157" s="88"/>
      <c r="I157" s="104"/>
      <c r="L157" s="105"/>
      <c r="N157" s="100"/>
      <c r="U157" s="100"/>
    </row>
    <row r="158" spans="1:21" ht="13.2" x14ac:dyDescent="0.25">
      <c r="A158" s="88"/>
      <c r="I158" s="104"/>
      <c r="L158" s="105"/>
      <c r="N158" s="100"/>
      <c r="U158" s="100"/>
    </row>
    <row r="159" spans="1:21" ht="13.2" x14ac:dyDescent="0.25">
      <c r="A159" s="88"/>
      <c r="I159" s="104"/>
      <c r="L159" s="105"/>
      <c r="N159" s="100"/>
      <c r="U159" s="100"/>
    </row>
    <row r="160" spans="1:21" ht="13.2" x14ac:dyDescent="0.25">
      <c r="A160" s="88"/>
      <c r="I160" s="104"/>
      <c r="L160" s="105"/>
      <c r="N160" s="100"/>
      <c r="U160" s="100"/>
    </row>
    <row r="161" spans="1:21" ht="13.2" x14ac:dyDescent="0.25">
      <c r="A161" s="88"/>
      <c r="I161" s="104"/>
      <c r="L161" s="105"/>
      <c r="N161" s="100"/>
      <c r="U161" s="100"/>
    </row>
    <row r="162" spans="1:21" ht="13.2" x14ac:dyDescent="0.25">
      <c r="A162" s="88"/>
      <c r="I162" s="104"/>
      <c r="L162" s="105"/>
      <c r="N162" s="100"/>
      <c r="U162" s="100"/>
    </row>
    <row r="163" spans="1:21" ht="13.2" x14ac:dyDescent="0.25">
      <c r="A163" s="88"/>
      <c r="I163" s="104"/>
      <c r="L163" s="105"/>
      <c r="N163" s="100"/>
      <c r="U163" s="100"/>
    </row>
    <row r="164" spans="1:21" ht="13.2" x14ac:dyDescent="0.25">
      <c r="A164" s="88"/>
      <c r="I164" s="104"/>
      <c r="L164" s="105"/>
      <c r="N164" s="100"/>
      <c r="U164" s="100"/>
    </row>
    <row r="165" spans="1:21" ht="13.2" x14ac:dyDescent="0.25">
      <c r="A165" s="88"/>
      <c r="I165" s="104"/>
      <c r="L165" s="105"/>
      <c r="N165" s="100"/>
      <c r="U165" s="100"/>
    </row>
    <row r="166" spans="1:21" ht="13.2" x14ac:dyDescent="0.25">
      <c r="A166" s="88"/>
      <c r="I166" s="104"/>
      <c r="L166" s="105"/>
      <c r="N166" s="100"/>
      <c r="U166" s="100"/>
    </row>
    <row r="167" spans="1:21" ht="13.2" x14ac:dyDescent="0.25">
      <c r="A167" s="88"/>
      <c r="I167" s="104"/>
      <c r="L167" s="105"/>
      <c r="N167" s="100"/>
      <c r="U167" s="100"/>
    </row>
    <row r="168" spans="1:21" ht="13.2" x14ac:dyDescent="0.25">
      <c r="A168" s="88"/>
      <c r="I168" s="104"/>
      <c r="L168" s="105"/>
      <c r="N168" s="100"/>
      <c r="U168" s="100"/>
    </row>
    <row r="169" spans="1:21" ht="13.2" x14ac:dyDescent="0.25">
      <c r="A169" s="88"/>
      <c r="I169" s="104"/>
      <c r="L169" s="105"/>
      <c r="N169" s="100"/>
      <c r="U169" s="100"/>
    </row>
    <row r="170" spans="1:21" ht="13.2" x14ac:dyDescent="0.25">
      <c r="A170" s="88"/>
      <c r="I170" s="104"/>
      <c r="L170" s="105"/>
      <c r="N170" s="100"/>
      <c r="U170" s="100"/>
    </row>
    <row r="171" spans="1:21" ht="13.2" x14ac:dyDescent="0.25">
      <c r="A171" s="88"/>
      <c r="I171" s="104"/>
      <c r="L171" s="105"/>
      <c r="N171" s="100"/>
      <c r="U171" s="100"/>
    </row>
    <row r="172" spans="1:21" ht="13.2" x14ac:dyDescent="0.25">
      <c r="A172" s="88"/>
      <c r="I172" s="104"/>
      <c r="L172" s="105"/>
      <c r="N172" s="100"/>
      <c r="U172" s="100"/>
    </row>
    <row r="173" spans="1:21" ht="13.2" x14ac:dyDescent="0.25">
      <c r="A173" s="88"/>
      <c r="I173" s="104"/>
      <c r="L173" s="105"/>
      <c r="N173" s="100"/>
      <c r="U173" s="100"/>
    </row>
    <row r="174" spans="1:21" ht="13.2" x14ac:dyDescent="0.25">
      <c r="A174" s="88"/>
      <c r="I174" s="104"/>
      <c r="L174" s="105"/>
      <c r="N174" s="100"/>
      <c r="U174" s="100"/>
    </row>
    <row r="175" spans="1:21" ht="13.2" x14ac:dyDescent="0.25">
      <c r="A175" s="88"/>
      <c r="I175" s="104"/>
      <c r="L175" s="105"/>
      <c r="N175" s="100"/>
      <c r="U175" s="100"/>
    </row>
    <row r="176" spans="1:21" ht="13.2" x14ac:dyDescent="0.25">
      <c r="A176" s="88"/>
      <c r="I176" s="104"/>
      <c r="L176" s="105"/>
      <c r="N176" s="100"/>
      <c r="U176" s="100"/>
    </row>
    <row r="177" spans="1:21" ht="13.2" x14ac:dyDescent="0.25">
      <c r="A177" s="88"/>
      <c r="I177" s="104"/>
      <c r="L177" s="105"/>
      <c r="N177" s="100"/>
      <c r="U177" s="100"/>
    </row>
    <row r="178" spans="1:21" ht="13.2" x14ac:dyDescent="0.25">
      <c r="A178" s="88"/>
      <c r="I178" s="104"/>
      <c r="L178" s="105"/>
      <c r="N178" s="100"/>
      <c r="U178" s="100"/>
    </row>
    <row r="179" spans="1:21" ht="13.2" x14ac:dyDescent="0.25">
      <c r="A179" s="88"/>
      <c r="I179" s="104"/>
      <c r="L179" s="105"/>
      <c r="N179" s="100"/>
      <c r="U179" s="100"/>
    </row>
    <row r="180" spans="1:21" ht="13.2" x14ac:dyDescent="0.25">
      <c r="A180" s="88"/>
      <c r="I180" s="104"/>
      <c r="L180" s="105"/>
      <c r="N180" s="100"/>
      <c r="U180" s="100"/>
    </row>
    <row r="181" spans="1:21" ht="13.2" x14ac:dyDescent="0.25">
      <c r="A181" s="88"/>
      <c r="I181" s="104"/>
      <c r="L181" s="105"/>
      <c r="N181" s="100"/>
      <c r="U181" s="100"/>
    </row>
    <row r="182" spans="1:21" ht="13.2" x14ac:dyDescent="0.25">
      <c r="A182" s="88"/>
      <c r="I182" s="104"/>
      <c r="L182" s="105"/>
      <c r="N182" s="100"/>
      <c r="U182" s="100"/>
    </row>
    <row r="183" spans="1:21" ht="13.2" x14ac:dyDescent="0.25">
      <c r="A183" s="88"/>
      <c r="I183" s="104"/>
      <c r="L183" s="105"/>
      <c r="N183" s="100"/>
      <c r="U183" s="100"/>
    </row>
    <row r="184" spans="1:21" ht="13.2" x14ac:dyDescent="0.25">
      <c r="A184" s="88"/>
      <c r="I184" s="104"/>
      <c r="L184" s="105"/>
      <c r="N184" s="100"/>
      <c r="U184" s="100"/>
    </row>
    <row r="185" spans="1:21" ht="13.2" x14ac:dyDescent="0.25">
      <c r="A185" s="88"/>
      <c r="I185" s="104"/>
      <c r="L185" s="105"/>
      <c r="N185" s="100"/>
      <c r="U185" s="100"/>
    </row>
    <row r="186" spans="1:21" ht="13.2" x14ac:dyDescent="0.25">
      <c r="A186" s="88"/>
      <c r="I186" s="104"/>
      <c r="L186" s="105"/>
      <c r="N186" s="100"/>
      <c r="U186" s="100"/>
    </row>
    <row r="187" spans="1:21" ht="13.2" x14ac:dyDescent="0.25">
      <c r="A187" s="88"/>
      <c r="I187" s="104"/>
      <c r="L187" s="105"/>
      <c r="N187" s="100"/>
      <c r="U187" s="100"/>
    </row>
    <row r="188" spans="1:21" ht="13.2" x14ac:dyDescent="0.25">
      <c r="A188" s="88"/>
      <c r="I188" s="104"/>
      <c r="L188" s="105"/>
      <c r="N188" s="100"/>
      <c r="U188" s="100"/>
    </row>
    <row r="189" spans="1:21" ht="13.2" x14ac:dyDescent="0.25">
      <c r="A189" s="88"/>
      <c r="I189" s="104"/>
      <c r="L189" s="105"/>
      <c r="N189" s="100"/>
      <c r="U189" s="100"/>
    </row>
    <row r="190" spans="1:21" ht="13.2" x14ac:dyDescent="0.25">
      <c r="A190" s="88"/>
      <c r="I190" s="104"/>
      <c r="L190" s="105"/>
      <c r="N190" s="100"/>
      <c r="U190" s="100"/>
    </row>
    <row r="191" spans="1:21" ht="13.2" x14ac:dyDescent="0.25">
      <c r="A191" s="88"/>
      <c r="I191" s="104"/>
      <c r="L191" s="105"/>
      <c r="N191" s="100"/>
      <c r="U191" s="100"/>
    </row>
    <row r="192" spans="1:21" ht="13.2" x14ac:dyDescent="0.25">
      <c r="A192" s="88"/>
      <c r="I192" s="104"/>
      <c r="L192" s="105"/>
      <c r="N192" s="100"/>
      <c r="U192" s="100"/>
    </row>
    <row r="193" spans="1:21" ht="13.2" x14ac:dyDescent="0.25">
      <c r="A193" s="88"/>
      <c r="I193" s="104"/>
      <c r="L193" s="105"/>
      <c r="N193" s="100"/>
      <c r="U193" s="100"/>
    </row>
    <row r="194" spans="1:21" ht="13.2" x14ac:dyDescent="0.25">
      <c r="A194" s="88"/>
      <c r="I194" s="104"/>
      <c r="L194" s="105"/>
      <c r="N194" s="100"/>
      <c r="U194" s="100"/>
    </row>
    <row r="195" spans="1:21" ht="13.2" x14ac:dyDescent="0.25">
      <c r="A195" s="88"/>
      <c r="I195" s="104"/>
      <c r="L195" s="105"/>
      <c r="N195" s="100"/>
      <c r="U195" s="100"/>
    </row>
    <row r="196" spans="1:21" ht="13.2" x14ac:dyDescent="0.25">
      <c r="A196" s="88"/>
      <c r="I196" s="104"/>
      <c r="L196" s="105"/>
      <c r="N196" s="100"/>
      <c r="U196" s="100"/>
    </row>
    <row r="197" spans="1:21" ht="13.2" x14ac:dyDescent="0.25">
      <c r="A197" s="88"/>
      <c r="I197" s="104"/>
      <c r="L197" s="105"/>
      <c r="N197" s="100"/>
      <c r="U197" s="100"/>
    </row>
    <row r="198" spans="1:21" ht="13.2" x14ac:dyDescent="0.25">
      <c r="A198" s="88"/>
      <c r="I198" s="104"/>
      <c r="L198" s="105"/>
      <c r="N198" s="100"/>
      <c r="U198" s="100"/>
    </row>
    <row r="199" spans="1:21" ht="13.2" x14ac:dyDescent="0.25">
      <c r="A199" s="88"/>
      <c r="I199" s="104"/>
      <c r="L199" s="105"/>
      <c r="N199" s="100"/>
      <c r="U199" s="100"/>
    </row>
    <row r="200" spans="1:21" ht="13.2" x14ac:dyDescent="0.25">
      <c r="A200" s="88"/>
      <c r="I200" s="104"/>
      <c r="L200" s="105"/>
      <c r="N200" s="100"/>
      <c r="U200" s="100"/>
    </row>
    <row r="201" spans="1:21" ht="13.2" x14ac:dyDescent="0.25">
      <c r="A201" s="88"/>
      <c r="I201" s="104"/>
      <c r="L201" s="105"/>
      <c r="N201" s="100"/>
      <c r="U201" s="100"/>
    </row>
    <row r="202" spans="1:21" ht="13.2" x14ac:dyDescent="0.25">
      <c r="A202" s="88"/>
      <c r="I202" s="104"/>
      <c r="L202" s="105"/>
      <c r="N202" s="100"/>
      <c r="U202" s="100"/>
    </row>
    <row r="203" spans="1:21" ht="13.2" x14ac:dyDescent="0.25">
      <c r="A203" s="88"/>
      <c r="I203" s="104"/>
      <c r="L203" s="105"/>
      <c r="N203" s="100"/>
      <c r="U203" s="100"/>
    </row>
    <row r="204" spans="1:21" ht="13.2" x14ac:dyDescent="0.25">
      <c r="A204" s="88"/>
      <c r="I204" s="104"/>
      <c r="L204" s="105"/>
      <c r="N204" s="100"/>
      <c r="U204" s="100"/>
    </row>
    <row r="205" spans="1:21" ht="13.2" x14ac:dyDescent="0.25">
      <c r="A205" s="88"/>
      <c r="I205" s="104"/>
      <c r="L205" s="105"/>
      <c r="N205" s="100"/>
      <c r="U205" s="100"/>
    </row>
    <row r="206" spans="1:21" ht="13.2" x14ac:dyDescent="0.25">
      <c r="A206" s="88"/>
      <c r="I206" s="104"/>
      <c r="L206" s="105"/>
      <c r="N206" s="100"/>
      <c r="U206" s="100"/>
    </row>
    <row r="207" spans="1:21" ht="13.2" x14ac:dyDescent="0.25">
      <c r="A207" s="88"/>
      <c r="I207" s="104"/>
      <c r="L207" s="105"/>
      <c r="N207" s="100"/>
      <c r="U207" s="100"/>
    </row>
    <row r="208" spans="1:21" ht="13.2" x14ac:dyDescent="0.25">
      <c r="A208" s="88"/>
      <c r="I208" s="104"/>
      <c r="L208" s="105"/>
      <c r="N208" s="100"/>
      <c r="U208" s="100"/>
    </row>
    <row r="209" spans="1:21" ht="13.2" x14ac:dyDescent="0.25">
      <c r="A209" s="88"/>
      <c r="I209" s="104"/>
      <c r="L209" s="105"/>
      <c r="N209" s="100"/>
      <c r="U209" s="100"/>
    </row>
    <row r="210" spans="1:21" ht="13.2" x14ac:dyDescent="0.25">
      <c r="A210" s="88"/>
      <c r="I210" s="104"/>
      <c r="L210" s="105"/>
      <c r="N210" s="100"/>
      <c r="U210" s="100"/>
    </row>
    <row r="211" spans="1:21" ht="13.2" x14ac:dyDescent="0.25">
      <c r="A211" s="88"/>
      <c r="I211" s="104"/>
      <c r="L211" s="105"/>
      <c r="N211" s="100"/>
      <c r="U211" s="100"/>
    </row>
    <row r="212" spans="1:21" ht="13.2" x14ac:dyDescent="0.25">
      <c r="A212" s="88"/>
      <c r="I212" s="104"/>
      <c r="L212" s="105"/>
      <c r="N212" s="100"/>
      <c r="U212" s="100"/>
    </row>
    <row r="213" spans="1:21" ht="13.2" x14ac:dyDescent="0.25">
      <c r="A213" s="88"/>
      <c r="I213" s="104"/>
      <c r="L213" s="105"/>
      <c r="N213" s="100"/>
      <c r="U213" s="100"/>
    </row>
    <row r="214" spans="1:21" ht="13.2" x14ac:dyDescent="0.25">
      <c r="A214" s="88"/>
      <c r="I214" s="104"/>
      <c r="L214" s="105"/>
      <c r="N214" s="100"/>
      <c r="U214" s="100"/>
    </row>
    <row r="215" spans="1:21" ht="13.2" x14ac:dyDescent="0.25">
      <c r="A215" s="88"/>
      <c r="I215" s="104"/>
      <c r="L215" s="105"/>
      <c r="N215" s="100"/>
      <c r="U215" s="100"/>
    </row>
    <row r="216" spans="1:21" ht="13.2" x14ac:dyDescent="0.25">
      <c r="A216" s="88"/>
      <c r="I216" s="104"/>
      <c r="L216" s="105"/>
      <c r="N216" s="100"/>
      <c r="U216" s="100"/>
    </row>
    <row r="217" spans="1:21" ht="13.2" x14ac:dyDescent="0.25">
      <c r="A217" s="88"/>
      <c r="I217" s="104"/>
      <c r="L217" s="105"/>
      <c r="N217" s="100"/>
      <c r="U217" s="100"/>
    </row>
    <row r="218" spans="1:21" ht="13.2" x14ac:dyDescent="0.25">
      <c r="A218" s="88"/>
      <c r="I218" s="104"/>
      <c r="L218" s="105"/>
      <c r="N218" s="100"/>
      <c r="U218" s="100"/>
    </row>
    <row r="219" spans="1:21" ht="13.2" x14ac:dyDescent="0.25">
      <c r="A219" s="88"/>
      <c r="I219" s="104"/>
      <c r="L219" s="105"/>
      <c r="N219" s="100"/>
      <c r="U219" s="100"/>
    </row>
    <row r="220" spans="1:21" ht="13.2" x14ac:dyDescent="0.25">
      <c r="A220" s="88"/>
      <c r="I220" s="104"/>
      <c r="L220" s="105"/>
      <c r="N220" s="100"/>
      <c r="U220" s="100"/>
    </row>
    <row r="221" spans="1:21" ht="13.2" x14ac:dyDescent="0.25">
      <c r="A221" s="88"/>
      <c r="I221" s="104"/>
      <c r="L221" s="105"/>
      <c r="N221" s="100"/>
      <c r="U221" s="100"/>
    </row>
    <row r="222" spans="1:21" ht="13.2" x14ac:dyDescent="0.25">
      <c r="A222" s="88"/>
      <c r="I222" s="104"/>
      <c r="L222" s="105"/>
      <c r="N222" s="100"/>
      <c r="U222" s="100"/>
    </row>
    <row r="223" spans="1:21" ht="13.2" x14ac:dyDescent="0.25">
      <c r="A223" s="88"/>
      <c r="I223" s="104"/>
      <c r="L223" s="105"/>
      <c r="N223" s="100"/>
      <c r="U223" s="100"/>
    </row>
    <row r="224" spans="1:21" ht="13.2" x14ac:dyDescent="0.25">
      <c r="A224" s="88"/>
      <c r="I224" s="104"/>
      <c r="L224" s="105"/>
      <c r="N224" s="100"/>
      <c r="U224" s="100"/>
    </row>
    <row r="225" spans="1:21" ht="13.2" x14ac:dyDescent="0.25">
      <c r="A225" s="88"/>
      <c r="I225" s="104"/>
      <c r="L225" s="105"/>
      <c r="N225" s="100"/>
      <c r="U225" s="100"/>
    </row>
    <row r="226" spans="1:21" ht="13.2" x14ac:dyDescent="0.25">
      <c r="A226" s="88"/>
      <c r="I226" s="104"/>
      <c r="L226" s="105"/>
      <c r="N226" s="100"/>
      <c r="U226" s="100"/>
    </row>
    <row r="227" spans="1:21" ht="13.2" x14ac:dyDescent="0.25">
      <c r="A227" s="88"/>
      <c r="I227" s="104"/>
      <c r="L227" s="105"/>
      <c r="N227" s="100"/>
      <c r="U227" s="100"/>
    </row>
    <row r="228" spans="1:21" ht="13.2" x14ac:dyDescent="0.25">
      <c r="A228" s="88"/>
      <c r="I228" s="104"/>
      <c r="L228" s="105"/>
      <c r="N228" s="100"/>
      <c r="U228" s="100"/>
    </row>
    <row r="229" spans="1:21" ht="13.2" x14ac:dyDescent="0.25">
      <c r="A229" s="88"/>
      <c r="I229" s="104"/>
      <c r="L229" s="105"/>
      <c r="N229" s="100"/>
      <c r="U229" s="100"/>
    </row>
    <row r="230" spans="1:21" ht="13.2" x14ac:dyDescent="0.25">
      <c r="A230" s="88"/>
      <c r="I230" s="104"/>
      <c r="L230" s="105"/>
      <c r="N230" s="100"/>
      <c r="U230" s="100"/>
    </row>
    <row r="231" spans="1:21" ht="13.2" x14ac:dyDescent="0.25">
      <c r="A231" s="88"/>
      <c r="I231" s="104"/>
      <c r="L231" s="105"/>
      <c r="N231" s="100"/>
      <c r="U231" s="100"/>
    </row>
    <row r="232" spans="1:21" ht="13.2" x14ac:dyDescent="0.25">
      <c r="A232" s="88"/>
      <c r="I232" s="104"/>
      <c r="L232" s="105"/>
      <c r="N232" s="100"/>
      <c r="U232" s="100"/>
    </row>
    <row r="233" spans="1:21" ht="13.2" x14ac:dyDescent="0.25">
      <c r="A233" s="88"/>
      <c r="I233" s="104"/>
      <c r="L233" s="105"/>
      <c r="N233" s="100"/>
      <c r="U233" s="100"/>
    </row>
    <row r="234" spans="1:21" ht="13.2" x14ac:dyDescent="0.25">
      <c r="A234" s="88"/>
      <c r="I234" s="104"/>
      <c r="L234" s="105"/>
      <c r="N234" s="100"/>
      <c r="U234" s="100"/>
    </row>
    <row r="235" spans="1:21" ht="13.2" x14ac:dyDescent="0.25">
      <c r="A235" s="88"/>
      <c r="I235" s="104"/>
      <c r="L235" s="105"/>
      <c r="N235" s="100"/>
      <c r="U235" s="100"/>
    </row>
    <row r="236" spans="1:21" ht="13.2" x14ac:dyDescent="0.25">
      <c r="A236" s="88"/>
      <c r="I236" s="104"/>
      <c r="L236" s="105"/>
      <c r="N236" s="100"/>
      <c r="U236" s="100"/>
    </row>
    <row r="237" spans="1:21" ht="13.2" x14ac:dyDescent="0.25">
      <c r="A237" s="88"/>
      <c r="I237" s="104"/>
      <c r="L237" s="105"/>
      <c r="N237" s="100"/>
      <c r="U237" s="100"/>
    </row>
    <row r="238" spans="1:21" ht="13.2" x14ac:dyDescent="0.25">
      <c r="A238" s="88"/>
      <c r="I238" s="104"/>
      <c r="L238" s="105"/>
      <c r="N238" s="100"/>
      <c r="U238" s="100"/>
    </row>
    <row r="239" spans="1:21" ht="13.2" x14ac:dyDescent="0.25">
      <c r="A239" s="88"/>
      <c r="I239" s="104"/>
      <c r="L239" s="105"/>
      <c r="N239" s="100"/>
      <c r="U239" s="100"/>
    </row>
    <row r="240" spans="1:21" ht="13.2" x14ac:dyDescent="0.25">
      <c r="A240" s="88"/>
      <c r="I240" s="104"/>
      <c r="L240" s="105"/>
      <c r="N240" s="100"/>
      <c r="U240" s="100"/>
    </row>
    <row r="241" spans="1:21" ht="13.2" x14ac:dyDescent="0.25">
      <c r="A241" s="88"/>
      <c r="I241" s="104"/>
      <c r="L241" s="105"/>
      <c r="N241" s="100"/>
      <c r="U241" s="100"/>
    </row>
    <row r="242" spans="1:21" ht="13.2" x14ac:dyDescent="0.25">
      <c r="A242" s="88"/>
      <c r="I242" s="104"/>
      <c r="L242" s="105"/>
      <c r="N242" s="100"/>
      <c r="U242" s="100"/>
    </row>
    <row r="243" spans="1:21" ht="13.2" x14ac:dyDescent="0.25">
      <c r="A243" s="88"/>
      <c r="I243" s="104"/>
      <c r="L243" s="105"/>
      <c r="N243" s="100"/>
      <c r="U243" s="100"/>
    </row>
    <row r="244" spans="1:21" ht="13.2" x14ac:dyDescent="0.25">
      <c r="A244" s="88"/>
      <c r="I244" s="104"/>
      <c r="L244" s="105"/>
      <c r="N244" s="100"/>
      <c r="U244" s="100"/>
    </row>
    <row r="245" spans="1:21" ht="13.2" x14ac:dyDescent="0.25">
      <c r="A245" s="88"/>
      <c r="I245" s="104"/>
      <c r="L245" s="105"/>
      <c r="N245" s="100"/>
      <c r="U245" s="100"/>
    </row>
    <row r="246" spans="1:21" ht="13.2" x14ac:dyDescent="0.25">
      <c r="A246" s="88"/>
      <c r="I246" s="104"/>
      <c r="L246" s="105"/>
      <c r="N246" s="100"/>
      <c r="U246" s="100"/>
    </row>
    <row r="247" spans="1:21" ht="13.2" x14ac:dyDescent="0.25">
      <c r="A247" s="88"/>
      <c r="I247" s="104"/>
      <c r="L247" s="105"/>
      <c r="N247" s="100"/>
      <c r="U247" s="100"/>
    </row>
    <row r="248" spans="1:21" ht="13.2" x14ac:dyDescent="0.25">
      <c r="A248" s="88"/>
      <c r="I248" s="104"/>
      <c r="L248" s="105"/>
      <c r="N248" s="100"/>
      <c r="U248" s="100"/>
    </row>
    <row r="249" spans="1:21" ht="13.2" x14ac:dyDescent="0.25">
      <c r="A249" s="88"/>
      <c r="I249" s="104"/>
      <c r="L249" s="105"/>
      <c r="N249" s="100"/>
      <c r="U249" s="100"/>
    </row>
    <row r="250" spans="1:21" ht="13.2" x14ac:dyDescent="0.25">
      <c r="A250" s="88"/>
      <c r="I250" s="104"/>
      <c r="L250" s="105"/>
      <c r="N250" s="100"/>
      <c r="U250" s="100"/>
    </row>
    <row r="251" spans="1:21" ht="13.2" x14ac:dyDescent="0.25">
      <c r="A251" s="88"/>
      <c r="I251" s="104"/>
      <c r="L251" s="105"/>
      <c r="N251" s="100"/>
      <c r="U251" s="100"/>
    </row>
    <row r="252" spans="1:21" ht="13.2" x14ac:dyDescent="0.25">
      <c r="A252" s="88"/>
      <c r="I252" s="104"/>
      <c r="L252" s="105"/>
      <c r="N252" s="100"/>
      <c r="U252" s="100"/>
    </row>
    <row r="253" spans="1:21" ht="13.2" x14ac:dyDescent="0.25">
      <c r="A253" s="88"/>
      <c r="I253" s="104"/>
      <c r="L253" s="105"/>
      <c r="N253" s="100"/>
      <c r="U253" s="100"/>
    </row>
    <row r="254" spans="1:21" ht="13.2" x14ac:dyDescent="0.25">
      <c r="A254" s="88"/>
      <c r="I254" s="104"/>
      <c r="L254" s="105"/>
      <c r="N254" s="100"/>
      <c r="U254" s="100"/>
    </row>
    <row r="255" spans="1:21" ht="13.2" x14ac:dyDescent="0.25">
      <c r="A255" s="88"/>
      <c r="I255" s="104"/>
      <c r="L255" s="105"/>
      <c r="N255" s="100"/>
      <c r="U255" s="100"/>
    </row>
    <row r="256" spans="1:21" ht="13.2" x14ac:dyDescent="0.25">
      <c r="A256" s="88"/>
      <c r="I256" s="104"/>
      <c r="L256" s="105"/>
      <c r="N256" s="100"/>
      <c r="U256" s="100"/>
    </row>
    <row r="257" spans="1:21" ht="13.2" x14ac:dyDescent="0.25">
      <c r="A257" s="88"/>
      <c r="I257" s="104"/>
      <c r="L257" s="105"/>
      <c r="N257" s="100"/>
      <c r="U257" s="100"/>
    </row>
    <row r="258" spans="1:21" ht="13.2" x14ac:dyDescent="0.25">
      <c r="A258" s="88"/>
      <c r="I258" s="104"/>
      <c r="L258" s="105"/>
      <c r="N258" s="100"/>
      <c r="U258" s="100"/>
    </row>
    <row r="259" spans="1:21" ht="13.2" x14ac:dyDescent="0.25">
      <c r="A259" s="88"/>
      <c r="I259" s="104"/>
      <c r="L259" s="105"/>
      <c r="N259" s="100"/>
      <c r="U259" s="100"/>
    </row>
    <row r="260" spans="1:21" ht="13.2" x14ac:dyDescent="0.25">
      <c r="A260" s="88"/>
      <c r="I260" s="104"/>
      <c r="L260" s="105"/>
      <c r="N260" s="100"/>
      <c r="U260" s="100"/>
    </row>
    <row r="261" spans="1:21" ht="13.2" x14ac:dyDescent="0.25">
      <c r="A261" s="88"/>
      <c r="I261" s="104"/>
      <c r="L261" s="105"/>
      <c r="N261" s="100"/>
      <c r="U261" s="100"/>
    </row>
    <row r="262" spans="1:21" ht="13.2" x14ac:dyDescent="0.25">
      <c r="A262" s="88"/>
      <c r="I262" s="104"/>
      <c r="L262" s="105"/>
      <c r="N262" s="100"/>
      <c r="U262" s="100"/>
    </row>
    <row r="263" spans="1:21" ht="13.2" x14ac:dyDescent="0.25">
      <c r="A263" s="88"/>
      <c r="I263" s="104"/>
      <c r="L263" s="105"/>
      <c r="N263" s="100"/>
      <c r="U263" s="100"/>
    </row>
    <row r="264" spans="1:21" ht="13.2" x14ac:dyDescent="0.25">
      <c r="A264" s="88"/>
      <c r="I264" s="104"/>
      <c r="L264" s="105"/>
      <c r="N264" s="100"/>
      <c r="U264" s="100"/>
    </row>
    <row r="265" spans="1:21" ht="13.2" x14ac:dyDescent="0.25">
      <c r="A265" s="88"/>
      <c r="I265" s="104"/>
      <c r="L265" s="105"/>
      <c r="N265" s="100"/>
      <c r="U265" s="100"/>
    </row>
    <row r="266" spans="1:21" ht="13.2" x14ac:dyDescent="0.25">
      <c r="A266" s="88"/>
      <c r="I266" s="104"/>
      <c r="L266" s="105"/>
      <c r="N266" s="100"/>
      <c r="U266" s="100"/>
    </row>
    <row r="267" spans="1:21" ht="13.2" x14ac:dyDescent="0.25">
      <c r="A267" s="88"/>
      <c r="I267" s="104"/>
      <c r="L267" s="105"/>
      <c r="N267" s="100"/>
      <c r="U267" s="100"/>
    </row>
    <row r="268" spans="1:21" ht="13.2" x14ac:dyDescent="0.25">
      <c r="A268" s="88"/>
      <c r="I268" s="104"/>
      <c r="L268" s="105"/>
      <c r="N268" s="100"/>
      <c r="U268" s="100"/>
    </row>
    <row r="269" spans="1:21" ht="13.2" x14ac:dyDescent="0.25">
      <c r="A269" s="88"/>
      <c r="I269" s="104"/>
      <c r="L269" s="105"/>
      <c r="N269" s="100"/>
      <c r="U269" s="100"/>
    </row>
    <row r="270" spans="1:21" ht="13.2" x14ac:dyDescent="0.25">
      <c r="A270" s="88"/>
      <c r="I270" s="104"/>
      <c r="L270" s="105"/>
      <c r="N270" s="100"/>
      <c r="U270" s="100"/>
    </row>
    <row r="271" spans="1:21" ht="13.2" x14ac:dyDescent="0.25">
      <c r="A271" s="88"/>
      <c r="I271" s="104"/>
      <c r="L271" s="105"/>
      <c r="N271" s="100"/>
      <c r="U271" s="100"/>
    </row>
    <row r="272" spans="1:21" ht="13.2" x14ac:dyDescent="0.25">
      <c r="A272" s="88"/>
      <c r="I272" s="104"/>
      <c r="L272" s="105"/>
      <c r="N272" s="100"/>
      <c r="U272" s="100"/>
    </row>
    <row r="273" spans="1:21" ht="13.2" x14ac:dyDescent="0.25">
      <c r="A273" s="88"/>
      <c r="I273" s="104"/>
      <c r="L273" s="105"/>
      <c r="N273" s="100"/>
      <c r="U273" s="100"/>
    </row>
    <row r="274" spans="1:21" ht="13.2" x14ac:dyDescent="0.25">
      <c r="A274" s="88"/>
      <c r="I274" s="104"/>
      <c r="L274" s="105"/>
      <c r="N274" s="100"/>
      <c r="U274" s="100"/>
    </row>
    <row r="275" spans="1:21" ht="13.2" x14ac:dyDescent="0.25">
      <c r="A275" s="88"/>
      <c r="I275" s="104"/>
      <c r="L275" s="105"/>
      <c r="N275" s="100"/>
      <c r="U275" s="100"/>
    </row>
    <row r="276" spans="1:21" ht="13.2" x14ac:dyDescent="0.25">
      <c r="A276" s="88"/>
      <c r="I276" s="104"/>
      <c r="L276" s="105"/>
      <c r="N276" s="100"/>
      <c r="U276" s="100"/>
    </row>
    <row r="277" spans="1:21" ht="13.2" x14ac:dyDescent="0.25">
      <c r="A277" s="88"/>
      <c r="I277" s="104"/>
      <c r="L277" s="105"/>
      <c r="N277" s="100"/>
      <c r="U277" s="100"/>
    </row>
    <row r="278" spans="1:21" ht="13.2" x14ac:dyDescent="0.25">
      <c r="A278" s="88"/>
      <c r="I278" s="104"/>
      <c r="L278" s="105"/>
      <c r="N278" s="100"/>
      <c r="U278" s="100"/>
    </row>
    <row r="279" spans="1:21" ht="13.2" x14ac:dyDescent="0.25">
      <c r="A279" s="88"/>
      <c r="I279" s="104"/>
      <c r="L279" s="105"/>
      <c r="N279" s="100"/>
      <c r="U279" s="100"/>
    </row>
    <row r="280" spans="1:21" ht="13.2" x14ac:dyDescent="0.25">
      <c r="A280" s="88"/>
      <c r="I280" s="104"/>
      <c r="L280" s="105"/>
      <c r="N280" s="100"/>
      <c r="U280" s="100"/>
    </row>
    <row r="281" spans="1:21" ht="13.2" x14ac:dyDescent="0.25">
      <c r="A281" s="88"/>
      <c r="I281" s="104"/>
      <c r="L281" s="105"/>
      <c r="N281" s="100"/>
      <c r="U281" s="100"/>
    </row>
    <row r="282" spans="1:21" ht="13.2" x14ac:dyDescent="0.25">
      <c r="A282" s="88"/>
      <c r="I282" s="104"/>
      <c r="L282" s="105"/>
      <c r="N282" s="100"/>
      <c r="U282" s="100"/>
    </row>
    <row r="283" spans="1:21" ht="13.2" x14ac:dyDescent="0.25">
      <c r="A283" s="88"/>
      <c r="I283" s="104"/>
      <c r="L283" s="105"/>
      <c r="N283" s="100"/>
      <c r="U283" s="100"/>
    </row>
    <row r="284" spans="1:21" ht="13.2" x14ac:dyDescent="0.25">
      <c r="A284" s="88"/>
      <c r="I284" s="104"/>
      <c r="L284" s="105"/>
      <c r="N284" s="100"/>
      <c r="U284" s="100"/>
    </row>
    <row r="285" spans="1:21" ht="13.2" x14ac:dyDescent="0.25">
      <c r="A285" s="88"/>
      <c r="I285" s="104"/>
      <c r="L285" s="105"/>
      <c r="N285" s="100"/>
      <c r="U285" s="100"/>
    </row>
    <row r="286" spans="1:21" ht="13.2" x14ac:dyDescent="0.25">
      <c r="A286" s="88"/>
      <c r="I286" s="104"/>
      <c r="L286" s="105"/>
      <c r="N286" s="100"/>
      <c r="U286" s="100"/>
    </row>
    <row r="287" spans="1:21" ht="13.2" x14ac:dyDescent="0.25">
      <c r="A287" s="88"/>
      <c r="I287" s="104"/>
      <c r="L287" s="105"/>
      <c r="N287" s="100"/>
      <c r="U287" s="100"/>
    </row>
    <row r="288" spans="1:21" ht="13.2" x14ac:dyDescent="0.25">
      <c r="A288" s="88"/>
      <c r="I288" s="104"/>
      <c r="L288" s="105"/>
      <c r="N288" s="100"/>
      <c r="U288" s="100"/>
    </row>
    <row r="289" spans="1:21" ht="13.2" x14ac:dyDescent="0.25">
      <c r="A289" s="88"/>
      <c r="I289" s="104"/>
      <c r="L289" s="105"/>
      <c r="N289" s="100"/>
      <c r="U289" s="100"/>
    </row>
    <row r="290" spans="1:21" ht="13.2" x14ac:dyDescent="0.25">
      <c r="A290" s="88"/>
      <c r="I290" s="104"/>
      <c r="L290" s="105"/>
      <c r="N290" s="100"/>
      <c r="U290" s="100"/>
    </row>
    <row r="291" spans="1:21" ht="13.2" x14ac:dyDescent="0.25">
      <c r="A291" s="88"/>
      <c r="I291" s="104"/>
      <c r="L291" s="105"/>
      <c r="N291" s="100"/>
      <c r="U291" s="100"/>
    </row>
    <row r="292" spans="1:21" ht="13.2" x14ac:dyDescent="0.25">
      <c r="A292" s="88"/>
      <c r="I292" s="104"/>
      <c r="L292" s="105"/>
      <c r="N292" s="100"/>
      <c r="U292" s="100"/>
    </row>
    <row r="293" spans="1:21" ht="13.2" x14ac:dyDescent="0.25">
      <c r="A293" s="88"/>
      <c r="I293" s="104"/>
      <c r="L293" s="105"/>
      <c r="N293" s="100"/>
      <c r="U293" s="100"/>
    </row>
    <row r="294" spans="1:21" ht="13.2" x14ac:dyDescent="0.25">
      <c r="A294" s="88"/>
      <c r="I294" s="104"/>
      <c r="L294" s="105"/>
      <c r="N294" s="100"/>
      <c r="U294" s="100"/>
    </row>
    <row r="295" spans="1:21" ht="13.2" x14ac:dyDescent="0.25">
      <c r="A295" s="88"/>
      <c r="I295" s="104"/>
      <c r="L295" s="105"/>
      <c r="N295" s="100"/>
      <c r="U295" s="100"/>
    </row>
    <row r="296" spans="1:21" ht="13.2" x14ac:dyDescent="0.25">
      <c r="A296" s="88"/>
      <c r="I296" s="104"/>
      <c r="L296" s="105"/>
      <c r="N296" s="100"/>
      <c r="U296" s="100"/>
    </row>
    <row r="297" spans="1:21" ht="13.2" x14ac:dyDescent="0.25">
      <c r="A297" s="88"/>
      <c r="I297" s="104"/>
      <c r="L297" s="105"/>
      <c r="N297" s="100"/>
      <c r="U297" s="100"/>
    </row>
    <row r="298" spans="1:21" ht="13.2" x14ac:dyDescent="0.25">
      <c r="A298" s="88"/>
      <c r="I298" s="104"/>
      <c r="L298" s="105"/>
      <c r="N298" s="100"/>
      <c r="U298" s="100"/>
    </row>
    <row r="299" spans="1:21" ht="13.2" x14ac:dyDescent="0.25">
      <c r="A299" s="88"/>
      <c r="I299" s="104"/>
      <c r="L299" s="105"/>
      <c r="N299" s="100"/>
      <c r="U299" s="100"/>
    </row>
    <row r="300" spans="1:21" ht="13.2" x14ac:dyDescent="0.25">
      <c r="A300" s="88"/>
      <c r="I300" s="104"/>
      <c r="L300" s="105"/>
      <c r="N300" s="100"/>
      <c r="U300" s="100"/>
    </row>
    <row r="301" spans="1:21" ht="13.2" x14ac:dyDescent="0.25">
      <c r="A301" s="88"/>
      <c r="I301" s="104"/>
      <c r="L301" s="105"/>
      <c r="N301" s="100"/>
      <c r="U301" s="100"/>
    </row>
    <row r="302" spans="1:21" ht="13.2" x14ac:dyDescent="0.25">
      <c r="A302" s="88"/>
      <c r="I302" s="104"/>
      <c r="L302" s="105"/>
      <c r="N302" s="100"/>
      <c r="U302" s="100"/>
    </row>
    <row r="303" spans="1:21" ht="13.2" x14ac:dyDescent="0.25">
      <c r="A303" s="88"/>
      <c r="I303" s="104"/>
      <c r="L303" s="105"/>
      <c r="N303" s="100"/>
      <c r="U303" s="100"/>
    </row>
    <row r="304" spans="1:21" ht="13.2" x14ac:dyDescent="0.25">
      <c r="A304" s="88"/>
      <c r="I304" s="104"/>
      <c r="L304" s="105"/>
      <c r="N304" s="100"/>
      <c r="U304" s="100"/>
    </row>
    <row r="305" spans="1:21" ht="13.2" x14ac:dyDescent="0.25">
      <c r="A305" s="88"/>
      <c r="I305" s="104"/>
      <c r="L305" s="105"/>
      <c r="N305" s="100"/>
      <c r="U305" s="100"/>
    </row>
    <row r="306" spans="1:21" ht="13.2" x14ac:dyDescent="0.25">
      <c r="A306" s="88"/>
      <c r="I306" s="104"/>
      <c r="L306" s="105"/>
      <c r="N306" s="100"/>
      <c r="U306" s="100"/>
    </row>
    <row r="307" spans="1:21" ht="13.2" x14ac:dyDescent="0.25">
      <c r="A307" s="88"/>
      <c r="I307" s="104"/>
      <c r="L307" s="105"/>
      <c r="N307" s="100"/>
      <c r="U307" s="100"/>
    </row>
    <row r="308" spans="1:21" ht="13.2" x14ac:dyDescent="0.25">
      <c r="A308" s="88"/>
      <c r="I308" s="104"/>
      <c r="L308" s="105"/>
      <c r="N308" s="100"/>
      <c r="U308" s="100"/>
    </row>
    <row r="309" spans="1:21" ht="13.2" x14ac:dyDescent="0.25">
      <c r="A309" s="88"/>
      <c r="I309" s="104"/>
      <c r="L309" s="105"/>
      <c r="N309" s="100"/>
      <c r="U309" s="100"/>
    </row>
    <row r="310" spans="1:21" ht="13.2" x14ac:dyDescent="0.25">
      <c r="A310" s="88"/>
      <c r="I310" s="104"/>
      <c r="L310" s="105"/>
      <c r="N310" s="100"/>
      <c r="U310" s="100"/>
    </row>
    <row r="311" spans="1:21" ht="13.2" x14ac:dyDescent="0.25">
      <c r="A311" s="88"/>
      <c r="I311" s="104"/>
      <c r="L311" s="105"/>
      <c r="N311" s="100"/>
      <c r="U311" s="100"/>
    </row>
    <row r="312" spans="1:21" ht="13.2" x14ac:dyDescent="0.25">
      <c r="A312" s="88"/>
      <c r="I312" s="104"/>
      <c r="L312" s="105"/>
      <c r="N312" s="100"/>
      <c r="U312" s="100"/>
    </row>
    <row r="313" spans="1:21" ht="13.2" x14ac:dyDescent="0.25">
      <c r="A313" s="88"/>
      <c r="I313" s="104"/>
      <c r="L313" s="105"/>
      <c r="N313" s="100"/>
      <c r="U313" s="100"/>
    </row>
    <row r="314" spans="1:21" ht="13.2" x14ac:dyDescent="0.25">
      <c r="A314" s="88"/>
      <c r="I314" s="104"/>
      <c r="L314" s="105"/>
      <c r="N314" s="100"/>
      <c r="U314" s="100"/>
    </row>
    <row r="315" spans="1:21" ht="13.2" x14ac:dyDescent="0.25">
      <c r="A315" s="88"/>
      <c r="I315" s="104"/>
      <c r="L315" s="105"/>
      <c r="N315" s="100"/>
      <c r="U315" s="100"/>
    </row>
    <row r="316" spans="1:21" ht="13.2" x14ac:dyDescent="0.25">
      <c r="A316" s="88"/>
      <c r="I316" s="104"/>
      <c r="L316" s="105"/>
      <c r="N316" s="100"/>
      <c r="U316" s="100"/>
    </row>
    <row r="317" spans="1:21" ht="13.2" x14ac:dyDescent="0.25">
      <c r="A317" s="88"/>
      <c r="I317" s="104"/>
      <c r="L317" s="105"/>
      <c r="N317" s="100"/>
      <c r="U317" s="100"/>
    </row>
    <row r="318" spans="1:21" ht="13.2" x14ac:dyDescent="0.25">
      <c r="A318" s="88"/>
      <c r="I318" s="104"/>
      <c r="L318" s="105"/>
      <c r="N318" s="100"/>
      <c r="U318" s="100"/>
    </row>
    <row r="319" spans="1:21" ht="13.2" x14ac:dyDescent="0.25">
      <c r="A319" s="88"/>
      <c r="I319" s="104"/>
      <c r="L319" s="105"/>
      <c r="N319" s="100"/>
      <c r="U319" s="100"/>
    </row>
    <row r="320" spans="1:21" ht="13.2" x14ac:dyDescent="0.25">
      <c r="A320" s="88"/>
      <c r="I320" s="104"/>
      <c r="L320" s="105"/>
      <c r="N320" s="100"/>
      <c r="U320" s="100"/>
    </row>
    <row r="321" spans="1:21" ht="13.2" x14ac:dyDescent="0.25">
      <c r="A321" s="88"/>
      <c r="I321" s="104"/>
      <c r="L321" s="105"/>
      <c r="N321" s="100"/>
      <c r="U321" s="100"/>
    </row>
    <row r="322" spans="1:21" ht="13.2" x14ac:dyDescent="0.25">
      <c r="A322" s="88"/>
      <c r="I322" s="104"/>
      <c r="L322" s="105"/>
      <c r="N322" s="100"/>
      <c r="U322" s="100"/>
    </row>
    <row r="323" spans="1:21" ht="13.2" x14ac:dyDescent="0.25">
      <c r="A323" s="88"/>
      <c r="I323" s="104"/>
      <c r="L323" s="105"/>
      <c r="N323" s="100"/>
      <c r="U323" s="100"/>
    </row>
    <row r="324" spans="1:21" ht="13.2" x14ac:dyDescent="0.25">
      <c r="A324" s="88"/>
      <c r="I324" s="104"/>
      <c r="L324" s="105"/>
      <c r="N324" s="100"/>
      <c r="U324" s="100"/>
    </row>
    <row r="325" spans="1:21" ht="13.2" x14ac:dyDescent="0.25">
      <c r="A325" s="88"/>
      <c r="I325" s="104"/>
      <c r="L325" s="105"/>
      <c r="N325" s="100"/>
      <c r="U325" s="100"/>
    </row>
    <row r="326" spans="1:21" ht="13.2" x14ac:dyDescent="0.25">
      <c r="A326" s="88"/>
      <c r="I326" s="104"/>
      <c r="L326" s="105"/>
      <c r="N326" s="100"/>
      <c r="U326" s="100"/>
    </row>
    <row r="327" spans="1:21" ht="13.2" x14ac:dyDescent="0.25">
      <c r="A327" s="88"/>
      <c r="I327" s="104"/>
      <c r="L327" s="105"/>
      <c r="N327" s="100"/>
      <c r="U327" s="100"/>
    </row>
    <row r="328" spans="1:21" ht="13.2" x14ac:dyDescent="0.25">
      <c r="A328" s="88"/>
      <c r="I328" s="104"/>
      <c r="L328" s="105"/>
      <c r="N328" s="100"/>
      <c r="U328" s="100"/>
    </row>
    <row r="329" spans="1:21" ht="13.2" x14ac:dyDescent="0.25">
      <c r="A329" s="88"/>
      <c r="I329" s="104"/>
      <c r="L329" s="105"/>
      <c r="N329" s="100"/>
      <c r="U329" s="100"/>
    </row>
    <row r="330" spans="1:21" ht="13.2" x14ac:dyDescent="0.25">
      <c r="A330" s="88"/>
      <c r="I330" s="104"/>
      <c r="L330" s="105"/>
      <c r="N330" s="100"/>
      <c r="U330" s="100"/>
    </row>
    <row r="331" spans="1:21" ht="13.2" x14ac:dyDescent="0.25">
      <c r="A331" s="88"/>
      <c r="I331" s="104"/>
      <c r="L331" s="105"/>
      <c r="N331" s="100"/>
      <c r="U331" s="100"/>
    </row>
    <row r="332" spans="1:21" ht="13.2" x14ac:dyDescent="0.25">
      <c r="A332" s="88"/>
      <c r="I332" s="104"/>
      <c r="L332" s="105"/>
      <c r="N332" s="100"/>
      <c r="U332" s="100"/>
    </row>
    <row r="333" spans="1:21" ht="13.2" x14ac:dyDescent="0.25">
      <c r="A333" s="88"/>
      <c r="I333" s="104"/>
      <c r="L333" s="105"/>
      <c r="N333" s="100"/>
      <c r="U333" s="100"/>
    </row>
    <row r="334" spans="1:21" ht="13.2" x14ac:dyDescent="0.25">
      <c r="A334" s="88"/>
      <c r="I334" s="104"/>
      <c r="L334" s="105"/>
      <c r="N334" s="100"/>
      <c r="U334" s="100"/>
    </row>
    <row r="335" spans="1:21" ht="13.2" x14ac:dyDescent="0.25">
      <c r="A335" s="88"/>
      <c r="I335" s="104"/>
      <c r="L335" s="105"/>
      <c r="N335" s="100"/>
      <c r="U335" s="100"/>
    </row>
    <row r="336" spans="1:21" ht="13.2" x14ac:dyDescent="0.25">
      <c r="A336" s="88"/>
      <c r="I336" s="104"/>
      <c r="L336" s="105"/>
      <c r="N336" s="100"/>
      <c r="U336" s="100"/>
    </row>
    <row r="337" spans="1:21" ht="13.2" x14ac:dyDescent="0.25">
      <c r="A337" s="88"/>
      <c r="I337" s="104"/>
      <c r="L337" s="105"/>
      <c r="N337" s="100"/>
      <c r="U337" s="100"/>
    </row>
    <row r="338" spans="1:21" ht="13.2" x14ac:dyDescent="0.25">
      <c r="A338" s="88"/>
      <c r="I338" s="104"/>
      <c r="L338" s="105"/>
      <c r="N338" s="100"/>
      <c r="U338" s="100"/>
    </row>
    <row r="339" spans="1:21" ht="13.2" x14ac:dyDescent="0.25">
      <c r="A339" s="88"/>
      <c r="I339" s="104"/>
      <c r="L339" s="105"/>
      <c r="N339" s="100"/>
      <c r="U339" s="100"/>
    </row>
    <row r="340" spans="1:21" ht="13.2" x14ac:dyDescent="0.25">
      <c r="A340" s="88"/>
      <c r="I340" s="104"/>
      <c r="L340" s="105"/>
      <c r="N340" s="100"/>
      <c r="U340" s="100"/>
    </row>
    <row r="341" spans="1:21" ht="13.2" x14ac:dyDescent="0.25">
      <c r="A341" s="88"/>
      <c r="I341" s="104"/>
      <c r="L341" s="105"/>
      <c r="N341" s="100"/>
      <c r="U341" s="100"/>
    </row>
    <row r="342" spans="1:21" ht="13.2" x14ac:dyDescent="0.25">
      <c r="A342" s="88"/>
      <c r="I342" s="104"/>
      <c r="L342" s="105"/>
      <c r="N342" s="100"/>
      <c r="U342" s="100"/>
    </row>
    <row r="343" spans="1:21" ht="13.2" x14ac:dyDescent="0.25">
      <c r="A343" s="88"/>
      <c r="I343" s="104"/>
      <c r="L343" s="105"/>
      <c r="N343" s="100"/>
      <c r="U343" s="100"/>
    </row>
    <row r="344" spans="1:21" ht="13.2" x14ac:dyDescent="0.25">
      <c r="A344" s="88"/>
      <c r="I344" s="104"/>
      <c r="L344" s="105"/>
      <c r="N344" s="100"/>
      <c r="U344" s="100"/>
    </row>
    <row r="345" spans="1:21" ht="13.2" x14ac:dyDescent="0.25">
      <c r="A345" s="88"/>
      <c r="I345" s="104"/>
      <c r="L345" s="105"/>
      <c r="N345" s="100"/>
      <c r="U345" s="100"/>
    </row>
    <row r="346" spans="1:21" ht="13.2" x14ac:dyDescent="0.25">
      <c r="A346" s="88"/>
      <c r="I346" s="104"/>
      <c r="L346" s="105"/>
      <c r="N346" s="100"/>
      <c r="U346" s="100"/>
    </row>
    <row r="347" spans="1:21" ht="13.2" x14ac:dyDescent="0.25">
      <c r="A347" s="88"/>
      <c r="I347" s="104"/>
      <c r="L347" s="105"/>
      <c r="N347" s="100"/>
      <c r="U347" s="100"/>
    </row>
    <row r="348" spans="1:21" ht="13.2" x14ac:dyDescent="0.25">
      <c r="A348" s="88"/>
      <c r="I348" s="104"/>
      <c r="L348" s="105"/>
      <c r="N348" s="100"/>
      <c r="U348" s="100"/>
    </row>
    <row r="349" spans="1:21" ht="13.2" x14ac:dyDescent="0.25">
      <c r="A349" s="88"/>
      <c r="I349" s="104"/>
      <c r="L349" s="105"/>
      <c r="N349" s="100"/>
      <c r="U349" s="100"/>
    </row>
    <row r="350" spans="1:21" ht="13.2" x14ac:dyDescent="0.25">
      <c r="A350" s="88"/>
      <c r="I350" s="104"/>
      <c r="L350" s="105"/>
      <c r="N350" s="100"/>
      <c r="U350" s="100"/>
    </row>
    <row r="351" spans="1:21" ht="13.2" x14ac:dyDescent="0.25">
      <c r="A351" s="88"/>
      <c r="I351" s="104"/>
      <c r="L351" s="105"/>
      <c r="N351" s="100"/>
      <c r="U351" s="100"/>
    </row>
    <row r="352" spans="1:21" ht="13.2" x14ac:dyDescent="0.25">
      <c r="A352" s="88"/>
      <c r="I352" s="104"/>
      <c r="L352" s="105"/>
      <c r="N352" s="100"/>
      <c r="U352" s="100"/>
    </row>
    <row r="353" spans="1:21" ht="13.2" x14ac:dyDescent="0.25">
      <c r="A353" s="88"/>
      <c r="I353" s="104"/>
      <c r="L353" s="105"/>
      <c r="N353" s="100"/>
      <c r="U353" s="100"/>
    </row>
    <row r="354" spans="1:21" ht="13.2" x14ac:dyDescent="0.25">
      <c r="A354" s="88"/>
      <c r="I354" s="104"/>
      <c r="L354" s="105"/>
      <c r="N354" s="100"/>
      <c r="U354" s="100"/>
    </row>
    <row r="355" spans="1:21" ht="13.2" x14ac:dyDescent="0.25">
      <c r="A355" s="88"/>
      <c r="I355" s="104"/>
      <c r="L355" s="105"/>
      <c r="N355" s="100"/>
      <c r="U355" s="100"/>
    </row>
    <row r="356" spans="1:21" ht="13.2" x14ac:dyDescent="0.25">
      <c r="A356" s="88"/>
      <c r="I356" s="104"/>
      <c r="L356" s="105"/>
      <c r="N356" s="100"/>
      <c r="U356" s="100"/>
    </row>
    <row r="357" spans="1:21" ht="13.2" x14ac:dyDescent="0.25">
      <c r="A357" s="88"/>
      <c r="I357" s="104"/>
      <c r="L357" s="105"/>
      <c r="N357" s="100"/>
      <c r="U357" s="100"/>
    </row>
    <row r="358" spans="1:21" ht="13.2" x14ac:dyDescent="0.25">
      <c r="A358" s="88"/>
      <c r="I358" s="104"/>
      <c r="L358" s="105"/>
      <c r="N358" s="100"/>
      <c r="U358" s="100"/>
    </row>
    <row r="359" spans="1:21" ht="13.2" x14ac:dyDescent="0.25">
      <c r="A359" s="88"/>
      <c r="I359" s="104"/>
      <c r="L359" s="105"/>
      <c r="N359" s="100"/>
      <c r="U359" s="100"/>
    </row>
    <row r="360" spans="1:21" ht="13.2" x14ac:dyDescent="0.25">
      <c r="A360" s="88"/>
      <c r="I360" s="104"/>
      <c r="L360" s="105"/>
      <c r="N360" s="100"/>
      <c r="U360" s="100"/>
    </row>
    <row r="361" spans="1:21" ht="13.2" x14ac:dyDescent="0.25">
      <c r="A361" s="88"/>
      <c r="I361" s="104"/>
      <c r="L361" s="105"/>
      <c r="N361" s="100"/>
      <c r="U361" s="100"/>
    </row>
    <row r="362" spans="1:21" ht="13.2" x14ac:dyDescent="0.25">
      <c r="A362" s="88"/>
      <c r="I362" s="104"/>
      <c r="L362" s="105"/>
      <c r="N362" s="100"/>
      <c r="U362" s="100"/>
    </row>
    <row r="363" spans="1:21" ht="13.2" x14ac:dyDescent="0.25">
      <c r="A363" s="88"/>
      <c r="I363" s="104"/>
      <c r="L363" s="105"/>
      <c r="N363" s="100"/>
      <c r="U363" s="100"/>
    </row>
    <row r="364" spans="1:21" ht="13.2" x14ac:dyDescent="0.25">
      <c r="A364" s="88"/>
      <c r="I364" s="104"/>
      <c r="L364" s="105"/>
      <c r="N364" s="100"/>
      <c r="U364" s="100"/>
    </row>
    <row r="365" spans="1:21" ht="13.2" x14ac:dyDescent="0.25">
      <c r="A365" s="88"/>
      <c r="I365" s="104"/>
      <c r="L365" s="105"/>
      <c r="N365" s="100"/>
      <c r="U365" s="100"/>
    </row>
    <row r="366" spans="1:21" ht="13.2" x14ac:dyDescent="0.25">
      <c r="A366" s="88"/>
      <c r="I366" s="104"/>
      <c r="L366" s="105"/>
      <c r="N366" s="100"/>
      <c r="U366" s="100"/>
    </row>
    <row r="367" spans="1:21" ht="13.2" x14ac:dyDescent="0.25">
      <c r="A367" s="88"/>
      <c r="I367" s="104"/>
      <c r="L367" s="105"/>
      <c r="N367" s="100"/>
      <c r="U367" s="100"/>
    </row>
    <row r="368" spans="1:21" ht="13.2" x14ac:dyDescent="0.25">
      <c r="A368" s="88"/>
      <c r="I368" s="104"/>
      <c r="L368" s="105"/>
      <c r="N368" s="100"/>
      <c r="U368" s="100"/>
    </row>
    <row r="369" spans="1:21" ht="13.2" x14ac:dyDescent="0.25">
      <c r="A369" s="88"/>
      <c r="I369" s="104"/>
      <c r="L369" s="105"/>
      <c r="N369" s="100"/>
      <c r="U369" s="100"/>
    </row>
    <row r="370" spans="1:21" ht="13.2" x14ac:dyDescent="0.25">
      <c r="A370" s="88"/>
      <c r="I370" s="104"/>
      <c r="L370" s="105"/>
      <c r="N370" s="100"/>
      <c r="U370" s="100"/>
    </row>
    <row r="371" spans="1:21" ht="13.2" x14ac:dyDescent="0.25">
      <c r="A371" s="88"/>
      <c r="I371" s="104"/>
      <c r="L371" s="105"/>
      <c r="N371" s="100"/>
      <c r="U371" s="100"/>
    </row>
    <row r="372" spans="1:21" ht="13.2" x14ac:dyDescent="0.25">
      <c r="A372" s="88"/>
      <c r="I372" s="104"/>
      <c r="L372" s="105"/>
      <c r="N372" s="100"/>
      <c r="U372" s="100"/>
    </row>
    <row r="373" spans="1:21" ht="13.2" x14ac:dyDescent="0.25">
      <c r="A373" s="88"/>
      <c r="I373" s="104"/>
      <c r="L373" s="105"/>
      <c r="N373" s="100"/>
      <c r="U373" s="100"/>
    </row>
    <row r="374" spans="1:21" ht="13.2" x14ac:dyDescent="0.25">
      <c r="A374" s="88"/>
      <c r="I374" s="104"/>
      <c r="L374" s="105"/>
      <c r="N374" s="100"/>
      <c r="U374" s="100"/>
    </row>
    <row r="375" spans="1:21" ht="13.2" x14ac:dyDescent="0.25">
      <c r="A375" s="88"/>
      <c r="I375" s="104"/>
      <c r="L375" s="105"/>
      <c r="N375" s="100"/>
      <c r="U375" s="100"/>
    </row>
    <row r="376" spans="1:21" ht="13.2" x14ac:dyDescent="0.25">
      <c r="A376" s="88"/>
      <c r="I376" s="104"/>
      <c r="L376" s="105"/>
      <c r="N376" s="100"/>
      <c r="U376" s="100"/>
    </row>
    <row r="377" spans="1:21" ht="13.2" x14ac:dyDescent="0.25">
      <c r="A377" s="88"/>
      <c r="I377" s="104"/>
      <c r="L377" s="105"/>
      <c r="N377" s="100"/>
      <c r="U377" s="100"/>
    </row>
    <row r="378" spans="1:21" ht="13.2" x14ac:dyDescent="0.25">
      <c r="A378" s="88"/>
      <c r="I378" s="104"/>
      <c r="L378" s="105"/>
      <c r="N378" s="100"/>
      <c r="U378" s="100"/>
    </row>
    <row r="379" spans="1:21" ht="13.2" x14ac:dyDescent="0.25">
      <c r="A379" s="88"/>
      <c r="I379" s="104"/>
      <c r="L379" s="105"/>
      <c r="N379" s="100"/>
      <c r="U379" s="100"/>
    </row>
    <row r="380" spans="1:21" ht="13.2" x14ac:dyDescent="0.25">
      <c r="A380" s="88"/>
      <c r="I380" s="104"/>
      <c r="L380" s="105"/>
      <c r="N380" s="100"/>
      <c r="U380" s="100"/>
    </row>
    <row r="381" spans="1:21" ht="13.2" x14ac:dyDescent="0.25">
      <c r="A381" s="88"/>
      <c r="I381" s="104"/>
      <c r="L381" s="105"/>
      <c r="N381" s="100"/>
      <c r="U381" s="100"/>
    </row>
    <row r="382" spans="1:21" ht="13.2" x14ac:dyDescent="0.25">
      <c r="A382" s="88"/>
      <c r="I382" s="104"/>
      <c r="L382" s="105"/>
      <c r="N382" s="100"/>
      <c r="U382" s="100"/>
    </row>
    <row r="383" spans="1:21" ht="13.2" x14ac:dyDescent="0.25">
      <c r="A383" s="88"/>
      <c r="I383" s="104"/>
      <c r="L383" s="105"/>
      <c r="N383" s="100"/>
      <c r="U383" s="100"/>
    </row>
    <row r="384" spans="1:21" ht="13.2" x14ac:dyDescent="0.25">
      <c r="A384" s="88"/>
      <c r="I384" s="104"/>
      <c r="L384" s="105"/>
      <c r="N384" s="100"/>
      <c r="U384" s="100"/>
    </row>
    <row r="385" spans="1:21" ht="13.2" x14ac:dyDescent="0.25">
      <c r="A385" s="88"/>
      <c r="I385" s="104"/>
      <c r="L385" s="105"/>
      <c r="N385" s="100"/>
      <c r="U385" s="100"/>
    </row>
    <row r="386" spans="1:21" ht="13.2" x14ac:dyDescent="0.25">
      <c r="A386" s="88"/>
      <c r="I386" s="104"/>
      <c r="L386" s="105"/>
      <c r="N386" s="100"/>
      <c r="U386" s="100"/>
    </row>
    <row r="387" spans="1:21" ht="13.2" x14ac:dyDescent="0.25">
      <c r="A387" s="88"/>
      <c r="I387" s="104"/>
      <c r="L387" s="105"/>
      <c r="N387" s="100"/>
      <c r="U387" s="100"/>
    </row>
    <row r="388" spans="1:21" ht="13.2" x14ac:dyDescent="0.25">
      <c r="A388" s="88"/>
      <c r="I388" s="104"/>
      <c r="L388" s="105"/>
      <c r="N388" s="100"/>
      <c r="U388" s="100"/>
    </row>
    <row r="389" spans="1:21" ht="13.2" x14ac:dyDescent="0.25">
      <c r="A389" s="88"/>
      <c r="I389" s="104"/>
      <c r="L389" s="105"/>
      <c r="N389" s="100"/>
      <c r="U389" s="100"/>
    </row>
    <row r="390" spans="1:21" ht="13.2" x14ac:dyDescent="0.25">
      <c r="A390" s="88"/>
      <c r="I390" s="104"/>
      <c r="L390" s="105"/>
      <c r="N390" s="100"/>
      <c r="U390" s="100"/>
    </row>
    <row r="391" spans="1:21" ht="13.2" x14ac:dyDescent="0.25">
      <c r="A391" s="88"/>
      <c r="I391" s="104"/>
      <c r="L391" s="105"/>
      <c r="N391" s="100"/>
      <c r="U391" s="100"/>
    </row>
    <row r="392" spans="1:21" ht="13.2" x14ac:dyDescent="0.25">
      <c r="A392" s="88"/>
      <c r="I392" s="104"/>
      <c r="L392" s="105"/>
      <c r="N392" s="100"/>
      <c r="U392" s="100"/>
    </row>
    <row r="393" spans="1:21" ht="13.2" x14ac:dyDescent="0.25">
      <c r="A393" s="88"/>
      <c r="I393" s="104"/>
      <c r="L393" s="105"/>
      <c r="N393" s="100"/>
      <c r="U393" s="100"/>
    </row>
    <row r="394" spans="1:21" ht="13.2" x14ac:dyDescent="0.25">
      <c r="A394" s="88"/>
      <c r="I394" s="104"/>
      <c r="L394" s="105"/>
      <c r="N394" s="100"/>
      <c r="U394" s="100"/>
    </row>
    <row r="395" spans="1:21" ht="13.2" x14ac:dyDescent="0.25">
      <c r="A395" s="88"/>
      <c r="I395" s="104"/>
      <c r="L395" s="105"/>
      <c r="N395" s="100"/>
      <c r="U395" s="100"/>
    </row>
    <row r="396" spans="1:21" ht="13.2" x14ac:dyDescent="0.25">
      <c r="A396" s="88"/>
      <c r="I396" s="104"/>
      <c r="L396" s="105"/>
      <c r="N396" s="100"/>
      <c r="U396" s="100"/>
    </row>
    <row r="397" spans="1:21" ht="13.2" x14ac:dyDescent="0.25">
      <c r="A397" s="88"/>
      <c r="I397" s="104"/>
      <c r="L397" s="105"/>
      <c r="N397" s="100"/>
      <c r="U397" s="100"/>
    </row>
    <row r="398" spans="1:21" ht="13.2" x14ac:dyDescent="0.25">
      <c r="A398" s="88"/>
      <c r="I398" s="104"/>
      <c r="L398" s="105"/>
      <c r="N398" s="100"/>
      <c r="U398" s="100"/>
    </row>
    <row r="399" spans="1:21" ht="13.2" x14ac:dyDescent="0.25">
      <c r="A399" s="88"/>
      <c r="I399" s="104"/>
      <c r="L399" s="105"/>
      <c r="N399" s="100"/>
      <c r="U399" s="100"/>
    </row>
    <row r="400" spans="1:21" ht="13.2" x14ac:dyDescent="0.25">
      <c r="A400" s="88"/>
      <c r="I400" s="104"/>
      <c r="L400" s="105"/>
      <c r="N400" s="100"/>
      <c r="U400" s="100"/>
    </row>
    <row r="401" spans="1:21" ht="13.2" x14ac:dyDescent="0.25">
      <c r="A401" s="88"/>
      <c r="I401" s="104"/>
      <c r="L401" s="105"/>
      <c r="N401" s="100"/>
      <c r="U401" s="100"/>
    </row>
    <row r="402" spans="1:21" ht="13.2" x14ac:dyDescent="0.25">
      <c r="A402" s="88"/>
      <c r="I402" s="104"/>
      <c r="L402" s="105"/>
      <c r="N402" s="100"/>
      <c r="U402" s="100"/>
    </row>
    <row r="403" spans="1:21" ht="13.2" x14ac:dyDescent="0.25">
      <c r="A403" s="88"/>
      <c r="I403" s="104"/>
      <c r="L403" s="105"/>
      <c r="N403" s="100"/>
      <c r="U403" s="100"/>
    </row>
    <row r="404" spans="1:21" ht="13.2" x14ac:dyDescent="0.25">
      <c r="A404" s="88"/>
      <c r="I404" s="104"/>
      <c r="L404" s="105"/>
      <c r="N404" s="100"/>
      <c r="U404" s="100"/>
    </row>
    <row r="405" spans="1:21" ht="13.2" x14ac:dyDescent="0.25">
      <c r="A405" s="88"/>
      <c r="I405" s="104"/>
      <c r="L405" s="105"/>
      <c r="N405" s="100"/>
      <c r="U405" s="100"/>
    </row>
    <row r="406" spans="1:21" ht="13.2" x14ac:dyDescent="0.25">
      <c r="A406" s="88"/>
      <c r="I406" s="104"/>
      <c r="L406" s="105"/>
      <c r="N406" s="100"/>
      <c r="U406" s="100"/>
    </row>
    <row r="407" spans="1:21" ht="13.2" x14ac:dyDescent="0.25">
      <c r="A407" s="88"/>
      <c r="I407" s="104"/>
      <c r="L407" s="105"/>
      <c r="N407" s="100"/>
      <c r="U407" s="100"/>
    </row>
    <row r="408" spans="1:21" ht="13.2" x14ac:dyDescent="0.25">
      <c r="A408" s="88"/>
      <c r="I408" s="104"/>
      <c r="L408" s="105"/>
      <c r="N408" s="100"/>
      <c r="U408" s="100"/>
    </row>
    <row r="409" spans="1:21" ht="13.2" x14ac:dyDescent="0.25">
      <c r="A409" s="88"/>
      <c r="I409" s="104"/>
      <c r="L409" s="105"/>
      <c r="N409" s="100"/>
      <c r="U409" s="100"/>
    </row>
    <row r="410" spans="1:21" ht="13.2" x14ac:dyDescent="0.25">
      <c r="A410" s="88"/>
      <c r="I410" s="104"/>
      <c r="L410" s="105"/>
      <c r="N410" s="100"/>
      <c r="U410" s="100"/>
    </row>
    <row r="411" spans="1:21" ht="13.2" x14ac:dyDescent="0.25">
      <c r="A411" s="88"/>
      <c r="I411" s="104"/>
      <c r="L411" s="105"/>
      <c r="N411" s="100"/>
      <c r="U411" s="100"/>
    </row>
    <row r="412" spans="1:21" ht="13.2" x14ac:dyDescent="0.25">
      <c r="A412" s="88"/>
      <c r="I412" s="104"/>
      <c r="L412" s="105"/>
      <c r="N412" s="100"/>
      <c r="U412" s="100"/>
    </row>
    <row r="413" spans="1:21" ht="13.2" x14ac:dyDescent="0.25">
      <c r="A413" s="88"/>
      <c r="I413" s="104"/>
      <c r="L413" s="105"/>
      <c r="N413" s="100"/>
      <c r="U413" s="100"/>
    </row>
    <row r="414" spans="1:21" ht="13.2" x14ac:dyDescent="0.25">
      <c r="A414" s="88"/>
      <c r="I414" s="104"/>
      <c r="L414" s="105"/>
      <c r="N414" s="100"/>
      <c r="U414" s="100"/>
    </row>
    <row r="415" spans="1:21" ht="13.2" x14ac:dyDescent="0.25">
      <c r="A415" s="88"/>
      <c r="I415" s="104"/>
      <c r="L415" s="105"/>
      <c r="N415" s="100"/>
      <c r="U415" s="100"/>
    </row>
    <row r="416" spans="1:21" ht="13.2" x14ac:dyDescent="0.25">
      <c r="A416" s="88"/>
      <c r="I416" s="104"/>
      <c r="L416" s="105"/>
      <c r="N416" s="100"/>
      <c r="U416" s="100"/>
    </row>
    <row r="417" spans="1:21" ht="13.2" x14ac:dyDescent="0.25">
      <c r="A417" s="88"/>
      <c r="I417" s="104"/>
      <c r="L417" s="105"/>
      <c r="N417" s="100"/>
      <c r="U417" s="100"/>
    </row>
    <row r="418" spans="1:21" ht="13.2" x14ac:dyDescent="0.25">
      <c r="A418" s="88"/>
      <c r="I418" s="104"/>
      <c r="L418" s="105"/>
      <c r="N418" s="100"/>
      <c r="U418" s="100"/>
    </row>
    <row r="419" spans="1:21" ht="13.2" x14ac:dyDescent="0.25">
      <c r="A419" s="88"/>
      <c r="I419" s="104"/>
      <c r="L419" s="105"/>
      <c r="N419" s="100"/>
      <c r="U419" s="100"/>
    </row>
    <row r="420" spans="1:21" ht="13.2" x14ac:dyDescent="0.25">
      <c r="A420" s="88"/>
      <c r="I420" s="104"/>
      <c r="L420" s="105"/>
      <c r="N420" s="100"/>
      <c r="U420" s="100"/>
    </row>
    <row r="421" spans="1:21" ht="13.2" x14ac:dyDescent="0.25">
      <c r="A421" s="88"/>
      <c r="I421" s="104"/>
      <c r="L421" s="105"/>
      <c r="N421" s="100"/>
      <c r="U421" s="100"/>
    </row>
    <row r="422" spans="1:21" ht="13.2" x14ac:dyDescent="0.25">
      <c r="A422" s="88"/>
      <c r="I422" s="104"/>
      <c r="L422" s="105"/>
      <c r="N422" s="100"/>
      <c r="U422" s="100"/>
    </row>
    <row r="423" spans="1:21" ht="13.2" x14ac:dyDescent="0.25">
      <c r="A423" s="88"/>
      <c r="I423" s="104"/>
      <c r="L423" s="105"/>
      <c r="N423" s="100"/>
      <c r="U423" s="100"/>
    </row>
    <row r="424" spans="1:21" ht="13.2" x14ac:dyDescent="0.25">
      <c r="A424" s="88"/>
      <c r="I424" s="104"/>
      <c r="L424" s="105"/>
      <c r="N424" s="100"/>
      <c r="U424" s="100"/>
    </row>
    <row r="425" spans="1:21" ht="13.2" x14ac:dyDescent="0.25">
      <c r="A425" s="88"/>
      <c r="I425" s="104"/>
      <c r="L425" s="105"/>
      <c r="N425" s="100"/>
      <c r="U425" s="100"/>
    </row>
    <row r="426" spans="1:21" ht="13.2" x14ac:dyDescent="0.25">
      <c r="A426" s="88"/>
      <c r="I426" s="104"/>
      <c r="L426" s="105"/>
      <c r="N426" s="100"/>
      <c r="U426" s="100"/>
    </row>
    <row r="427" spans="1:21" ht="13.2" x14ac:dyDescent="0.25">
      <c r="A427" s="88"/>
      <c r="I427" s="104"/>
      <c r="L427" s="105"/>
      <c r="N427" s="100"/>
      <c r="U427" s="100"/>
    </row>
    <row r="428" spans="1:21" ht="13.2" x14ac:dyDescent="0.25">
      <c r="A428" s="88"/>
      <c r="I428" s="104"/>
      <c r="L428" s="105"/>
      <c r="N428" s="100"/>
      <c r="U428" s="100"/>
    </row>
    <row r="429" spans="1:21" ht="13.2" x14ac:dyDescent="0.25">
      <c r="A429" s="88"/>
      <c r="I429" s="104"/>
      <c r="L429" s="105"/>
      <c r="N429" s="100"/>
      <c r="U429" s="100"/>
    </row>
    <row r="430" spans="1:21" ht="13.2" x14ac:dyDescent="0.25">
      <c r="A430" s="88"/>
      <c r="I430" s="104"/>
      <c r="L430" s="105"/>
      <c r="N430" s="100"/>
      <c r="U430" s="100"/>
    </row>
    <row r="431" spans="1:21" ht="13.2" x14ac:dyDescent="0.25">
      <c r="A431" s="88"/>
      <c r="I431" s="104"/>
      <c r="L431" s="105"/>
      <c r="N431" s="100"/>
      <c r="U431" s="100"/>
    </row>
    <row r="432" spans="1:21" ht="13.2" x14ac:dyDescent="0.25">
      <c r="A432" s="88"/>
      <c r="I432" s="104"/>
      <c r="L432" s="105"/>
      <c r="N432" s="100"/>
      <c r="U432" s="100"/>
    </row>
    <row r="433" spans="1:21" ht="13.2" x14ac:dyDescent="0.25">
      <c r="A433" s="88"/>
      <c r="I433" s="104"/>
      <c r="L433" s="105"/>
      <c r="N433" s="100"/>
      <c r="U433" s="100"/>
    </row>
    <row r="434" spans="1:21" ht="13.2" x14ac:dyDescent="0.25">
      <c r="A434" s="88"/>
      <c r="I434" s="104"/>
      <c r="L434" s="105"/>
      <c r="N434" s="100"/>
      <c r="U434" s="100"/>
    </row>
    <row r="435" spans="1:21" ht="13.2" x14ac:dyDescent="0.25">
      <c r="A435" s="88"/>
      <c r="I435" s="104"/>
      <c r="L435" s="105"/>
      <c r="N435" s="100"/>
      <c r="U435" s="100"/>
    </row>
    <row r="436" spans="1:21" ht="13.2" x14ac:dyDescent="0.25">
      <c r="A436" s="88"/>
      <c r="I436" s="104"/>
      <c r="L436" s="105"/>
      <c r="N436" s="100"/>
      <c r="U436" s="100"/>
    </row>
    <row r="437" spans="1:21" ht="13.2" x14ac:dyDescent="0.25">
      <c r="A437" s="88"/>
      <c r="I437" s="104"/>
      <c r="L437" s="105"/>
      <c r="N437" s="100"/>
      <c r="U437" s="100"/>
    </row>
    <row r="438" spans="1:21" ht="13.2" x14ac:dyDescent="0.25">
      <c r="A438" s="88"/>
      <c r="I438" s="104"/>
      <c r="L438" s="105"/>
      <c r="N438" s="100"/>
      <c r="U438" s="100"/>
    </row>
    <row r="439" spans="1:21" ht="13.2" x14ac:dyDescent="0.25">
      <c r="A439" s="88"/>
      <c r="I439" s="104"/>
      <c r="L439" s="105"/>
      <c r="N439" s="100"/>
      <c r="U439" s="100"/>
    </row>
    <row r="440" spans="1:21" ht="13.2" x14ac:dyDescent="0.25">
      <c r="A440" s="88"/>
      <c r="I440" s="104"/>
      <c r="L440" s="105"/>
      <c r="N440" s="100"/>
      <c r="U440" s="100"/>
    </row>
    <row r="441" spans="1:21" ht="13.2" x14ac:dyDescent="0.25">
      <c r="A441" s="88"/>
      <c r="I441" s="104"/>
      <c r="L441" s="105"/>
      <c r="N441" s="100"/>
      <c r="U441" s="100"/>
    </row>
    <row r="442" spans="1:21" ht="13.2" x14ac:dyDescent="0.25">
      <c r="A442" s="88"/>
      <c r="I442" s="104"/>
      <c r="L442" s="105"/>
      <c r="N442" s="100"/>
      <c r="U442" s="100"/>
    </row>
    <row r="443" spans="1:21" ht="13.2" x14ac:dyDescent="0.25">
      <c r="A443" s="88"/>
      <c r="I443" s="104"/>
      <c r="L443" s="105"/>
      <c r="N443" s="100"/>
      <c r="U443" s="100"/>
    </row>
    <row r="444" spans="1:21" ht="13.2" x14ac:dyDescent="0.25">
      <c r="A444" s="88"/>
      <c r="I444" s="104"/>
      <c r="L444" s="105"/>
      <c r="N444" s="100"/>
      <c r="U444" s="100"/>
    </row>
    <row r="445" spans="1:21" ht="13.2" x14ac:dyDescent="0.25">
      <c r="A445" s="88"/>
      <c r="I445" s="104"/>
      <c r="L445" s="105"/>
      <c r="N445" s="100"/>
      <c r="U445" s="100"/>
    </row>
    <row r="446" spans="1:21" ht="13.2" x14ac:dyDescent="0.25">
      <c r="A446" s="88"/>
      <c r="I446" s="104"/>
      <c r="L446" s="105"/>
      <c r="N446" s="100"/>
      <c r="U446" s="100"/>
    </row>
    <row r="447" spans="1:21" ht="13.2" x14ac:dyDescent="0.25">
      <c r="A447" s="88"/>
      <c r="I447" s="104"/>
      <c r="L447" s="105"/>
      <c r="N447" s="100"/>
      <c r="U447" s="100"/>
    </row>
    <row r="448" spans="1:21" ht="13.2" x14ac:dyDescent="0.25">
      <c r="A448" s="88"/>
      <c r="I448" s="104"/>
      <c r="L448" s="105"/>
      <c r="N448" s="100"/>
      <c r="U448" s="100"/>
    </row>
    <row r="449" spans="1:21" ht="13.2" x14ac:dyDescent="0.25">
      <c r="A449" s="88"/>
      <c r="I449" s="104"/>
      <c r="L449" s="105"/>
      <c r="N449" s="100"/>
      <c r="U449" s="100"/>
    </row>
    <row r="450" spans="1:21" ht="13.2" x14ac:dyDescent="0.25">
      <c r="A450" s="88"/>
      <c r="I450" s="104"/>
      <c r="L450" s="105"/>
      <c r="N450" s="100"/>
      <c r="U450" s="100"/>
    </row>
    <row r="451" spans="1:21" ht="13.2" x14ac:dyDescent="0.25">
      <c r="A451" s="88"/>
      <c r="I451" s="104"/>
      <c r="L451" s="105"/>
      <c r="N451" s="100"/>
      <c r="U451" s="100"/>
    </row>
    <row r="452" spans="1:21" ht="13.2" x14ac:dyDescent="0.25">
      <c r="A452" s="88"/>
      <c r="I452" s="104"/>
      <c r="L452" s="105"/>
      <c r="N452" s="100"/>
      <c r="U452" s="100"/>
    </row>
    <row r="453" spans="1:21" ht="13.2" x14ac:dyDescent="0.25">
      <c r="A453" s="88"/>
      <c r="I453" s="104"/>
      <c r="L453" s="105"/>
      <c r="N453" s="100"/>
      <c r="U453" s="100"/>
    </row>
    <row r="454" spans="1:21" ht="13.2" x14ac:dyDescent="0.25">
      <c r="A454" s="88"/>
      <c r="I454" s="104"/>
      <c r="L454" s="105"/>
      <c r="N454" s="100"/>
      <c r="U454" s="100"/>
    </row>
    <row r="455" spans="1:21" ht="13.2" x14ac:dyDescent="0.25">
      <c r="A455" s="88"/>
      <c r="I455" s="104"/>
      <c r="L455" s="105"/>
      <c r="N455" s="100"/>
      <c r="U455" s="100"/>
    </row>
    <row r="456" spans="1:21" ht="13.2" x14ac:dyDescent="0.25">
      <c r="A456" s="88"/>
      <c r="I456" s="104"/>
      <c r="L456" s="105"/>
      <c r="N456" s="100"/>
      <c r="U456" s="100"/>
    </row>
    <row r="457" spans="1:21" ht="13.2" x14ac:dyDescent="0.25">
      <c r="A457" s="88"/>
      <c r="I457" s="104"/>
      <c r="L457" s="105"/>
      <c r="N457" s="100"/>
      <c r="U457" s="100"/>
    </row>
    <row r="458" spans="1:21" ht="13.2" x14ac:dyDescent="0.25">
      <c r="A458" s="88"/>
      <c r="I458" s="104"/>
      <c r="L458" s="105"/>
      <c r="N458" s="100"/>
      <c r="U458" s="100"/>
    </row>
    <row r="459" spans="1:21" ht="13.2" x14ac:dyDescent="0.25">
      <c r="A459" s="88"/>
      <c r="I459" s="104"/>
      <c r="L459" s="105"/>
      <c r="N459" s="100"/>
      <c r="U459" s="100"/>
    </row>
    <row r="460" spans="1:21" ht="13.2" x14ac:dyDescent="0.25">
      <c r="A460" s="88"/>
      <c r="I460" s="104"/>
      <c r="L460" s="105"/>
      <c r="N460" s="100"/>
      <c r="U460" s="100"/>
    </row>
    <row r="461" spans="1:21" ht="13.2" x14ac:dyDescent="0.25">
      <c r="A461" s="88"/>
      <c r="I461" s="104"/>
      <c r="L461" s="105"/>
      <c r="N461" s="100"/>
      <c r="U461" s="100"/>
    </row>
    <row r="462" spans="1:21" ht="13.2" x14ac:dyDescent="0.25">
      <c r="A462" s="88"/>
      <c r="I462" s="104"/>
      <c r="L462" s="105"/>
      <c r="N462" s="100"/>
      <c r="U462" s="100"/>
    </row>
    <row r="463" spans="1:21" ht="13.2" x14ac:dyDescent="0.25">
      <c r="A463" s="88"/>
      <c r="I463" s="104"/>
      <c r="L463" s="105"/>
      <c r="N463" s="100"/>
      <c r="U463" s="100"/>
    </row>
    <row r="464" spans="1:21" ht="13.2" x14ac:dyDescent="0.25">
      <c r="A464" s="88"/>
      <c r="I464" s="104"/>
      <c r="L464" s="105"/>
      <c r="N464" s="100"/>
      <c r="U464" s="100"/>
    </row>
    <row r="465" spans="1:21" ht="13.2" x14ac:dyDescent="0.25">
      <c r="A465" s="88"/>
      <c r="I465" s="104"/>
      <c r="L465" s="105"/>
      <c r="N465" s="100"/>
      <c r="U465" s="100"/>
    </row>
    <row r="466" spans="1:21" ht="13.2" x14ac:dyDescent="0.25">
      <c r="A466" s="88"/>
      <c r="I466" s="104"/>
      <c r="L466" s="105"/>
      <c r="N466" s="100"/>
      <c r="U466" s="100"/>
    </row>
    <row r="467" spans="1:21" ht="13.2" x14ac:dyDescent="0.25">
      <c r="A467" s="88"/>
      <c r="I467" s="104"/>
      <c r="L467" s="105"/>
      <c r="N467" s="100"/>
      <c r="U467" s="100"/>
    </row>
    <row r="468" spans="1:21" ht="13.2" x14ac:dyDescent="0.25">
      <c r="A468" s="88"/>
      <c r="I468" s="104"/>
      <c r="L468" s="105"/>
      <c r="N468" s="100"/>
      <c r="U468" s="100"/>
    </row>
    <row r="469" spans="1:21" ht="13.2" x14ac:dyDescent="0.25">
      <c r="A469" s="88"/>
      <c r="I469" s="104"/>
      <c r="L469" s="105"/>
      <c r="N469" s="100"/>
      <c r="U469" s="100"/>
    </row>
    <row r="470" spans="1:21" ht="13.2" x14ac:dyDescent="0.25">
      <c r="A470" s="88"/>
      <c r="I470" s="104"/>
      <c r="L470" s="105"/>
      <c r="N470" s="100"/>
      <c r="U470" s="100"/>
    </row>
    <row r="471" spans="1:21" ht="13.2" x14ac:dyDescent="0.25">
      <c r="A471" s="88"/>
      <c r="I471" s="104"/>
      <c r="L471" s="105"/>
      <c r="N471" s="100"/>
      <c r="U471" s="100"/>
    </row>
    <row r="472" spans="1:21" ht="13.2" x14ac:dyDescent="0.25">
      <c r="A472" s="88"/>
      <c r="I472" s="104"/>
      <c r="L472" s="105"/>
      <c r="N472" s="100"/>
      <c r="U472" s="100"/>
    </row>
    <row r="473" spans="1:21" ht="13.2" x14ac:dyDescent="0.25">
      <c r="A473" s="88"/>
      <c r="I473" s="104"/>
      <c r="L473" s="105"/>
      <c r="N473" s="100"/>
      <c r="U473" s="100"/>
    </row>
    <row r="474" spans="1:21" ht="13.2" x14ac:dyDescent="0.25">
      <c r="A474" s="88"/>
      <c r="I474" s="104"/>
      <c r="L474" s="105"/>
      <c r="N474" s="100"/>
      <c r="U474" s="100"/>
    </row>
    <row r="475" spans="1:21" ht="13.2" x14ac:dyDescent="0.25">
      <c r="A475" s="88"/>
      <c r="I475" s="104"/>
      <c r="L475" s="105"/>
      <c r="N475" s="100"/>
      <c r="U475" s="100"/>
    </row>
    <row r="476" spans="1:21" ht="13.2" x14ac:dyDescent="0.25">
      <c r="A476" s="88"/>
      <c r="I476" s="104"/>
      <c r="L476" s="105"/>
      <c r="N476" s="100"/>
      <c r="U476" s="100"/>
    </row>
    <row r="477" spans="1:21" ht="13.2" x14ac:dyDescent="0.25">
      <c r="A477" s="88"/>
      <c r="I477" s="104"/>
      <c r="L477" s="105"/>
      <c r="N477" s="100"/>
      <c r="U477" s="100"/>
    </row>
    <row r="478" spans="1:21" ht="13.2" x14ac:dyDescent="0.25">
      <c r="A478" s="88"/>
      <c r="I478" s="104"/>
      <c r="L478" s="105"/>
      <c r="N478" s="100"/>
      <c r="U478" s="100"/>
    </row>
    <row r="479" spans="1:21" ht="13.2" x14ac:dyDescent="0.25">
      <c r="A479" s="88"/>
      <c r="I479" s="104"/>
      <c r="L479" s="105"/>
      <c r="N479" s="100"/>
      <c r="U479" s="100"/>
    </row>
    <row r="480" spans="1:21" ht="13.2" x14ac:dyDescent="0.25">
      <c r="A480" s="88"/>
      <c r="I480" s="104"/>
      <c r="L480" s="105"/>
      <c r="N480" s="100"/>
      <c r="U480" s="100"/>
    </row>
    <row r="481" spans="1:21" ht="13.2" x14ac:dyDescent="0.25">
      <c r="A481" s="88"/>
      <c r="I481" s="104"/>
      <c r="L481" s="105"/>
      <c r="N481" s="100"/>
      <c r="U481" s="100"/>
    </row>
    <row r="482" spans="1:21" ht="13.2" x14ac:dyDescent="0.25">
      <c r="A482" s="88"/>
      <c r="I482" s="104"/>
      <c r="L482" s="105"/>
      <c r="N482" s="100"/>
      <c r="U482" s="100"/>
    </row>
    <row r="483" spans="1:21" ht="13.2" x14ac:dyDescent="0.25">
      <c r="A483" s="88"/>
      <c r="I483" s="104"/>
      <c r="L483" s="105"/>
      <c r="N483" s="100"/>
      <c r="U483" s="100"/>
    </row>
    <row r="484" spans="1:21" ht="13.2" x14ac:dyDescent="0.25">
      <c r="A484" s="88"/>
      <c r="I484" s="104"/>
      <c r="L484" s="105"/>
      <c r="N484" s="100"/>
      <c r="U484" s="100"/>
    </row>
    <row r="485" spans="1:21" ht="13.2" x14ac:dyDescent="0.25">
      <c r="A485" s="88"/>
      <c r="I485" s="104"/>
      <c r="L485" s="105"/>
      <c r="N485" s="100"/>
      <c r="U485" s="100"/>
    </row>
    <row r="486" spans="1:21" ht="13.2" x14ac:dyDescent="0.25">
      <c r="A486" s="88"/>
      <c r="I486" s="104"/>
      <c r="L486" s="105"/>
      <c r="N486" s="100"/>
      <c r="U486" s="100"/>
    </row>
    <row r="487" spans="1:21" ht="13.2" x14ac:dyDescent="0.25">
      <c r="A487" s="88"/>
      <c r="I487" s="104"/>
      <c r="L487" s="105"/>
      <c r="N487" s="100"/>
      <c r="U487" s="100"/>
    </row>
    <row r="488" spans="1:21" ht="13.2" x14ac:dyDescent="0.25">
      <c r="A488" s="88"/>
      <c r="I488" s="104"/>
      <c r="L488" s="105"/>
      <c r="N488" s="100"/>
      <c r="U488" s="100"/>
    </row>
    <row r="489" spans="1:21" ht="13.2" x14ac:dyDescent="0.25">
      <c r="A489" s="88"/>
      <c r="I489" s="104"/>
      <c r="L489" s="105"/>
      <c r="N489" s="100"/>
      <c r="U489" s="100"/>
    </row>
    <row r="490" spans="1:21" ht="13.2" x14ac:dyDescent="0.25">
      <c r="A490" s="88"/>
      <c r="I490" s="104"/>
      <c r="L490" s="105"/>
      <c r="N490" s="100"/>
      <c r="U490" s="100"/>
    </row>
    <row r="491" spans="1:21" ht="13.2" x14ac:dyDescent="0.25">
      <c r="A491" s="88"/>
      <c r="I491" s="104"/>
      <c r="L491" s="105"/>
      <c r="N491" s="100"/>
      <c r="U491" s="100"/>
    </row>
    <row r="492" spans="1:21" ht="13.2" x14ac:dyDescent="0.25">
      <c r="A492" s="88"/>
      <c r="I492" s="104"/>
      <c r="L492" s="105"/>
      <c r="N492" s="100"/>
      <c r="U492" s="100"/>
    </row>
    <row r="493" spans="1:21" ht="13.2" x14ac:dyDescent="0.25">
      <c r="A493" s="88"/>
      <c r="I493" s="104"/>
      <c r="L493" s="105"/>
      <c r="N493" s="100"/>
      <c r="U493" s="100"/>
    </row>
    <row r="494" spans="1:21" ht="13.2" x14ac:dyDescent="0.25">
      <c r="A494" s="88"/>
      <c r="I494" s="104"/>
      <c r="L494" s="105"/>
      <c r="N494" s="100"/>
      <c r="U494" s="100"/>
    </row>
    <row r="495" spans="1:21" ht="13.2" x14ac:dyDescent="0.25">
      <c r="A495" s="88"/>
      <c r="I495" s="104"/>
      <c r="L495" s="105"/>
      <c r="N495" s="100"/>
      <c r="U495" s="100"/>
    </row>
    <row r="496" spans="1:21" ht="13.2" x14ac:dyDescent="0.25">
      <c r="A496" s="88"/>
      <c r="I496" s="104"/>
      <c r="L496" s="105"/>
      <c r="N496" s="100"/>
      <c r="U496" s="100"/>
    </row>
    <row r="497" spans="1:21" ht="13.2" x14ac:dyDescent="0.25">
      <c r="A497" s="88"/>
      <c r="I497" s="104"/>
      <c r="L497" s="105"/>
      <c r="N497" s="100"/>
      <c r="U497" s="100"/>
    </row>
    <row r="498" spans="1:21" ht="13.2" x14ac:dyDescent="0.25">
      <c r="A498" s="88"/>
      <c r="I498" s="104"/>
      <c r="L498" s="105"/>
      <c r="N498" s="100"/>
      <c r="U498" s="100"/>
    </row>
    <row r="499" spans="1:21" ht="13.2" x14ac:dyDescent="0.25">
      <c r="A499" s="88"/>
      <c r="I499" s="104"/>
      <c r="L499" s="105"/>
      <c r="N499" s="100"/>
      <c r="U499" s="100"/>
    </row>
    <row r="500" spans="1:21" ht="13.2" x14ac:dyDescent="0.25">
      <c r="A500" s="88"/>
      <c r="I500" s="104"/>
      <c r="L500" s="105"/>
      <c r="N500" s="100"/>
      <c r="U500" s="100"/>
    </row>
    <row r="501" spans="1:21" ht="13.2" x14ac:dyDescent="0.25">
      <c r="A501" s="88"/>
      <c r="I501" s="104"/>
      <c r="L501" s="105"/>
      <c r="N501" s="100"/>
      <c r="U501" s="100"/>
    </row>
    <row r="502" spans="1:21" ht="13.2" x14ac:dyDescent="0.25">
      <c r="A502" s="88"/>
      <c r="I502" s="104"/>
      <c r="L502" s="105"/>
      <c r="N502" s="100"/>
      <c r="U502" s="100"/>
    </row>
    <row r="503" spans="1:21" ht="13.2" x14ac:dyDescent="0.25">
      <c r="A503" s="88"/>
      <c r="I503" s="104"/>
      <c r="L503" s="105"/>
      <c r="N503" s="100"/>
      <c r="U503" s="100"/>
    </row>
    <row r="504" spans="1:21" ht="13.2" x14ac:dyDescent="0.25">
      <c r="A504" s="88"/>
      <c r="I504" s="104"/>
      <c r="L504" s="105"/>
      <c r="N504" s="100"/>
      <c r="U504" s="100"/>
    </row>
    <row r="505" spans="1:21" ht="13.2" x14ac:dyDescent="0.25">
      <c r="A505" s="88"/>
      <c r="I505" s="104"/>
      <c r="L505" s="105"/>
      <c r="N505" s="100"/>
      <c r="U505" s="100"/>
    </row>
    <row r="506" spans="1:21" ht="13.2" x14ac:dyDescent="0.25">
      <c r="A506" s="88"/>
      <c r="I506" s="104"/>
      <c r="L506" s="105"/>
      <c r="N506" s="100"/>
      <c r="U506" s="100"/>
    </row>
    <row r="507" spans="1:21" ht="13.2" x14ac:dyDescent="0.25">
      <c r="A507" s="88"/>
      <c r="I507" s="104"/>
      <c r="L507" s="105"/>
      <c r="N507" s="100"/>
      <c r="U507" s="100"/>
    </row>
    <row r="508" spans="1:21" ht="13.2" x14ac:dyDescent="0.25">
      <c r="A508" s="88"/>
      <c r="I508" s="104"/>
      <c r="L508" s="105"/>
      <c r="N508" s="100"/>
      <c r="U508" s="100"/>
    </row>
    <row r="509" spans="1:21" ht="13.2" x14ac:dyDescent="0.25">
      <c r="A509" s="88"/>
      <c r="I509" s="104"/>
      <c r="L509" s="105"/>
      <c r="N509" s="100"/>
      <c r="U509" s="100"/>
    </row>
    <row r="510" spans="1:21" ht="13.2" x14ac:dyDescent="0.25">
      <c r="A510" s="88"/>
      <c r="I510" s="104"/>
      <c r="L510" s="105"/>
      <c r="N510" s="100"/>
      <c r="U510" s="100"/>
    </row>
    <row r="511" spans="1:21" ht="13.2" x14ac:dyDescent="0.25">
      <c r="A511" s="88"/>
      <c r="I511" s="104"/>
      <c r="L511" s="105"/>
      <c r="N511" s="100"/>
      <c r="U511" s="100"/>
    </row>
    <row r="512" spans="1:21" ht="13.2" x14ac:dyDescent="0.25">
      <c r="A512" s="88"/>
      <c r="I512" s="104"/>
      <c r="L512" s="105"/>
      <c r="N512" s="100"/>
      <c r="U512" s="100"/>
    </row>
    <row r="513" spans="1:21" ht="13.2" x14ac:dyDescent="0.25">
      <c r="A513" s="88"/>
      <c r="I513" s="104"/>
      <c r="L513" s="105"/>
      <c r="N513" s="100"/>
      <c r="U513" s="100"/>
    </row>
    <row r="514" spans="1:21" ht="13.2" x14ac:dyDescent="0.25">
      <c r="A514" s="88"/>
      <c r="I514" s="104"/>
      <c r="L514" s="105"/>
      <c r="N514" s="100"/>
      <c r="U514" s="100"/>
    </row>
    <row r="515" spans="1:21" ht="13.2" x14ac:dyDescent="0.25">
      <c r="A515" s="88"/>
      <c r="I515" s="104"/>
      <c r="L515" s="105"/>
      <c r="N515" s="100"/>
      <c r="U515" s="100"/>
    </row>
    <row r="516" spans="1:21" ht="13.2" x14ac:dyDescent="0.25">
      <c r="A516" s="88"/>
      <c r="I516" s="104"/>
      <c r="L516" s="105"/>
      <c r="N516" s="100"/>
      <c r="U516" s="100"/>
    </row>
    <row r="517" spans="1:21" ht="13.2" x14ac:dyDescent="0.25">
      <c r="A517" s="88"/>
      <c r="I517" s="104"/>
      <c r="L517" s="105"/>
      <c r="N517" s="100"/>
      <c r="U517" s="100"/>
    </row>
    <row r="518" spans="1:21" ht="13.2" x14ac:dyDescent="0.25">
      <c r="A518" s="88"/>
      <c r="I518" s="104"/>
      <c r="L518" s="105"/>
      <c r="N518" s="100"/>
      <c r="U518" s="100"/>
    </row>
    <row r="519" spans="1:21" ht="13.2" x14ac:dyDescent="0.25">
      <c r="A519" s="88"/>
      <c r="I519" s="104"/>
      <c r="L519" s="105"/>
      <c r="N519" s="100"/>
      <c r="U519" s="100"/>
    </row>
    <row r="520" spans="1:21" ht="13.2" x14ac:dyDescent="0.25">
      <c r="A520" s="88"/>
      <c r="I520" s="104"/>
      <c r="L520" s="105"/>
      <c r="N520" s="100"/>
      <c r="U520" s="100"/>
    </row>
    <row r="521" spans="1:21" ht="13.2" x14ac:dyDescent="0.25">
      <c r="A521" s="88"/>
      <c r="I521" s="104"/>
      <c r="L521" s="105"/>
      <c r="N521" s="100"/>
      <c r="U521" s="100"/>
    </row>
    <row r="522" spans="1:21" ht="13.2" x14ac:dyDescent="0.25">
      <c r="A522" s="88"/>
      <c r="I522" s="104"/>
      <c r="L522" s="105"/>
      <c r="N522" s="100"/>
      <c r="U522" s="100"/>
    </row>
    <row r="523" spans="1:21" ht="13.2" x14ac:dyDescent="0.25">
      <c r="A523" s="88"/>
      <c r="I523" s="104"/>
      <c r="L523" s="105"/>
      <c r="N523" s="100"/>
      <c r="U523" s="100"/>
    </row>
    <row r="524" spans="1:21" ht="13.2" x14ac:dyDescent="0.25">
      <c r="A524" s="88"/>
      <c r="I524" s="104"/>
      <c r="L524" s="105"/>
      <c r="N524" s="100"/>
      <c r="U524" s="100"/>
    </row>
    <row r="525" spans="1:21" ht="13.2" x14ac:dyDescent="0.25">
      <c r="A525" s="88"/>
      <c r="I525" s="104"/>
      <c r="L525" s="105"/>
      <c r="N525" s="100"/>
      <c r="U525" s="100"/>
    </row>
    <row r="526" spans="1:21" ht="13.2" x14ac:dyDescent="0.25">
      <c r="A526" s="88"/>
      <c r="I526" s="104"/>
      <c r="L526" s="105"/>
      <c r="N526" s="100"/>
      <c r="U526" s="100"/>
    </row>
    <row r="527" spans="1:21" ht="13.2" x14ac:dyDescent="0.25">
      <c r="A527" s="88"/>
      <c r="I527" s="104"/>
      <c r="L527" s="105"/>
      <c r="N527" s="100"/>
      <c r="U527" s="100"/>
    </row>
    <row r="528" spans="1:21" ht="13.2" x14ac:dyDescent="0.25">
      <c r="A528" s="88"/>
      <c r="I528" s="104"/>
      <c r="L528" s="105"/>
      <c r="N528" s="100"/>
      <c r="U528" s="100"/>
    </row>
    <row r="529" spans="1:21" ht="13.2" x14ac:dyDescent="0.25">
      <c r="A529" s="88"/>
      <c r="I529" s="104"/>
      <c r="L529" s="105"/>
      <c r="N529" s="100"/>
      <c r="U529" s="100"/>
    </row>
    <row r="530" spans="1:21" ht="13.2" x14ac:dyDescent="0.25">
      <c r="A530" s="88"/>
      <c r="I530" s="104"/>
      <c r="L530" s="105"/>
      <c r="N530" s="100"/>
      <c r="U530" s="100"/>
    </row>
    <row r="531" spans="1:21" ht="13.2" x14ac:dyDescent="0.25">
      <c r="A531" s="88"/>
      <c r="I531" s="104"/>
      <c r="L531" s="105"/>
      <c r="N531" s="100"/>
      <c r="U531" s="100"/>
    </row>
    <row r="532" spans="1:21" ht="13.2" x14ac:dyDescent="0.25">
      <c r="A532" s="88"/>
      <c r="I532" s="104"/>
      <c r="L532" s="105"/>
      <c r="N532" s="100"/>
      <c r="U532" s="100"/>
    </row>
    <row r="533" spans="1:21" ht="13.2" x14ac:dyDescent="0.25">
      <c r="A533" s="88"/>
      <c r="I533" s="104"/>
      <c r="L533" s="105"/>
      <c r="N533" s="100"/>
      <c r="U533" s="100"/>
    </row>
    <row r="534" spans="1:21" ht="13.2" x14ac:dyDescent="0.25">
      <c r="A534" s="88"/>
      <c r="I534" s="104"/>
      <c r="L534" s="105"/>
      <c r="N534" s="100"/>
      <c r="U534" s="100"/>
    </row>
    <row r="535" spans="1:21" ht="13.2" x14ac:dyDescent="0.25">
      <c r="A535" s="88"/>
      <c r="I535" s="104"/>
      <c r="L535" s="105"/>
      <c r="N535" s="100"/>
      <c r="U535" s="100"/>
    </row>
    <row r="536" spans="1:21" ht="13.2" x14ac:dyDescent="0.25">
      <c r="A536" s="88"/>
      <c r="I536" s="104"/>
      <c r="L536" s="105"/>
      <c r="N536" s="100"/>
      <c r="U536" s="100"/>
    </row>
    <row r="537" spans="1:21" ht="13.2" x14ac:dyDescent="0.25">
      <c r="A537" s="88"/>
      <c r="I537" s="104"/>
      <c r="L537" s="105"/>
      <c r="N537" s="100"/>
      <c r="U537" s="100"/>
    </row>
    <row r="538" spans="1:21" ht="13.2" x14ac:dyDescent="0.25">
      <c r="A538" s="88"/>
      <c r="I538" s="104"/>
      <c r="L538" s="105"/>
      <c r="N538" s="100"/>
      <c r="U538" s="100"/>
    </row>
    <row r="539" spans="1:21" ht="13.2" x14ac:dyDescent="0.25">
      <c r="A539" s="88"/>
      <c r="I539" s="104"/>
      <c r="L539" s="105"/>
      <c r="N539" s="100"/>
      <c r="U539" s="100"/>
    </row>
    <row r="540" spans="1:21" ht="13.2" x14ac:dyDescent="0.25">
      <c r="A540" s="88"/>
      <c r="I540" s="104"/>
      <c r="L540" s="105"/>
      <c r="N540" s="100"/>
      <c r="U540" s="100"/>
    </row>
    <row r="541" spans="1:21" ht="13.2" x14ac:dyDescent="0.25">
      <c r="A541" s="88"/>
      <c r="I541" s="104"/>
      <c r="L541" s="105"/>
      <c r="N541" s="100"/>
      <c r="U541" s="100"/>
    </row>
    <row r="542" spans="1:21" ht="13.2" x14ac:dyDescent="0.25">
      <c r="A542" s="88"/>
      <c r="I542" s="104"/>
      <c r="L542" s="105"/>
      <c r="N542" s="100"/>
      <c r="U542" s="100"/>
    </row>
    <row r="543" spans="1:21" ht="13.2" x14ac:dyDescent="0.25">
      <c r="A543" s="88"/>
      <c r="I543" s="104"/>
      <c r="L543" s="105"/>
      <c r="N543" s="100"/>
      <c r="U543" s="100"/>
    </row>
    <row r="544" spans="1:21" ht="13.2" x14ac:dyDescent="0.25">
      <c r="A544" s="88"/>
      <c r="I544" s="104"/>
      <c r="L544" s="105"/>
      <c r="N544" s="100"/>
      <c r="U544" s="100"/>
    </row>
    <row r="545" spans="1:21" ht="13.2" x14ac:dyDescent="0.25">
      <c r="A545" s="88"/>
      <c r="I545" s="104"/>
      <c r="L545" s="105"/>
      <c r="N545" s="100"/>
      <c r="U545" s="100"/>
    </row>
    <row r="546" spans="1:21" ht="13.2" x14ac:dyDescent="0.25">
      <c r="A546" s="88"/>
      <c r="I546" s="104"/>
      <c r="L546" s="105"/>
      <c r="N546" s="100"/>
      <c r="U546" s="100"/>
    </row>
    <row r="547" spans="1:21" ht="13.2" x14ac:dyDescent="0.25">
      <c r="A547" s="88"/>
      <c r="I547" s="104"/>
      <c r="L547" s="105"/>
      <c r="N547" s="100"/>
      <c r="U547" s="100"/>
    </row>
    <row r="548" spans="1:21" ht="13.2" x14ac:dyDescent="0.25">
      <c r="A548" s="88"/>
      <c r="I548" s="104"/>
      <c r="L548" s="105"/>
      <c r="N548" s="100"/>
      <c r="U548" s="100"/>
    </row>
    <row r="549" spans="1:21" ht="13.2" x14ac:dyDescent="0.25">
      <c r="A549" s="88"/>
      <c r="I549" s="104"/>
      <c r="L549" s="105"/>
      <c r="N549" s="100"/>
      <c r="U549" s="100"/>
    </row>
    <row r="550" spans="1:21" ht="13.2" x14ac:dyDescent="0.25">
      <c r="A550" s="88"/>
      <c r="I550" s="104"/>
      <c r="L550" s="105"/>
      <c r="N550" s="100"/>
      <c r="U550" s="100"/>
    </row>
    <row r="551" spans="1:21" ht="13.2" x14ac:dyDescent="0.25">
      <c r="A551" s="88"/>
      <c r="I551" s="104"/>
      <c r="L551" s="105"/>
      <c r="N551" s="100"/>
      <c r="U551" s="100"/>
    </row>
    <row r="552" spans="1:21" ht="13.2" x14ac:dyDescent="0.25">
      <c r="A552" s="88"/>
      <c r="I552" s="104"/>
      <c r="L552" s="105"/>
      <c r="N552" s="100"/>
      <c r="U552" s="100"/>
    </row>
    <row r="553" spans="1:21" ht="13.2" x14ac:dyDescent="0.25">
      <c r="A553" s="88"/>
      <c r="I553" s="104"/>
      <c r="L553" s="105"/>
      <c r="N553" s="100"/>
      <c r="U553" s="100"/>
    </row>
    <row r="554" spans="1:21" ht="13.2" x14ac:dyDescent="0.25">
      <c r="A554" s="88"/>
      <c r="I554" s="104"/>
      <c r="L554" s="105"/>
      <c r="N554" s="100"/>
      <c r="U554" s="100"/>
    </row>
    <row r="555" spans="1:21" ht="13.2" x14ac:dyDescent="0.25">
      <c r="A555" s="88"/>
      <c r="I555" s="104"/>
      <c r="L555" s="105"/>
      <c r="N555" s="100"/>
      <c r="U555" s="100"/>
    </row>
    <row r="556" spans="1:21" ht="13.2" x14ac:dyDescent="0.25">
      <c r="A556" s="88"/>
      <c r="I556" s="104"/>
      <c r="L556" s="105"/>
      <c r="N556" s="100"/>
      <c r="U556" s="100"/>
    </row>
    <row r="557" spans="1:21" ht="13.2" x14ac:dyDescent="0.25">
      <c r="A557" s="88"/>
      <c r="I557" s="104"/>
      <c r="L557" s="105"/>
      <c r="N557" s="100"/>
      <c r="U557" s="100"/>
    </row>
    <row r="558" spans="1:21" ht="13.2" x14ac:dyDescent="0.25">
      <c r="A558" s="88"/>
      <c r="I558" s="104"/>
      <c r="L558" s="105"/>
      <c r="N558" s="100"/>
      <c r="U558" s="100"/>
    </row>
    <row r="559" spans="1:21" ht="13.2" x14ac:dyDescent="0.25">
      <c r="A559" s="88"/>
      <c r="I559" s="104"/>
      <c r="L559" s="105"/>
      <c r="N559" s="100"/>
      <c r="U559" s="100"/>
    </row>
    <row r="560" spans="1:21" ht="13.2" x14ac:dyDescent="0.25">
      <c r="A560" s="88"/>
      <c r="I560" s="104"/>
      <c r="L560" s="105"/>
      <c r="N560" s="100"/>
      <c r="U560" s="100"/>
    </row>
    <row r="561" spans="1:21" ht="13.2" x14ac:dyDescent="0.25">
      <c r="A561" s="88"/>
      <c r="I561" s="104"/>
      <c r="L561" s="105"/>
      <c r="N561" s="100"/>
      <c r="U561" s="100"/>
    </row>
    <row r="562" spans="1:21" ht="13.2" x14ac:dyDescent="0.25">
      <c r="A562" s="88"/>
      <c r="I562" s="104"/>
      <c r="L562" s="105"/>
      <c r="N562" s="100"/>
      <c r="U562" s="100"/>
    </row>
    <row r="563" spans="1:21" ht="13.2" x14ac:dyDescent="0.25">
      <c r="A563" s="88"/>
      <c r="I563" s="104"/>
      <c r="L563" s="105"/>
      <c r="N563" s="100"/>
      <c r="U563" s="100"/>
    </row>
    <row r="564" spans="1:21" ht="13.2" x14ac:dyDescent="0.25">
      <c r="A564" s="88"/>
      <c r="I564" s="104"/>
      <c r="L564" s="105"/>
      <c r="N564" s="100"/>
      <c r="U564" s="100"/>
    </row>
    <row r="565" spans="1:21" ht="13.2" x14ac:dyDescent="0.25">
      <c r="A565" s="88"/>
      <c r="I565" s="104"/>
      <c r="L565" s="105"/>
      <c r="N565" s="100"/>
      <c r="U565" s="100"/>
    </row>
    <row r="566" spans="1:21" ht="13.2" x14ac:dyDescent="0.25">
      <c r="A566" s="88"/>
      <c r="I566" s="104"/>
      <c r="L566" s="105"/>
      <c r="N566" s="100"/>
      <c r="U566" s="100"/>
    </row>
    <row r="567" spans="1:21" ht="13.2" x14ac:dyDescent="0.25">
      <c r="A567" s="88"/>
      <c r="I567" s="104"/>
      <c r="L567" s="105"/>
      <c r="N567" s="100"/>
      <c r="U567" s="100"/>
    </row>
    <row r="568" spans="1:21" ht="13.2" x14ac:dyDescent="0.25">
      <c r="A568" s="88"/>
      <c r="I568" s="104"/>
      <c r="L568" s="105"/>
      <c r="N568" s="100"/>
      <c r="U568" s="100"/>
    </row>
    <row r="569" spans="1:21" ht="13.2" x14ac:dyDescent="0.25">
      <c r="A569" s="88"/>
      <c r="I569" s="104"/>
      <c r="L569" s="105"/>
      <c r="N569" s="100"/>
      <c r="U569" s="100"/>
    </row>
    <row r="570" spans="1:21" ht="13.2" x14ac:dyDescent="0.25">
      <c r="A570" s="88"/>
      <c r="I570" s="104"/>
      <c r="L570" s="105"/>
      <c r="N570" s="100"/>
      <c r="U570" s="100"/>
    </row>
    <row r="571" spans="1:21" ht="13.2" x14ac:dyDescent="0.25">
      <c r="A571" s="88"/>
      <c r="I571" s="104"/>
      <c r="L571" s="105"/>
      <c r="N571" s="100"/>
      <c r="U571" s="100"/>
    </row>
    <row r="572" spans="1:21" ht="13.2" x14ac:dyDescent="0.25">
      <c r="A572" s="88"/>
      <c r="I572" s="104"/>
      <c r="L572" s="105"/>
      <c r="N572" s="100"/>
      <c r="U572" s="100"/>
    </row>
    <row r="573" spans="1:21" ht="13.2" x14ac:dyDescent="0.25">
      <c r="A573" s="88"/>
      <c r="I573" s="104"/>
      <c r="L573" s="105"/>
      <c r="N573" s="100"/>
      <c r="U573" s="100"/>
    </row>
    <row r="574" spans="1:21" ht="13.2" x14ac:dyDescent="0.25">
      <c r="A574" s="88"/>
      <c r="I574" s="104"/>
      <c r="L574" s="105"/>
      <c r="N574" s="100"/>
      <c r="U574" s="100"/>
    </row>
    <row r="575" spans="1:21" ht="13.2" x14ac:dyDescent="0.25">
      <c r="A575" s="88"/>
      <c r="I575" s="104"/>
      <c r="L575" s="105"/>
      <c r="N575" s="100"/>
      <c r="U575" s="100"/>
    </row>
    <row r="576" spans="1:21" ht="13.2" x14ac:dyDescent="0.25">
      <c r="A576" s="88"/>
      <c r="I576" s="104"/>
      <c r="L576" s="105"/>
      <c r="N576" s="100"/>
      <c r="U576" s="100"/>
    </row>
    <row r="577" spans="1:21" ht="13.2" x14ac:dyDescent="0.25">
      <c r="A577" s="88"/>
      <c r="I577" s="104"/>
      <c r="L577" s="105"/>
      <c r="N577" s="100"/>
      <c r="U577" s="100"/>
    </row>
    <row r="578" spans="1:21" ht="13.2" x14ac:dyDescent="0.25">
      <c r="A578" s="88"/>
      <c r="I578" s="104"/>
      <c r="L578" s="105"/>
      <c r="N578" s="100"/>
      <c r="U578" s="100"/>
    </row>
    <row r="579" spans="1:21" ht="13.2" x14ac:dyDescent="0.25">
      <c r="A579" s="88"/>
      <c r="I579" s="104"/>
      <c r="L579" s="105"/>
      <c r="N579" s="100"/>
      <c r="U579" s="100"/>
    </row>
    <row r="580" spans="1:21" ht="13.2" x14ac:dyDescent="0.25">
      <c r="A580" s="88"/>
      <c r="I580" s="104"/>
      <c r="L580" s="105"/>
      <c r="N580" s="100"/>
      <c r="U580" s="100"/>
    </row>
    <row r="581" spans="1:21" ht="13.2" x14ac:dyDescent="0.25">
      <c r="A581" s="88"/>
      <c r="I581" s="104"/>
      <c r="L581" s="105"/>
      <c r="N581" s="100"/>
      <c r="U581" s="100"/>
    </row>
    <row r="582" spans="1:21" ht="13.2" x14ac:dyDescent="0.25">
      <c r="A582" s="88"/>
      <c r="I582" s="104"/>
      <c r="L582" s="105"/>
      <c r="N582" s="100"/>
      <c r="U582" s="100"/>
    </row>
    <row r="583" spans="1:21" ht="13.2" x14ac:dyDescent="0.25">
      <c r="A583" s="88"/>
      <c r="I583" s="104"/>
      <c r="L583" s="105"/>
      <c r="N583" s="100"/>
      <c r="U583" s="100"/>
    </row>
    <row r="584" spans="1:21" ht="13.2" x14ac:dyDescent="0.25">
      <c r="A584" s="88"/>
      <c r="I584" s="104"/>
      <c r="L584" s="105"/>
      <c r="N584" s="100"/>
      <c r="U584" s="100"/>
    </row>
    <row r="585" spans="1:21" ht="13.2" x14ac:dyDescent="0.25">
      <c r="A585" s="88"/>
      <c r="I585" s="104"/>
      <c r="L585" s="105"/>
      <c r="N585" s="100"/>
      <c r="U585" s="100"/>
    </row>
    <row r="586" spans="1:21" ht="13.2" x14ac:dyDescent="0.25">
      <c r="A586" s="88"/>
      <c r="I586" s="104"/>
      <c r="L586" s="105"/>
      <c r="N586" s="100"/>
      <c r="U586" s="100"/>
    </row>
    <row r="587" spans="1:21" ht="13.2" x14ac:dyDescent="0.25">
      <c r="A587" s="88"/>
      <c r="I587" s="104"/>
      <c r="L587" s="105"/>
      <c r="N587" s="100"/>
      <c r="U587" s="100"/>
    </row>
    <row r="588" spans="1:21" ht="13.2" x14ac:dyDescent="0.25">
      <c r="A588" s="88"/>
      <c r="I588" s="104"/>
      <c r="L588" s="105"/>
      <c r="N588" s="100"/>
      <c r="U588" s="100"/>
    </row>
    <row r="589" spans="1:21" ht="13.2" x14ac:dyDescent="0.25">
      <c r="A589" s="88"/>
      <c r="I589" s="104"/>
      <c r="L589" s="105"/>
      <c r="N589" s="100"/>
      <c r="U589" s="100"/>
    </row>
    <row r="590" spans="1:21" ht="13.2" x14ac:dyDescent="0.25">
      <c r="A590" s="88"/>
      <c r="I590" s="104"/>
      <c r="L590" s="105"/>
      <c r="N590" s="100"/>
      <c r="U590" s="100"/>
    </row>
    <row r="591" spans="1:21" ht="13.2" x14ac:dyDescent="0.25">
      <c r="A591" s="88"/>
      <c r="I591" s="104"/>
      <c r="L591" s="105"/>
      <c r="N591" s="100"/>
      <c r="U591" s="100"/>
    </row>
    <row r="592" spans="1:21" ht="13.2" x14ac:dyDescent="0.25">
      <c r="A592" s="88"/>
      <c r="I592" s="104"/>
      <c r="L592" s="105"/>
      <c r="N592" s="100"/>
      <c r="U592" s="100"/>
    </row>
    <row r="593" spans="1:21" ht="13.2" x14ac:dyDescent="0.25">
      <c r="A593" s="88"/>
      <c r="I593" s="104"/>
      <c r="L593" s="105"/>
      <c r="N593" s="100"/>
      <c r="U593" s="100"/>
    </row>
    <row r="594" spans="1:21" ht="13.2" x14ac:dyDescent="0.25">
      <c r="A594" s="88"/>
      <c r="I594" s="104"/>
      <c r="L594" s="105"/>
      <c r="N594" s="100"/>
      <c r="U594" s="100"/>
    </row>
    <row r="595" spans="1:21" ht="13.2" x14ac:dyDescent="0.25">
      <c r="A595" s="88"/>
      <c r="I595" s="104"/>
      <c r="L595" s="105"/>
      <c r="N595" s="100"/>
      <c r="U595" s="100"/>
    </row>
    <row r="596" spans="1:21" ht="13.2" x14ac:dyDescent="0.25">
      <c r="A596" s="88"/>
      <c r="I596" s="104"/>
      <c r="L596" s="105"/>
      <c r="N596" s="100"/>
      <c r="U596" s="100"/>
    </row>
    <row r="597" spans="1:21" ht="13.2" x14ac:dyDescent="0.25">
      <c r="A597" s="88"/>
      <c r="I597" s="104"/>
      <c r="L597" s="105"/>
      <c r="N597" s="100"/>
      <c r="U597" s="100"/>
    </row>
    <row r="598" spans="1:21" ht="13.2" x14ac:dyDescent="0.25">
      <c r="A598" s="88"/>
      <c r="I598" s="104"/>
      <c r="L598" s="105"/>
      <c r="N598" s="100"/>
      <c r="U598" s="100"/>
    </row>
    <row r="599" spans="1:21" ht="13.2" x14ac:dyDescent="0.25">
      <c r="A599" s="88"/>
      <c r="I599" s="104"/>
      <c r="L599" s="105"/>
      <c r="N599" s="100"/>
      <c r="U599" s="100"/>
    </row>
    <row r="600" spans="1:21" ht="13.2" x14ac:dyDescent="0.25">
      <c r="A600" s="88"/>
      <c r="I600" s="104"/>
      <c r="L600" s="105"/>
      <c r="N600" s="100"/>
      <c r="U600" s="100"/>
    </row>
    <row r="601" spans="1:21" ht="13.2" x14ac:dyDescent="0.25">
      <c r="A601" s="88"/>
      <c r="I601" s="104"/>
      <c r="L601" s="105"/>
      <c r="N601" s="100"/>
      <c r="U601" s="100"/>
    </row>
    <row r="602" spans="1:21" ht="13.2" x14ac:dyDescent="0.25">
      <c r="A602" s="88"/>
      <c r="I602" s="104"/>
      <c r="L602" s="105"/>
      <c r="N602" s="100"/>
      <c r="U602" s="100"/>
    </row>
    <row r="603" spans="1:21" ht="13.2" x14ac:dyDescent="0.25">
      <c r="A603" s="88"/>
      <c r="I603" s="104"/>
      <c r="L603" s="105"/>
      <c r="N603" s="100"/>
      <c r="U603" s="100"/>
    </row>
    <row r="604" spans="1:21" ht="13.2" x14ac:dyDescent="0.25">
      <c r="A604" s="88"/>
      <c r="I604" s="104"/>
      <c r="L604" s="105"/>
      <c r="N604" s="100"/>
      <c r="U604" s="100"/>
    </row>
    <row r="605" spans="1:21" ht="13.2" x14ac:dyDescent="0.25">
      <c r="A605" s="88"/>
      <c r="I605" s="104"/>
      <c r="L605" s="105"/>
      <c r="N605" s="100"/>
      <c r="U605" s="100"/>
    </row>
    <row r="606" spans="1:21" ht="13.2" x14ac:dyDescent="0.25">
      <c r="A606" s="88"/>
      <c r="I606" s="104"/>
      <c r="L606" s="105"/>
      <c r="N606" s="100"/>
      <c r="U606" s="100"/>
    </row>
    <row r="607" spans="1:21" ht="13.2" x14ac:dyDescent="0.25">
      <c r="A607" s="88"/>
      <c r="I607" s="104"/>
      <c r="L607" s="105"/>
      <c r="N607" s="100"/>
      <c r="U607" s="100"/>
    </row>
    <row r="608" spans="1:21" ht="13.2" x14ac:dyDescent="0.25">
      <c r="A608" s="88"/>
      <c r="I608" s="104"/>
      <c r="L608" s="105"/>
      <c r="N608" s="100"/>
      <c r="U608" s="100"/>
    </row>
    <row r="609" spans="1:21" ht="13.2" x14ac:dyDescent="0.25">
      <c r="A609" s="88"/>
      <c r="I609" s="104"/>
      <c r="L609" s="105"/>
      <c r="N609" s="100"/>
      <c r="U609" s="100"/>
    </row>
    <row r="610" spans="1:21" ht="13.2" x14ac:dyDescent="0.25">
      <c r="A610" s="88"/>
      <c r="I610" s="104"/>
      <c r="L610" s="105"/>
      <c r="N610" s="100"/>
      <c r="U610" s="100"/>
    </row>
    <row r="611" spans="1:21" ht="13.2" x14ac:dyDescent="0.25">
      <c r="A611" s="88"/>
      <c r="I611" s="104"/>
      <c r="L611" s="105"/>
      <c r="N611" s="100"/>
      <c r="U611" s="100"/>
    </row>
    <row r="612" spans="1:21" ht="13.2" x14ac:dyDescent="0.25">
      <c r="A612" s="88"/>
      <c r="I612" s="104"/>
      <c r="L612" s="105"/>
      <c r="N612" s="100"/>
      <c r="U612" s="100"/>
    </row>
    <row r="613" spans="1:21" ht="13.2" x14ac:dyDescent="0.25">
      <c r="A613" s="88"/>
      <c r="I613" s="104"/>
      <c r="L613" s="105"/>
      <c r="N613" s="100"/>
      <c r="U613" s="100"/>
    </row>
    <row r="614" spans="1:21" ht="13.2" x14ac:dyDescent="0.25">
      <c r="A614" s="88"/>
      <c r="I614" s="104"/>
      <c r="L614" s="105"/>
      <c r="N614" s="100"/>
      <c r="U614" s="100"/>
    </row>
    <row r="615" spans="1:21" ht="13.2" x14ac:dyDescent="0.25">
      <c r="A615" s="88"/>
      <c r="I615" s="104"/>
      <c r="L615" s="105"/>
      <c r="N615" s="100"/>
      <c r="U615" s="100"/>
    </row>
    <row r="616" spans="1:21" ht="13.2" x14ac:dyDescent="0.25">
      <c r="A616" s="88"/>
      <c r="I616" s="104"/>
      <c r="L616" s="105"/>
      <c r="N616" s="100"/>
      <c r="U616" s="100"/>
    </row>
    <row r="617" spans="1:21" ht="13.2" x14ac:dyDescent="0.25">
      <c r="A617" s="88"/>
      <c r="I617" s="104"/>
      <c r="L617" s="105"/>
      <c r="N617" s="100"/>
      <c r="U617" s="100"/>
    </row>
    <row r="618" spans="1:21" ht="13.2" x14ac:dyDescent="0.25">
      <c r="A618" s="88"/>
      <c r="I618" s="104"/>
      <c r="L618" s="105"/>
      <c r="N618" s="100"/>
      <c r="U618" s="100"/>
    </row>
    <row r="619" spans="1:21" ht="13.2" x14ac:dyDescent="0.25">
      <c r="A619" s="88"/>
      <c r="I619" s="104"/>
      <c r="L619" s="105"/>
      <c r="N619" s="100"/>
      <c r="U619" s="100"/>
    </row>
    <row r="620" spans="1:21" ht="13.2" x14ac:dyDescent="0.25">
      <c r="A620" s="88"/>
      <c r="I620" s="104"/>
      <c r="L620" s="105"/>
      <c r="N620" s="100"/>
      <c r="U620" s="100"/>
    </row>
    <row r="621" spans="1:21" ht="13.2" x14ac:dyDescent="0.25">
      <c r="A621" s="88"/>
      <c r="I621" s="104"/>
      <c r="L621" s="105"/>
      <c r="N621" s="100"/>
      <c r="U621" s="100"/>
    </row>
    <row r="622" spans="1:21" ht="13.2" x14ac:dyDescent="0.25">
      <c r="A622" s="88"/>
      <c r="I622" s="104"/>
      <c r="L622" s="105"/>
      <c r="N622" s="100"/>
      <c r="U622" s="100"/>
    </row>
    <row r="623" spans="1:21" ht="13.2" x14ac:dyDescent="0.25">
      <c r="A623" s="88"/>
      <c r="I623" s="104"/>
      <c r="L623" s="105"/>
      <c r="N623" s="100"/>
      <c r="U623" s="100"/>
    </row>
    <row r="624" spans="1:21" ht="13.2" x14ac:dyDescent="0.25">
      <c r="A624" s="88"/>
      <c r="I624" s="104"/>
      <c r="L624" s="105"/>
      <c r="N624" s="100"/>
      <c r="U624" s="100"/>
    </row>
    <row r="625" spans="1:21" ht="13.2" x14ac:dyDescent="0.25">
      <c r="A625" s="88"/>
      <c r="I625" s="104"/>
      <c r="L625" s="105"/>
      <c r="N625" s="100"/>
      <c r="U625" s="100"/>
    </row>
    <row r="626" spans="1:21" ht="13.2" x14ac:dyDescent="0.25">
      <c r="A626" s="88"/>
      <c r="I626" s="104"/>
      <c r="L626" s="105"/>
      <c r="N626" s="100"/>
      <c r="U626" s="100"/>
    </row>
    <row r="627" spans="1:21" ht="13.2" x14ac:dyDescent="0.25">
      <c r="A627" s="88"/>
      <c r="I627" s="104"/>
      <c r="L627" s="105"/>
      <c r="N627" s="100"/>
      <c r="U627" s="100"/>
    </row>
    <row r="628" spans="1:21" ht="13.2" x14ac:dyDescent="0.25">
      <c r="A628" s="88"/>
      <c r="I628" s="104"/>
      <c r="L628" s="105"/>
      <c r="N628" s="100"/>
      <c r="U628" s="100"/>
    </row>
    <row r="629" spans="1:21" ht="13.2" x14ac:dyDescent="0.25">
      <c r="A629" s="88"/>
      <c r="I629" s="104"/>
      <c r="L629" s="105"/>
      <c r="N629" s="100"/>
      <c r="U629" s="100"/>
    </row>
    <row r="630" spans="1:21" ht="13.2" x14ac:dyDescent="0.25">
      <c r="A630" s="88"/>
      <c r="I630" s="104"/>
      <c r="L630" s="105"/>
      <c r="N630" s="100"/>
      <c r="U630" s="100"/>
    </row>
    <row r="631" spans="1:21" ht="13.2" x14ac:dyDescent="0.25">
      <c r="A631" s="88"/>
      <c r="I631" s="104"/>
      <c r="L631" s="105"/>
      <c r="N631" s="100"/>
      <c r="U631" s="100"/>
    </row>
    <row r="632" spans="1:21" ht="13.2" x14ac:dyDescent="0.25">
      <c r="A632" s="88"/>
      <c r="I632" s="104"/>
      <c r="L632" s="105"/>
      <c r="N632" s="100"/>
      <c r="U632" s="100"/>
    </row>
    <row r="633" spans="1:21" ht="13.2" x14ac:dyDescent="0.25">
      <c r="A633" s="88"/>
      <c r="I633" s="104"/>
      <c r="L633" s="105"/>
      <c r="N633" s="100"/>
      <c r="U633" s="100"/>
    </row>
    <row r="634" spans="1:21" ht="13.2" x14ac:dyDescent="0.25">
      <c r="A634" s="88"/>
      <c r="I634" s="104"/>
      <c r="L634" s="105"/>
      <c r="N634" s="100"/>
      <c r="U634" s="100"/>
    </row>
    <row r="635" spans="1:21" ht="13.2" x14ac:dyDescent="0.25">
      <c r="A635" s="88"/>
      <c r="I635" s="104"/>
      <c r="L635" s="105"/>
      <c r="N635" s="100"/>
      <c r="U635" s="100"/>
    </row>
    <row r="636" spans="1:21" ht="13.2" x14ac:dyDescent="0.25">
      <c r="A636" s="88"/>
      <c r="I636" s="104"/>
      <c r="L636" s="105"/>
      <c r="N636" s="100"/>
      <c r="U636" s="100"/>
    </row>
    <row r="637" spans="1:21" ht="13.2" x14ac:dyDescent="0.25">
      <c r="A637" s="88"/>
      <c r="I637" s="104"/>
      <c r="L637" s="105"/>
      <c r="N637" s="100"/>
      <c r="U637" s="100"/>
    </row>
    <row r="638" spans="1:21" ht="13.2" x14ac:dyDescent="0.25">
      <c r="A638" s="88"/>
      <c r="I638" s="104"/>
      <c r="L638" s="105"/>
      <c r="N638" s="100"/>
      <c r="U638" s="100"/>
    </row>
    <row r="639" spans="1:21" ht="13.2" x14ac:dyDescent="0.25">
      <c r="A639" s="88"/>
      <c r="I639" s="104"/>
      <c r="L639" s="105"/>
      <c r="N639" s="100"/>
      <c r="U639" s="100"/>
    </row>
    <row r="640" spans="1:21" ht="13.2" x14ac:dyDescent="0.25">
      <c r="A640" s="88"/>
      <c r="I640" s="104"/>
      <c r="L640" s="105"/>
      <c r="N640" s="100"/>
      <c r="U640" s="100"/>
    </row>
    <row r="641" spans="1:21" ht="13.2" x14ac:dyDescent="0.25">
      <c r="A641" s="88"/>
      <c r="I641" s="104"/>
      <c r="L641" s="105"/>
      <c r="N641" s="100"/>
      <c r="U641" s="100"/>
    </row>
    <row r="642" spans="1:21" ht="13.2" x14ac:dyDescent="0.25">
      <c r="A642" s="88"/>
      <c r="I642" s="104"/>
      <c r="L642" s="105"/>
      <c r="N642" s="100"/>
      <c r="U642" s="100"/>
    </row>
    <row r="643" spans="1:21" ht="13.2" x14ac:dyDescent="0.25">
      <c r="A643" s="88"/>
      <c r="I643" s="104"/>
      <c r="L643" s="105"/>
      <c r="N643" s="100"/>
      <c r="U643" s="100"/>
    </row>
    <row r="644" spans="1:21" ht="13.2" x14ac:dyDescent="0.25">
      <c r="A644" s="88"/>
      <c r="I644" s="104"/>
      <c r="L644" s="105"/>
      <c r="N644" s="100"/>
      <c r="U644" s="100"/>
    </row>
    <row r="645" spans="1:21" ht="13.2" x14ac:dyDescent="0.25">
      <c r="A645" s="88"/>
      <c r="I645" s="104"/>
      <c r="L645" s="105"/>
      <c r="N645" s="100"/>
      <c r="U645" s="100"/>
    </row>
    <row r="646" spans="1:21" ht="13.2" x14ac:dyDescent="0.25">
      <c r="A646" s="88"/>
      <c r="I646" s="104"/>
      <c r="L646" s="105"/>
      <c r="N646" s="100"/>
      <c r="U646" s="100"/>
    </row>
    <row r="647" spans="1:21" ht="13.2" x14ac:dyDescent="0.25">
      <c r="A647" s="88"/>
      <c r="I647" s="104"/>
      <c r="L647" s="105"/>
      <c r="N647" s="100"/>
      <c r="U647" s="100"/>
    </row>
    <row r="648" spans="1:21" ht="13.2" x14ac:dyDescent="0.25">
      <c r="A648" s="88"/>
      <c r="I648" s="104"/>
      <c r="L648" s="105"/>
      <c r="N648" s="100"/>
      <c r="U648" s="100"/>
    </row>
    <row r="649" spans="1:21" ht="13.2" x14ac:dyDescent="0.25">
      <c r="A649" s="88"/>
      <c r="I649" s="104"/>
      <c r="L649" s="105"/>
      <c r="N649" s="100"/>
      <c r="U649" s="100"/>
    </row>
    <row r="650" spans="1:21" ht="13.2" x14ac:dyDescent="0.25">
      <c r="A650" s="88"/>
      <c r="I650" s="104"/>
      <c r="L650" s="105"/>
      <c r="N650" s="100"/>
      <c r="U650" s="100"/>
    </row>
    <row r="651" spans="1:21" ht="13.2" x14ac:dyDescent="0.25">
      <c r="A651" s="88"/>
      <c r="I651" s="104"/>
      <c r="L651" s="105"/>
      <c r="N651" s="100"/>
      <c r="U651" s="100"/>
    </row>
    <row r="652" spans="1:21" ht="13.2" x14ac:dyDescent="0.25">
      <c r="A652" s="88"/>
      <c r="I652" s="104"/>
      <c r="L652" s="105"/>
      <c r="N652" s="100"/>
      <c r="U652" s="100"/>
    </row>
    <row r="653" spans="1:21" ht="13.2" x14ac:dyDescent="0.25">
      <c r="A653" s="88"/>
      <c r="I653" s="104"/>
      <c r="L653" s="105"/>
      <c r="N653" s="100"/>
      <c r="U653" s="100"/>
    </row>
    <row r="654" spans="1:21" ht="13.2" x14ac:dyDescent="0.25">
      <c r="A654" s="88"/>
      <c r="I654" s="104"/>
      <c r="L654" s="105"/>
      <c r="N654" s="100"/>
      <c r="U654" s="100"/>
    </row>
    <row r="655" spans="1:21" ht="13.2" x14ac:dyDescent="0.25">
      <c r="A655" s="88"/>
      <c r="I655" s="104"/>
      <c r="L655" s="105"/>
      <c r="N655" s="100"/>
      <c r="U655" s="100"/>
    </row>
    <row r="656" spans="1:21" ht="13.2" x14ac:dyDescent="0.25">
      <c r="A656" s="88"/>
      <c r="I656" s="104"/>
      <c r="L656" s="105"/>
      <c r="N656" s="100"/>
      <c r="U656" s="100"/>
    </row>
    <row r="657" spans="1:21" ht="13.2" x14ac:dyDescent="0.25">
      <c r="A657" s="88"/>
      <c r="I657" s="104"/>
      <c r="L657" s="105"/>
      <c r="N657" s="100"/>
      <c r="U657" s="100"/>
    </row>
    <row r="658" spans="1:21" ht="13.2" x14ac:dyDescent="0.25">
      <c r="A658" s="88"/>
      <c r="I658" s="104"/>
      <c r="L658" s="105"/>
      <c r="N658" s="100"/>
      <c r="U658" s="100"/>
    </row>
    <row r="659" spans="1:21" ht="13.2" x14ac:dyDescent="0.25">
      <c r="A659" s="88"/>
      <c r="I659" s="104"/>
      <c r="L659" s="105"/>
      <c r="N659" s="100"/>
      <c r="U659" s="100"/>
    </row>
    <row r="660" spans="1:21" ht="13.2" x14ac:dyDescent="0.25">
      <c r="A660" s="88"/>
      <c r="I660" s="104"/>
      <c r="L660" s="105"/>
      <c r="N660" s="100"/>
      <c r="U660" s="100"/>
    </row>
    <row r="661" spans="1:21" ht="13.2" x14ac:dyDescent="0.25">
      <c r="A661" s="88"/>
      <c r="I661" s="104"/>
      <c r="L661" s="105"/>
      <c r="N661" s="100"/>
      <c r="U661" s="100"/>
    </row>
    <row r="662" spans="1:21" ht="13.2" x14ac:dyDescent="0.25">
      <c r="A662" s="88"/>
      <c r="I662" s="104"/>
      <c r="L662" s="105"/>
      <c r="N662" s="100"/>
      <c r="U662" s="100"/>
    </row>
    <row r="663" spans="1:21" ht="13.2" x14ac:dyDescent="0.25">
      <c r="A663" s="88"/>
      <c r="I663" s="104"/>
      <c r="L663" s="105"/>
      <c r="N663" s="100"/>
      <c r="U663" s="100"/>
    </row>
    <row r="664" spans="1:21" ht="13.2" x14ac:dyDescent="0.25">
      <c r="A664" s="88"/>
      <c r="I664" s="104"/>
      <c r="L664" s="105"/>
      <c r="N664" s="100"/>
      <c r="U664" s="100"/>
    </row>
    <row r="665" spans="1:21" ht="13.2" x14ac:dyDescent="0.25">
      <c r="A665" s="88"/>
      <c r="I665" s="104"/>
      <c r="L665" s="105"/>
      <c r="N665" s="100"/>
      <c r="U665" s="100"/>
    </row>
    <row r="666" spans="1:21" ht="13.2" x14ac:dyDescent="0.25">
      <c r="A666" s="88"/>
      <c r="I666" s="104"/>
      <c r="L666" s="105"/>
      <c r="N666" s="100"/>
      <c r="U666" s="100"/>
    </row>
    <row r="667" spans="1:21" ht="13.2" x14ac:dyDescent="0.25">
      <c r="A667" s="88"/>
      <c r="I667" s="104"/>
      <c r="L667" s="105"/>
      <c r="N667" s="100"/>
      <c r="U667" s="100"/>
    </row>
    <row r="668" spans="1:21" ht="13.2" x14ac:dyDescent="0.25">
      <c r="A668" s="88"/>
      <c r="I668" s="104"/>
      <c r="L668" s="105"/>
      <c r="N668" s="100"/>
      <c r="U668" s="100"/>
    </row>
    <row r="669" spans="1:21" ht="13.2" x14ac:dyDescent="0.25">
      <c r="A669" s="88"/>
      <c r="I669" s="104"/>
      <c r="L669" s="105"/>
      <c r="N669" s="100"/>
      <c r="U669" s="100"/>
    </row>
    <row r="670" spans="1:21" ht="13.2" x14ac:dyDescent="0.25">
      <c r="A670" s="88"/>
      <c r="I670" s="104"/>
      <c r="L670" s="105"/>
      <c r="N670" s="100"/>
      <c r="U670" s="100"/>
    </row>
    <row r="671" spans="1:21" ht="13.2" x14ac:dyDescent="0.25">
      <c r="A671" s="88"/>
      <c r="I671" s="104"/>
      <c r="L671" s="105"/>
      <c r="N671" s="100"/>
      <c r="U671" s="100"/>
    </row>
    <row r="672" spans="1:21" ht="13.2" x14ac:dyDescent="0.25">
      <c r="A672" s="88"/>
      <c r="I672" s="104"/>
      <c r="L672" s="105"/>
      <c r="N672" s="100"/>
      <c r="U672" s="100"/>
    </row>
    <row r="673" spans="1:21" ht="13.2" x14ac:dyDescent="0.25">
      <c r="A673" s="88"/>
      <c r="I673" s="104"/>
      <c r="L673" s="105"/>
      <c r="N673" s="100"/>
      <c r="U673" s="100"/>
    </row>
    <row r="674" spans="1:21" ht="13.2" x14ac:dyDescent="0.25">
      <c r="A674" s="88"/>
      <c r="I674" s="104"/>
      <c r="L674" s="105"/>
      <c r="N674" s="100"/>
      <c r="U674" s="100"/>
    </row>
    <row r="675" spans="1:21" ht="13.2" x14ac:dyDescent="0.25">
      <c r="A675" s="88"/>
      <c r="I675" s="104"/>
      <c r="L675" s="105"/>
      <c r="N675" s="100"/>
      <c r="U675" s="100"/>
    </row>
    <row r="676" spans="1:21" ht="13.2" x14ac:dyDescent="0.25">
      <c r="A676" s="88"/>
      <c r="I676" s="104"/>
      <c r="L676" s="105"/>
      <c r="N676" s="100"/>
      <c r="U676" s="100"/>
    </row>
    <row r="677" spans="1:21" ht="13.2" x14ac:dyDescent="0.25">
      <c r="A677" s="88"/>
      <c r="I677" s="104"/>
      <c r="L677" s="105"/>
      <c r="N677" s="100"/>
      <c r="U677" s="100"/>
    </row>
    <row r="678" spans="1:21" ht="13.2" x14ac:dyDescent="0.25">
      <c r="A678" s="88"/>
      <c r="I678" s="104"/>
      <c r="L678" s="105"/>
      <c r="N678" s="100"/>
      <c r="U678" s="100"/>
    </row>
    <row r="679" spans="1:21" ht="13.2" x14ac:dyDescent="0.25">
      <c r="A679" s="88"/>
      <c r="I679" s="104"/>
      <c r="L679" s="105"/>
      <c r="N679" s="100"/>
      <c r="U679" s="100"/>
    </row>
    <row r="680" spans="1:21" ht="13.2" x14ac:dyDescent="0.25">
      <c r="A680" s="88"/>
      <c r="I680" s="104"/>
      <c r="L680" s="105"/>
      <c r="N680" s="100"/>
      <c r="U680" s="100"/>
    </row>
    <row r="681" spans="1:21" ht="13.2" x14ac:dyDescent="0.25">
      <c r="A681" s="88"/>
      <c r="I681" s="104"/>
      <c r="L681" s="105"/>
      <c r="N681" s="100"/>
      <c r="U681" s="100"/>
    </row>
    <row r="682" spans="1:21" ht="13.2" x14ac:dyDescent="0.25">
      <c r="A682" s="88"/>
      <c r="I682" s="104"/>
      <c r="L682" s="105"/>
      <c r="N682" s="100"/>
      <c r="U682" s="100"/>
    </row>
    <row r="683" spans="1:21" ht="13.2" x14ac:dyDescent="0.25">
      <c r="A683" s="88"/>
      <c r="I683" s="104"/>
      <c r="L683" s="105"/>
      <c r="N683" s="100"/>
      <c r="U683" s="100"/>
    </row>
    <row r="684" spans="1:21" ht="13.2" x14ac:dyDescent="0.25">
      <c r="A684" s="88"/>
      <c r="I684" s="104"/>
      <c r="L684" s="105"/>
      <c r="N684" s="100"/>
      <c r="U684" s="100"/>
    </row>
    <row r="685" spans="1:21" ht="13.2" x14ac:dyDescent="0.25">
      <c r="A685" s="88"/>
      <c r="I685" s="104"/>
      <c r="L685" s="105"/>
      <c r="N685" s="100"/>
      <c r="U685" s="100"/>
    </row>
    <row r="686" spans="1:21" ht="13.2" x14ac:dyDescent="0.25">
      <c r="A686" s="88"/>
      <c r="I686" s="104"/>
      <c r="L686" s="105"/>
      <c r="N686" s="100"/>
      <c r="U686" s="100"/>
    </row>
    <row r="687" spans="1:21" ht="13.2" x14ac:dyDescent="0.25">
      <c r="A687" s="88"/>
      <c r="I687" s="104"/>
      <c r="L687" s="105"/>
      <c r="N687" s="100"/>
      <c r="U687" s="100"/>
    </row>
    <row r="688" spans="1:21" ht="13.2" x14ac:dyDescent="0.25">
      <c r="A688" s="88"/>
      <c r="I688" s="104"/>
      <c r="L688" s="105"/>
      <c r="N688" s="100"/>
      <c r="U688" s="100"/>
    </row>
    <row r="689" spans="1:21" ht="13.2" x14ac:dyDescent="0.25">
      <c r="A689" s="88"/>
      <c r="I689" s="104"/>
      <c r="L689" s="105"/>
      <c r="N689" s="100"/>
      <c r="U689" s="100"/>
    </row>
    <row r="690" spans="1:21" ht="13.2" x14ac:dyDescent="0.25">
      <c r="A690" s="88"/>
      <c r="I690" s="104"/>
      <c r="L690" s="105"/>
      <c r="N690" s="100"/>
      <c r="U690" s="100"/>
    </row>
    <row r="691" spans="1:21" ht="13.2" x14ac:dyDescent="0.25">
      <c r="A691" s="88"/>
      <c r="I691" s="104"/>
      <c r="L691" s="105"/>
      <c r="N691" s="100"/>
      <c r="U691" s="100"/>
    </row>
    <row r="692" spans="1:21" ht="13.2" x14ac:dyDescent="0.25">
      <c r="A692" s="88"/>
      <c r="I692" s="104"/>
      <c r="L692" s="105"/>
      <c r="N692" s="100"/>
      <c r="U692" s="100"/>
    </row>
    <row r="693" spans="1:21" ht="13.2" x14ac:dyDescent="0.25">
      <c r="A693" s="88"/>
      <c r="I693" s="104"/>
      <c r="L693" s="105"/>
      <c r="N693" s="100"/>
      <c r="U693" s="100"/>
    </row>
    <row r="694" spans="1:21" ht="13.2" x14ac:dyDescent="0.25">
      <c r="A694" s="88"/>
      <c r="I694" s="104"/>
      <c r="L694" s="105"/>
      <c r="N694" s="100"/>
      <c r="U694" s="100"/>
    </row>
    <row r="695" spans="1:21" ht="13.2" x14ac:dyDescent="0.25">
      <c r="A695" s="88"/>
      <c r="I695" s="104"/>
      <c r="L695" s="105"/>
      <c r="N695" s="100"/>
      <c r="U695" s="100"/>
    </row>
    <row r="696" spans="1:21" ht="13.2" x14ac:dyDescent="0.25">
      <c r="A696" s="88"/>
      <c r="I696" s="104"/>
      <c r="L696" s="105"/>
      <c r="N696" s="100"/>
      <c r="U696" s="100"/>
    </row>
    <row r="697" spans="1:21" ht="13.2" x14ac:dyDescent="0.25">
      <c r="A697" s="88"/>
      <c r="I697" s="104"/>
      <c r="L697" s="105"/>
      <c r="N697" s="100"/>
      <c r="U697" s="100"/>
    </row>
    <row r="698" spans="1:21" ht="13.2" x14ac:dyDescent="0.25">
      <c r="A698" s="88"/>
      <c r="I698" s="104"/>
      <c r="L698" s="105"/>
      <c r="N698" s="100"/>
      <c r="U698" s="100"/>
    </row>
    <row r="699" spans="1:21" ht="13.2" x14ac:dyDescent="0.25">
      <c r="A699" s="88"/>
      <c r="I699" s="104"/>
      <c r="L699" s="105"/>
      <c r="N699" s="100"/>
      <c r="U699" s="100"/>
    </row>
    <row r="700" spans="1:21" ht="13.2" x14ac:dyDescent="0.25">
      <c r="A700" s="88"/>
      <c r="I700" s="104"/>
      <c r="L700" s="105"/>
      <c r="N700" s="100"/>
      <c r="U700" s="100"/>
    </row>
    <row r="701" spans="1:21" ht="13.2" x14ac:dyDescent="0.25">
      <c r="A701" s="88"/>
      <c r="I701" s="104"/>
      <c r="L701" s="105"/>
      <c r="N701" s="100"/>
      <c r="U701" s="100"/>
    </row>
    <row r="702" spans="1:21" ht="13.2" x14ac:dyDescent="0.25">
      <c r="A702" s="88"/>
      <c r="I702" s="104"/>
      <c r="L702" s="105"/>
      <c r="N702" s="100"/>
      <c r="U702" s="100"/>
    </row>
    <row r="703" spans="1:21" ht="13.2" x14ac:dyDescent="0.25">
      <c r="A703" s="88"/>
      <c r="I703" s="104"/>
      <c r="L703" s="105"/>
      <c r="N703" s="100"/>
      <c r="U703" s="100"/>
    </row>
    <row r="704" spans="1:21" ht="13.2" x14ac:dyDescent="0.25">
      <c r="A704" s="88"/>
      <c r="I704" s="104"/>
      <c r="L704" s="105"/>
      <c r="N704" s="100"/>
      <c r="U704" s="100"/>
    </row>
    <row r="705" spans="1:21" ht="13.2" x14ac:dyDescent="0.25">
      <c r="A705" s="88"/>
      <c r="I705" s="104"/>
      <c r="L705" s="105"/>
      <c r="N705" s="100"/>
      <c r="U705" s="100"/>
    </row>
    <row r="706" spans="1:21" ht="13.2" x14ac:dyDescent="0.25">
      <c r="A706" s="88"/>
      <c r="I706" s="104"/>
      <c r="L706" s="105"/>
      <c r="N706" s="100"/>
      <c r="U706" s="100"/>
    </row>
    <row r="707" spans="1:21" ht="13.2" x14ac:dyDescent="0.25">
      <c r="A707" s="88"/>
      <c r="I707" s="104"/>
      <c r="L707" s="105"/>
      <c r="N707" s="100"/>
      <c r="U707" s="100"/>
    </row>
    <row r="708" spans="1:21" ht="13.2" x14ac:dyDescent="0.25">
      <c r="A708" s="88"/>
      <c r="I708" s="104"/>
      <c r="L708" s="105"/>
      <c r="N708" s="100"/>
      <c r="U708" s="100"/>
    </row>
    <row r="709" spans="1:21" ht="13.2" x14ac:dyDescent="0.25">
      <c r="A709" s="88"/>
      <c r="I709" s="104"/>
      <c r="L709" s="105"/>
      <c r="N709" s="100"/>
      <c r="U709" s="100"/>
    </row>
    <row r="710" spans="1:21" ht="13.2" x14ac:dyDescent="0.25">
      <c r="A710" s="88"/>
      <c r="I710" s="104"/>
      <c r="L710" s="105"/>
      <c r="N710" s="100"/>
      <c r="U710" s="100"/>
    </row>
    <row r="711" spans="1:21" ht="13.2" x14ac:dyDescent="0.25">
      <c r="A711" s="88"/>
      <c r="I711" s="104"/>
      <c r="L711" s="105"/>
      <c r="N711" s="100"/>
      <c r="U711" s="100"/>
    </row>
    <row r="712" spans="1:21" ht="13.2" x14ac:dyDescent="0.25">
      <c r="A712" s="88"/>
      <c r="I712" s="104"/>
      <c r="L712" s="105"/>
      <c r="N712" s="100"/>
      <c r="U712" s="100"/>
    </row>
    <row r="713" spans="1:21" ht="13.2" x14ac:dyDescent="0.25">
      <c r="A713" s="88"/>
      <c r="I713" s="104"/>
      <c r="L713" s="105"/>
      <c r="N713" s="100"/>
      <c r="U713" s="100"/>
    </row>
    <row r="714" spans="1:21" ht="13.2" x14ac:dyDescent="0.25">
      <c r="A714" s="88"/>
      <c r="I714" s="104"/>
      <c r="L714" s="105"/>
      <c r="N714" s="100"/>
      <c r="U714" s="100"/>
    </row>
    <row r="715" spans="1:21" ht="13.2" x14ac:dyDescent="0.25">
      <c r="A715" s="88"/>
      <c r="I715" s="104"/>
      <c r="L715" s="105"/>
      <c r="N715" s="100"/>
      <c r="U715" s="100"/>
    </row>
    <row r="716" spans="1:21" ht="13.2" x14ac:dyDescent="0.25">
      <c r="A716" s="88"/>
      <c r="I716" s="104"/>
      <c r="L716" s="105"/>
      <c r="N716" s="100"/>
      <c r="U716" s="100"/>
    </row>
    <row r="717" spans="1:21" ht="13.2" x14ac:dyDescent="0.25">
      <c r="A717" s="88"/>
      <c r="I717" s="104"/>
      <c r="L717" s="105"/>
      <c r="N717" s="100"/>
      <c r="U717" s="100"/>
    </row>
    <row r="718" spans="1:21" ht="13.2" x14ac:dyDescent="0.25">
      <c r="A718" s="88"/>
      <c r="I718" s="104"/>
      <c r="L718" s="105"/>
      <c r="N718" s="100"/>
      <c r="U718" s="100"/>
    </row>
    <row r="719" spans="1:21" ht="13.2" x14ac:dyDescent="0.25">
      <c r="A719" s="88"/>
      <c r="I719" s="104"/>
      <c r="L719" s="105"/>
      <c r="N719" s="100"/>
      <c r="U719" s="100"/>
    </row>
    <row r="720" spans="1:21" ht="13.2" x14ac:dyDescent="0.25">
      <c r="A720" s="88"/>
      <c r="I720" s="104"/>
      <c r="L720" s="105"/>
      <c r="N720" s="100"/>
      <c r="U720" s="100"/>
    </row>
    <row r="721" spans="1:21" ht="13.2" x14ac:dyDescent="0.25">
      <c r="A721" s="88"/>
      <c r="I721" s="104"/>
      <c r="L721" s="105"/>
      <c r="N721" s="100"/>
      <c r="U721" s="100"/>
    </row>
    <row r="722" spans="1:21" ht="13.2" x14ac:dyDescent="0.25">
      <c r="A722" s="88"/>
      <c r="I722" s="104"/>
      <c r="L722" s="105"/>
      <c r="N722" s="100"/>
      <c r="U722" s="100"/>
    </row>
    <row r="723" spans="1:21" ht="13.2" x14ac:dyDescent="0.25">
      <c r="A723" s="88"/>
      <c r="I723" s="104"/>
      <c r="L723" s="105"/>
      <c r="N723" s="100"/>
      <c r="U723" s="100"/>
    </row>
    <row r="724" spans="1:21" ht="13.2" x14ac:dyDescent="0.25">
      <c r="A724" s="88"/>
      <c r="I724" s="104"/>
      <c r="L724" s="105"/>
      <c r="N724" s="100"/>
      <c r="U724" s="100"/>
    </row>
    <row r="725" spans="1:21" ht="13.2" x14ac:dyDescent="0.25">
      <c r="A725" s="88"/>
      <c r="I725" s="104"/>
      <c r="L725" s="105"/>
      <c r="N725" s="100"/>
      <c r="U725" s="100"/>
    </row>
    <row r="726" spans="1:21" ht="13.2" x14ac:dyDescent="0.25">
      <c r="A726" s="88"/>
      <c r="I726" s="104"/>
      <c r="L726" s="105"/>
      <c r="N726" s="100"/>
      <c r="U726" s="100"/>
    </row>
    <row r="727" spans="1:21" ht="13.2" x14ac:dyDescent="0.25">
      <c r="A727" s="88"/>
      <c r="I727" s="104"/>
      <c r="L727" s="105"/>
      <c r="N727" s="100"/>
      <c r="U727" s="100"/>
    </row>
    <row r="728" spans="1:21" ht="13.2" x14ac:dyDescent="0.25">
      <c r="A728" s="88"/>
      <c r="I728" s="104"/>
      <c r="L728" s="105"/>
      <c r="N728" s="100"/>
      <c r="U728" s="100"/>
    </row>
    <row r="729" spans="1:21" ht="13.2" x14ac:dyDescent="0.25">
      <c r="A729" s="88"/>
      <c r="I729" s="104"/>
      <c r="L729" s="105"/>
      <c r="N729" s="100"/>
      <c r="U729" s="100"/>
    </row>
    <row r="730" spans="1:21" ht="13.2" x14ac:dyDescent="0.25">
      <c r="A730" s="88"/>
      <c r="I730" s="104"/>
      <c r="L730" s="105"/>
      <c r="N730" s="100"/>
      <c r="U730" s="100"/>
    </row>
    <row r="731" spans="1:21" ht="13.2" x14ac:dyDescent="0.25">
      <c r="A731" s="88"/>
      <c r="I731" s="104"/>
      <c r="L731" s="105"/>
      <c r="N731" s="100"/>
      <c r="U731" s="100"/>
    </row>
    <row r="732" spans="1:21" ht="13.2" x14ac:dyDescent="0.25">
      <c r="A732" s="88"/>
      <c r="I732" s="104"/>
      <c r="L732" s="105"/>
      <c r="N732" s="100"/>
      <c r="U732" s="100"/>
    </row>
    <row r="733" spans="1:21" ht="13.2" x14ac:dyDescent="0.25">
      <c r="A733" s="88"/>
      <c r="I733" s="104"/>
      <c r="L733" s="105"/>
      <c r="N733" s="100"/>
      <c r="U733" s="100"/>
    </row>
    <row r="734" spans="1:21" ht="13.2" x14ac:dyDescent="0.25">
      <c r="A734" s="88"/>
      <c r="I734" s="104"/>
      <c r="L734" s="105"/>
      <c r="N734" s="100"/>
      <c r="U734" s="100"/>
    </row>
    <row r="735" spans="1:21" ht="13.2" x14ac:dyDescent="0.25">
      <c r="A735" s="88"/>
      <c r="I735" s="104"/>
      <c r="L735" s="105"/>
      <c r="N735" s="100"/>
      <c r="U735" s="100"/>
    </row>
    <row r="736" spans="1:21" ht="13.2" x14ac:dyDescent="0.25">
      <c r="A736" s="88"/>
      <c r="I736" s="104"/>
      <c r="L736" s="105"/>
      <c r="N736" s="100"/>
      <c r="U736" s="100"/>
    </row>
    <row r="737" spans="1:21" ht="13.2" x14ac:dyDescent="0.25">
      <c r="A737" s="88"/>
      <c r="I737" s="104"/>
      <c r="L737" s="105"/>
      <c r="N737" s="100"/>
      <c r="U737" s="100"/>
    </row>
    <row r="738" spans="1:21" ht="13.2" x14ac:dyDescent="0.25">
      <c r="A738" s="88"/>
      <c r="I738" s="104"/>
      <c r="L738" s="105"/>
      <c r="N738" s="100"/>
      <c r="U738" s="100"/>
    </row>
    <row r="739" spans="1:21" ht="13.2" x14ac:dyDescent="0.25">
      <c r="A739" s="88"/>
      <c r="I739" s="104"/>
      <c r="L739" s="105"/>
      <c r="N739" s="100"/>
      <c r="U739" s="100"/>
    </row>
    <row r="740" spans="1:21" ht="13.2" x14ac:dyDescent="0.25">
      <c r="A740" s="88"/>
      <c r="I740" s="104"/>
      <c r="L740" s="105"/>
      <c r="N740" s="100"/>
      <c r="U740" s="100"/>
    </row>
    <row r="741" spans="1:21" ht="13.2" x14ac:dyDescent="0.25">
      <c r="A741" s="88"/>
      <c r="I741" s="104"/>
      <c r="L741" s="105"/>
      <c r="N741" s="100"/>
      <c r="U741" s="100"/>
    </row>
    <row r="742" spans="1:21" ht="13.2" x14ac:dyDescent="0.25">
      <c r="A742" s="88"/>
      <c r="I742" s="104"/>
      <c r="L742" s="105"/>
      <c r="N742" s="100"/>
      <c r="U742" s="100"/>
    </row>
    <row r="743" spans="1:21" ht="13.2" x14ac:dyDescent="0.25">
      <c r="A743" s="88"/>
      <c r="I743" s="104"/>
      <c r="L743" s="105"/>
      <c r="N743" s="100"/>
      <c r="U743" s="100"/>
    </row>
    <row r="744" spans="1:21" ht="13.2" x14ac:dyDescent="0.25">
      <c r="A744" s="88"/>
      <c r="I744" s="104"/>
      <c r="L744" s="105"/>
      <c r="N744" s="100"/>
      <c r="U744" s="100"/>
    </row>
    <row r="745" spans="1:21" ht="13.2" x14ac:dyDescent="0.25">
      <c r="A745" s="88"/>
      <c r="I745" s="104"/>
      <c r="L745" s="105"/>
      <c r="N745" s="100"/>
      <c r="U745" s="100"/>
    </row>
    <row r="746" spans="1:21" ht="13.2" x14ac:dyDescent="0.25">
      <c r="A746" s="88"/>
      <c r="I746" s="104"/>
      <c r="L746" s="105"/>
      <c r="N746" s="100"/>
      <c r="U746" s="100"/>
    </row>
    <row r="747" spans="1:21" ht="13.2" x14ac:dyDescent="0.25">
      <c r="A747" s="88"/>
      <c r="I747" s="104"/>
      <c r="L747" s="105"/>
      <c r="N747" s="100"/>
      <c r="U747" s="100"/>
    </row>
    <row r="748" spans="1:21" ht="13.2" x14ac:dyDescent="0.25">
      <c r="A748" s="88"/>
      <c r="I748" s="104"/>
      <c r="L748" s="105"/>
      <c r="N748" s="100"/>
      <c r="U748" s="100"/>
    </row>
    <row r="749" spans="1:21" ht="13.2" x14ac:dyDescent="0.25">
      <c r="A749" s="88"/>
      <c r="I749" s="104"/>
      <c r="L749" s="105"/>
      <c r="N749" s="100"/>
      <c r="U749" s="100"/>
    </row>
    <row r="750" spans="1:21" ht="13.2" x14ac:dyDescent="0.25">
      <c r="A750" s="88"/>
      <c r="I750" s="104"/>
      <c r="L750" s="105"/>
      <c r="N750" s="100"/>
      <c r="U750" s="100"/>
    </row>
    <row r="751" spans="1:21" ht="13.2" x14ac:dyDescent="0.25">
      <c r="A751" s="88"/>
      <c r="I751" s="104"/>
      <c r="L751" s="105"/>
      <c r="N751" s="100"/>
      <c r="U751" s="100"/>
    </row>
    <row r="752" spans="1:21" ht="13.2" x14ac:dyDescent="0.25">
      <c r="A752" s="88"/>
      <c r="I752" s="104"/>
      <c r="L752" s="105"/>
      <c r="N752" s="100"/>
      <c r="U752" s="100"/>
    </row>
    <row r="753" spans="1:21" ht="13.2" x14ac:dyDescent="0.25">
      <c r="A753" s="88"/>
      <c r="I753" s="104"/>
      <c r="L753" s="105"/>
      <c r="N753" s="100"/>
      <c r="U753" s="100"/>
    </row>
    <row r="754" spans="1:21" ht="13.2" x14ac:dyDescent="0.25">
      <c r="A754" s="88"/>
      <c r="I754" s="104"/>
      <c r="L754" s="105"/>
      <c r="N754" s="100"/>
      <c r="U754" s="100"/>
    </row>
    <row r="755" spans="1:21" ht="13.2" x14ac:dyDescent="0.25">
      <c r="A755" s="88"/>
      <c r="I755" s="104"/>
      <c r="L755" s="105"/>
      <c r="N755" s="100"/>
      <c r="U755" s="100"/>
    </row>
    <row r="756" spans="1:21" ht="13.2" x14ac:dyDescent="0.25">
      <c r="A756" s="88"/>
      <c r="I756" s="104"/>
      <c r="L756" s="105"/>
      <c r="N756" s="100"/>
      <c r="U756" s="100"/>
    </row>
    <row r="757" spans="1:21" ht="13.2" x14ac:dyDescent="0.25">
      <c r="A757" s="88"/>
      <c r="I757" s="104"/>
      <c r="L757" s="105"/>
      <c r="N757" s="100"/>
      <c r="U757" s="100"/>
    </row>
    <row r="758" spans="1:21" ht="13.2" x14ac:dyDescent="0.25">
      <c r="A758" s="88"/>
      <c r="I758" s="104"/>
      <c r="L758" s="105"/>
      <c r="N758" s="100"/>
      <c r="U758" s="100"/>
    </row>
    <row r="759" spans="1:21" ht="13.2" x14ac:dyDescent="0.25">
      <c r="A759" s="88"/>
      <c r="I759" s="104"/>
      <c r="L759" s="105"/>
      <c r="N759" s="100"/>
      <c r="U759" s="100"/>
    </row>
    <row r="760" spans="1:21" ht="13.2" x14ac:dyDescent="0.25">
      <c r="A760" s="88"/>
      <c r="I760" s="104"/>
      <c r="L760" s="105"/>
      <c r="N760" s="100"/>
      <c r="U760" s="100"/>
    </row>
    <row r="761" spans="1:21" ht="13.2" x14ac:dyDescent="0.25">
      <c r="A761" s="88"/>
      <c r="I761" s="104"/>
      <c r="L761" s="105"/>
      <c r="N761" s="100"/>
      <c r="U761" s="100"/>
    </row>
    <row r="762" spans="1:21" ht="13.2" x14ac:dyDescent="0.25">
      <c r="A762" s="88"/>
      <c r="I762" s="104"/>
      <c r="L762" s="105"/>
      <c r="N762" s="100"/>
      <c r="U762" s="100"/>
    </row>
    <row r="763" spans="1:21" ht="13.2" x14ac:dyDescent="0.25">
      <c r="A763" s="88"/>
      <c r="I763" s="104"/>
      <c r="L763" s="105"/>
      <c r="N763" s="100"/>
      <c r="U763" s="100"/>
    </row>
    <row r="764" spans="1:21" ht="13.2" x14ac:dyDescent="0.25">
      <c r="A764" s="88"/>
      <c r="I764" s="104"/>
      <c r="L764" s="105"/>
      <c r="N764" s="100"/>
      <c r="U764" s="100"/>
    </row>
    <row r="765" spans="1:21" ht="13.2" x14ac:dyDescent="0.25">
      <c r="A765" s="88"/>
      <c r="I765" s="104"/>
      <c r="L765" s="105"/>
      <c r="N765" s="100"/>
      <c r="U765" s="100"/>
    </row>
    <row r="766" spans="1:21" ht="13.2" x14ac:dyDescent="0.25">
      <c r="A766" s="88"/>
      <c r="I766" s="104"/>
      <c r="L766" s="105"/>
      <c r="N766" s="100"/>
      <c r="U766" s="100"/>
    </row>
    <row r="767" spans="1:21" ht="13.2" x14ac:dyDescent="0.25">
      <c r="A767" s="88"/>
      <c r="I767" s="104"/>
      <c r="L767" s="105"/>
      <c r="N767" s="100"/>
      <c r="U767" s="100"/>
    </row>
    <row r="768" spans="1:21" ht="13.2" x14ac:dyDescent="0.25">
      <c r="A768" s="88"/>
      <c r="I768" s="104"/>
      <c r="L768" s="105"/>
      <c r="N768" s="100"/>
      <c r="U768" s="100"/>
    </row>
    <row r="769" spans="1:21" ht="13.2" x14ac:dyDescent="0.25">
      <c r="A769" s="88"/>
      <c r="I769" s="104"/>
      <c r="L769" s="105"/>
      <c r="N769" s="100"/>
      <c r="U769" s="100"/>
    </row>
    <row r="770" spans="1:21" ht="13.2" x14ac:dyDescent="0.25">
      <c r="A770" s="88"/>
      <c r="I770" s="104"/>
      <c r="L770" s="105"/>
      <c r="N770" s="100"/>
      <c r="U770" s="100"/>
    </row>
    <row r="771" spans="1:21" ht="13.2" x14ac:dyDescent="0.25">
      <c r="A771" s="88"/>
      <c r="I771" s="104"/>
      <c r="L771" s="105"/>
      <c r="N771" s="100"/>
      <c r="U771" s="100"/>
    </row>
    <row r="772" spans="1:21" ht="13.2" x14ac:dyDescent="0.25">
      <c r="A772" s="88"/>
      <c r="I772" s="104"/>
      <c r="L772" s="105"/>
      <c r="N772" s="100"/>
      <c r="U772" s="100"/>
    </row>
    <row r="773" spans="1:21" ht="13.2" x14ac:dyDescent="0.25">
      <c r="A773" s="88"/>
      <c r="I773" s="104"/>
      <c r="L773" s="105"/>
      <c r="N773" s="100"/>
      <c r="U773" s="100"/>
    </row>
    <row r="774" spans="1:21" ht="13.2" x14ac:dyDescent="0.25">
      <c r="A774" s="88"/>
      <c r="I774" s="104"/>
      <c r="L774" s="105"/>
      <c r="N774" s="100"/>
      <c r="U774" s="100"/>
    </row>
    <row r="775" spans="1:21" ht="13.2" x14ac:dyDescent="0.25">
      <c r="A775" s="88"/>
      <c r="I775" s="104"/>
      <c r="L775" s="105"/>
      <c r="N775" s="100"/>
      <c r="U775" s="100"/>
    </row>
    <row r="776" spans="1:21" ht="13.2" x14ac:dyDescent="0.25">
      <c r="A776" s="88"/>
      <c r="I776" s="104"/>
      <c r="L776" s="105"/>
      <c r="N776" s="100"/>
      <c r="U776" s="100"/>
    </row>
    <row r="777" spans="1:21" ht="13.2" x14ac:dyDescent="0.25">
      <c r="A777" s="88"/>
      <c r="I777" s="104"/>
      <c r="L777" s="105"/>
      <c r="N777" s="100"/>
      <c r="U777" s="100"/>
    </row>
    <row r="778" spans="1:21" ht="13.2" x14ac:dyDescent="0.25">
      <c r="A778" s="88"/>
      <c r="I778" s="104"/>
      <c r="L778" s="105"/>
      <c r="N778" s="100"/>
      <c r="U778" s="100"/>
    </row>
    <row r="779" spans="1:21" ht="13.2" x14ac:dyDescent="0.25">
      <c r="A779" s="88"/>
      <c r="I779" s="104"/>
      <c r="L779" s="105"/>
      <c r="N779" s="100"/>
      <c r="U779" s="100"/>
    </row>
    <row r="780" spans="1:21" ht="13.2" x14ac:dyDescent="0.25">
      <c r="A780" s="88"/>
      <c r="I780" s="104"/>
      <c r="L780" s="105"/>
      <c r="N780" s="100"/>
      <c r="U780" s="100"/>
    </row>
    <row r="781" spans="1:21" ht="13.2" x14ac:dyDescent="0.25">
      <c r="A781" s="88"/>
      <c r="I781" s="104"/>
      <c r="L781" s="105"/>
      <c r="N781" s="100"/>
      <c r="U781" s="100"/>
    </row>
    <row r="782" spans="1:21" ht="13.2" x14ac:dyDescent="0.25">
      <c r="A782" s="88"/>
      <c r="I782" s="104"/>
      <c r="L782" s="105"/>
      <c r="N782" s="100"/>
      <c r="U782" s="100"/>
    </row>
    <row r="783" spans="1:21" ht="13.2" x14ac:dyDescent="0.25">
      <c r="A783" s="88"/>
      <c r="I783" s="104"/>
      <c r="L783" s="105"/>
      <c r="N783" s="100"/>
      <c r="U783" s="100"/>
    </row>
    <row r="784" spans="1:21" ht="13.2" x14ac:dyDescent="0.25">
      <c r="A784" s="88"/>
      <c r="I784" s="104"/>
      <c r="L784" s="105"/>
      <c r="N784" s="100"/>
      <c r="U784" s="100"/>
    </row>
    <row r="785" spans="1:21" ht="13.2" x14ac:dyDescent="0.25">
      <c r="A785" s="88"/>
      <c r="I785" s="104"/>
      <c r="L785" s="105"/>
      <c r="N785" s="100"/>
      <c r="U785" s="100"/>
    </row>
    <row r="786" spans="1:21" ht="13.2" x14ac:dyDescent="0.25">
      <c r="A786" s="88"/>
      <c r="I786" s="104"/>
      <c r="L786" s="105"/>
      <c r="N786" s="100"/>
      <c r="U786" s="100"/>
    </row>
    <row r="787" spans="1:21" ht="13.2" x14ac:dyDescent="0.25">
      <c r="A787" s="88"/>
      <c r="I787" s="104"/>
      <c r="L787" s="105"/>
      <c r="N787" s="100"/>
      <c r="U787" s="100"/>
    </row>
    <row r="788" spans="1:21" ht="13.2" x14ac:dyDescent="0.25">
      <c r="A788" s="88"/>
      <c r="I788" s="104"/>
      <c r="L788" s="105"/>
      <c r="N788" s="100"/>
      <c r="U788" s="100"/>
    </row>
    <row r="789" spans="1:21" ht="13.2" x14ac:dyDescent="0.25">
      <c r="A789" s="88"/>
      <c r="I789" s="104"/>
      <c r="L789" s="105"/>
      <c r="N789" s="100"/>
      <c r="U789" s="100"/>
    </row>
    <row r="790" spans="1:21" ht="13.2" x14ac:dyDescent="0.25">
      <c r="A790" s="88"/>
      <c r="I790" s="104"/>
      <c r="L790" s="105"/>
      <c r="N790" s="100"/>
      <c r="U790" s="100"/>
    </row>
    <row r="791" spans="1:21" ht="13.2" x14ac:dyDescent="0.25">
      <c r="A791" s="88"/>
      <c r="I791" s="104"/>
      <c r="L791" s="105"/>
      <c r="N791" s="100"/>
      <c r="U791" s="100"/>
    </row>
    <row r="792" spans="1:21" ht="13.2" x14ac:dyDescent="0.25">
      <c r="A792" s="88"/>
      <c r="I792" s="104"/>
      <c r="L792" s="105"/>
      <c r="N792" s="100"/>
      <c r="U792" s="100"/>
    </row>
    <row r="793" spans="1:21" ht="13.2" x14ac:dyDescent="0.25">
      <c r="A793" s="88"/>
      <c r="I793" s="104"/>
      <c r="L793" s="105"/>
      <c r="N793" s="100"/>
      <c r="U793" s="100"/>
    </row>
    <row r="794" spans="1:21" ht="13.2" x14ac:dyDescent="0.25">
      <c r="A794" s="88"/>
      <c r="I794" s="104"/>
      <c r="L794" s="105"/>
      <c r="N794" s="100"/>
      <c r="U794" s="100"/>
    </row>
    <row r="795" spans="1:21" ht="13.2" x14ac:dyDescent="0.25">
      <c r="A795" s="88"/>
      <c r="I795" s="104"/>
      <c r="L795" s="105"/>
      <c r="N795" s="100"/>
      <c r="U795" s="100"/>
    </row>
    <row r="796" spans="1:21" ht="13.2" x14ac:dyDescent="0.25">
      <c r="A796" s="88"/>
      <c r="I796" s="104"/>
      <c r="L796" s="105"/>
      <c r="N796" s="100"/>
      <c r="U796" s="100"/>
    </row>
    <row r="797" spans="1:21" ht="13.2" x14ac:dyDescent="0.25">
      <c r="A797" s="88"/>
      <c r="I797" s="104"/>
      <c r="L797" s="105"/>
      <c r="N797" s="100"/>
      <c r="U797" s="100"/>
    </row>
    <row r="798" spans="1:21" ht="13.2" x14ac:dyDescent="0.25">
      <c r="A798" s="88"/>
      <c r="I798" s="104"/>
      <c r="L798" s="105"/>
      <c r="N798" s="100"/>
      <c r="U798" s="100"/>
    </row>
    <row r="799" spans="1:21" ht="13.2" x14ac:dyDescent="0.25">
      <c r="A799" s="88"/>
      <c r="I799" s="104"/>
      <c r="L799" s="105"/>
      <c r="N799" s="100"/>
      <c r="U799" s="100"/>
    </row>
    <row r="800" spans="1:21" ht="13.2" x14ac:dyDescent="0.25">
      <c r="A800" s="88"/>
      <c r="I800" s="104"/>
      <c r="L800" s="105"/>
      <c r="N800" s="100"/>
      <c r="U800" s="100"/>
    </row>
    <row r="801" spans="1:21" ht="13.2" x14ac:dyDescent="0.25">
      <c r="A801" s="88"/>
      <c r="I801" s="104"/>
      <c r="L801" s="105"/>
      <c r="N801" s="100"/>
      <c r="U801" s="100"/>
    </row>
    <row r="802" spans="1:21" ht="13.2" x14ac:dyDescent="0.25">
      <c r="A802" s="88"/>
      <c r="I802" s="104"/>
      <c r="L802" s="105"/>
      <c r="N802" s="100"/>
      <c r="U802" s="100"/>
    </row>
    <row r="803" spans="1:21" ht="13.2" x14ac:dyDescent="0.25">
      <c r="A803" s="88"/>
      <c r="I803" s="104"/>
      <c r="L803" s="105"/>
      <c r="N803" s="100"/>
      <c r="U803" s="100"/>
    </row>
    <row r="804" spans="1:21" ht="13.2" x14ac:dyDescent="0.25">
      <c r="A804" s="88"/>
      <c r="I804" s="104"/>
      <c r="L804" s="105"/>
      <c r="N804" s="100"/>
      <c r="U804" s="100"/>
    </row>
    <row r="805" spans="1:21" ht="13.2" x14ac:dyDescent="0.25">
      <c r="A805" s="88"/>
      <c r="I805" s="104"/>
      <c r="L805" s="105"/>
      <c r="N805" s="100"/>
      <c r="U805" s="100"/>
    </row>
    <row r="806" spans="1:21" ht="13.2" x14ac:dyDescent="0.25">
      <c r="A806" s="88"/>
      <c r="I806" s="104"/>
      <c r="L806" s="105"/>
      <c r="N806" s="100"/>
      <c r="U806" s="100"/>
    </row>
    <row r="807" spans="1:21" ht="13.2" x14ac:dyDescent="0.25">
      <c r="A807" s="88"/>
      <c r="I807" s="104"/>
      <c r="L807" s="105"/>
      <c r="N807" s="100"/>
      <c r="U807" s="100"/>
    </row>
    <row r="808" spans="1:21" ht="13.2" x14ac:dyDescent="0.25">
      <c r="A808" s="88"/>
      <c r="I808" s="104"/>
      <c r="L808" s="105"/>
      <c r="N808" s="100"/>
      <c r="U808" s="100"/>
    </row>
    <row r="809" spans="1:21" ht="13.2" x14ac:dyDescent="0.25">
      <c r="A809" s="88"/>
      <c r="I809" s="104"/>
      <c r="L809" s="105"/>
      <c r="N809" s="100"/>
      <c r="U809" s="100"/>
    </row>
    <row r="810" spans="1:21" ht="13.2" x14ac:dyDescent="0.25">
      <c r="A810" s="88"/>
      <c r="I810" s="104"/>
      <c r="L810" s="105"/>
      <c r="N810" s="100"/>
      <c r="U810" s="100"/>
    </row>
    <row r="811" spans="1:21" ht="13.2" x14ac:dyDescent="0.25">
      <c r="A811" s="88"/>
      <c r="I811" s="104"/>
      <c r="L811" s="105"/>
      <c r="N811" s="100"/>
      <c r="U811" s="100"/>
    </row>
    <row r="812" spans="1:21" ht="13.2" x14ac:dyDescent="0.25">
      <c r="A812" s="88"/>
      <c r="I812" s="104"/>
      <c r="L812" s="105"/>
      <c r="N812" s="100"/>
      <c r="U812" s="100"/>
    </row>
    <row r="813" spans="1:21" ht="13.2" x14ac:dyDescent="0.25">
      <c r="A813" s="88"/>
      <c r="I813" s="104"/>
      <c r="L813" s="105"/>
      <c r="N813" s="100"/>
      <c r="U813" s="100"/>
    </row>
    <row r="814" spans="1:21" ht="13.2" x14ac:dyDescent="0.25">
      <c r="A814" s="88"/>
      <c r="I814" s="104"/>
      <c r="L814" s="105"/>
      <c r="N814" s="100"/>
      <c r="U814" s="100"/>
    </row>
    <row r="815" spans="1:21" ht="13.2" x14ac:dyDescent="0.25">
      <c r="A815" s="88"/>
      <c r="I815" s="104"/>
      <c r="L815" s="105"/>
      <c r="N815" s="100"/>
      <c r="U815" s="100"/>
    </row>
    <row r="816" spans="1:21" ht="13.2" x14ac:dyDescent="0.25">
      <c r="A816" s="88"/>
      <c r="I816" s="104"/>
      <c r="L816" s="105"/>
      <c r="N816" s="100"/>
      <c r="U816" s="100"/>
    </row>
    <row r="817" spans="1:21" ht="13.2" x14ac:dyDescent="0.25">
      <c r="A817" s="88"/>
      <c r="I817" s="104"/>
      <c r="L817" s="105"/>
      <c r="N817" s="100"/>
      <c r="U817" s="100"/>
    </row>
    <row r="818" spans="1:21" ht="13.2" x14ac:dyDescent="0.25">
      <c r="A818" s="88"/>
      <c r="I818" s="104"/>
      <c r="L818" s="105"/>
      <c r="N818" s="100"/>
      <c r="U818" s="100"/>
    </row>
    <row r="819" spans="1:21" ht="13.2" x14ac:dyDescent="0.25">
      <c r="A819" s="88"/>
      <c r="I819" s="104"/>
      <c r="L819" s="105"/>
      <c r="N819" s="100"/>
      <c r="U819" s="100"/>
    </row>
    <row r="820" spans="1:21" ht="13.2" x14ac:dyDescent="0.25">
      <c r="A820" s="88"/>
      <c r="I820" s="104"/>
      <c r="L820" s="105"/>
      <c r="N820" s="100"/>
      <c r="U820" s="100"/>
    </row>
    <row r="821" spans="1:21" ht="13.2" x14ac:dyDescent="0.25">
      <c r="A821" s="88"/>
      <c r="I821" s="104"/>
      <c r="L821" s="105"/>
      <c r="N821" s="100"/>
      <c r="U821" s="100"/>
    </row>
    <row r="822" spans="1:21" ht="13.2" x14ac:dyDescent="0.25">
      <c r="A822" s="88"/>
      <c r="I822" s="104"/>
      <c r="L822" s="105"/>
      <c r="N822" s="100"/>
      <c r="U822" s="100"/>
    </row>
    <row r="823" spans="1:21" ht="13.2" x14ac:dyDescent="0.25">
      <c r="A823" s="88"/>
      <c r="I823" s="104"/>
      <c r="L823" s="105"/>
      <c r="N823" s="100"/>
      <c r="U823" s="100"/>
    </row>
    <row r="824" spans="1:21" ht="13.2" x14ac:dyDescent="0.25">
      <c r="A824" s="88"/>
      <c r="I824" s="104"/>
      <c r="L824" s="105"/>
      <c r="N824" s="100"/>
      <c r="U824" s="100"/>
    </row>
    <row r="825" spans="1:21" ht="13.2" x14ac:dyDescent="0.25">
      <c r="A825" s="88"/>
      <c r="I825" s="104"/>
      <c r="L825" s="105"/>
      <c r="N825" s="100"/>
      <c r="U825" s="100"/>
    </row>
    <row r="826" spans="1:21" ht="13.2" x14ac:dyDescent="0.25">
      <c r="A826" s="88"/>
      <c r="I826" s="104"/>
      <c r="L826" s="105"/>
      <c r="N826" s="100"/>
      <c r="U826" s="100"/>
    </row>
    <row r="827" spans="1:21" ht="13.2" x14ac:dyDescent="0.25">
      <c r="A827" s="88"/>
      <c r="I827" s="104"/>
      <c r="L827" s="105"/>
      <c r="N827" s="100"/>
      <c r="U827" s="100"/>
    </row>
    <row r="828" spans="1:21" ht="13.2" x14ac:dyDescent="0.25">
      <c r="A828" s="88"/>
      <c r="I828" s="104"/>
      <c r="L828" s="105"/>
      <c r="N828" s="100"/>
      <c r="U828" s="100"/>
    </row>
    <row r="829" spans="1:21" ht="13.2" x14ac:dyDescent="0.25">
      <c r="A829" s="88"/>
      <c r="I829" s="104"/>
      <c r="L829" s="105"/>
      <c r="N829" s="100"/>
      <c r="U829" s="100"/>
    </row>
    <row r="830" spans="1:21" ht="13.2" x14ac:dyDescent="0.25">
      <c r="A830" s="88"/>
      <c r="I830" s="104"/>
      <c r="L830" s="105"/>
      <c r="N830" s="100"/>
      <c r="U830" s="100"/>
    </row>
    <row r="831" spans="1:21" ht="13.2" x14ac:dyDescent="0.25">
      <c r="A831" s="88"/>
      <c r="I831" s="104"/>
      <c r="L831" s="105"/>
      <c r="N831" s="100"/>
      <c r="U831" s="100"/>
    </row>
    <row r="832" spans="1:21" ht="13.2" x14ac:dyDescent="0.25">
      <c r="A832" s="88"/>
      <c r="I832" s="104"/>
      <c r="L832" s="105"/>
      <c r="N832" s="100"/>
      <c r="U832" s="100"/>
    </row>
    <row r="833" spans="1:21" ht="13.2" x14ac:dyDescent="0.25">
      <c r="A833" s="88"/>
      <c r="I833" s="104"/>
      <c r="L833" s="105"/>
      <c r="N833" s="100"/>
      <c r="U833" s="100"/>
    </row>
    <row r="834" spans="1:21" ht="13.2" x14ac:dyDescent="0.25">
      <c r="A834" s="88"/>
      <c r="I834" s="104"/>
      <c r="L834" s="105"/>
      <c r="N834" s="100"/>
      <c r="U834" s="100"/>
    </row>
    <row r="835" spans="1:21" ht="13.2" x14ac:dyDescent="0.25">
      <c r="A835" s="88"/>
      <c r="I835" s="104"/>
      <c r="L835" s="105"/>
      <c r="N835" s="100"/>
      <c r="U835" s="100"/>
    </row>
    <row r="836" spans="1:21" ht="13.2" x14ac:dyDescent="0.25">
      <c r="A836" s="88"/>
      <c r="I836" s="104"/>
      <c r="L836" s="105"/>
      <c r="N836" s="100"/>
      <c r="U836" s="100"/>
    </row>
    <row r="837" spans="1:21" ht="13.2" x14ac:dyDescent="0.25">
      <c r="A837" s="88"/>
      <c r="I837" s="104"/>
      <c r="L837" s="105"/>
      <c r="N837" s="100"/>
      <c r="U837" s="100"/>
    </row>
    <row r="838" spans="1:21" ht="13.2" x14ac:dyDescent="0.25">
      <c r="A838" s="88"/>
      <c r="I838" s="104"/>
      <c r="L838" s="105"/>
      <c r="N838" s="100"/>
      <c r="U838" s="100"/>
    </row>
    <row r="839" spans="1:21" ht="13.2" x14ac:dyDescent="0.25">
      <c r="A839" s="88"/>
      <c r="I839" s="104"/>
      <c r="L839" s="105"/>
      <c r="N839" s="100"/>
      <c r="U839" s="100"/>
    </row>
    <row r="840" spans="1:21" ht="13.2" x14ac:dyDescent="0.25">
      <c r="A840" s="88"/>
      <c r="I840" s="104"/>
      <c r="L840" s="105"/>
      <c r="N840" s="100"/>
      <c r="U840" s="100"/>
    </row>
    <row r="841" spans="1:21" ht="13.2" x14ac:dyDescent="0.25">
      <c r="A841" s="88"/>
      <c r="I841" s="104"/>
      <c r="L841" s="105"/>
      <c r="N841" s="100"/>
      <c r="U841" s="100"/>
    </row>
    <row r="842" spans="1:21" ht="13.2" x14ac:dyDescent="0.25">
      <c r="A842" s="88"/>
      <c r="I842" s="104"/>
      <c r="L842" s="105"/>
      <c r="N842" s="100"/>
      <c r="U842" s="100"/>
    </row>
    <row r="843" spans="1:21" ht="13.2" x14ac:dyDescent="0.25">
      <c r="A843" s="88"/>
      <c r="I843" s="104"/>
      <c r="L843" s="105"/>
      <c r="N843" s="100"/>
      <c r="U843" s="100"/>
    </row>
    <row r="844" spans="1:21" ht="13.2" x14ac:dyDescent="0.25">
      <c r="A844" s="88"/>
      <c r="I844" s="104"/>
      <c r="L844" s="105"/>
      <c r="N844" s="100"/>
      <c r="U844" s="100"/>
    </row>
    <row r="845" spans="1:21" ht="13.2" x14ac:dyDescent="0.25">
      <c r="A845" s="88"/>
      <c r="I845" s="104"/>
      <c r="L845" s="105"/>
      <c r="N845" s="100"/>
      <c r="U845" s="100"/>
    </row>
    <row r="846" spans="1:21" ht="13.2" x14ac:dyDescent="0.25">
      <c r="A846" s="88"/>
      <c r="I846" s="104"/>
      <c r="L846" s="105"/>
      <c r="N846" s="100"/>
      <c r="U846" s="100"/>
    </row>
    <row r="847" spans="1:21" ht="13.2" x14ac:dyDescent="0.25">
      <c r="A847" s="88"/>
      <c r="I847" s="104"/>
      <c r="L847" s="105"/>
      <c r="N847" s="100"/>
      <c r="U847" s="100"/>
    </row>
    <row r="848" spans="1:21" ht="13.2" x14ac:dyDescent="0.25">
      <c r="A848" s="88"/>
      <c r="I848" s="104"/>
      <c r="L848" s="105"/>
      <c r="N848" s="100"/>
      <c r="U848" s="100"/>
    </row>
    <row r="849" spans="1:21" ht="13.2" x14ac:dyDescent="0.25">
      <c r="A849" s="88"/>
      <c r="I849" s="104"/>
      <c r="L849" s="105"/>
      <c r="N849" s="100"/>
      <c r="U849" s="100"/>
    </row>
    <row r="850" spans="1:21" ht="13.2" x14ac:dyDescent="0.25">
      <c r="A850" s="88"/>
      <c r="I850" s="104"/>
      <c r="L850" s="105"/>
      <c r="N850" s="100"/>
      <c r="U850" s="100"/>
    </row>
    <row r="851" spans="1:21" ht="13.2" x14ac:dyDescent="0.25">
      <c r="A851" s="88"/>
      <c r="I851" s="104"/>
      <c r="L851" s="105"/>
      <c r="N851" s="100"/>
      <c r="U851" s="100"/>
    </row>
    <row r="852" spans="1:21" ht="13.2" x14ac:dyDescent="0.25">
      <c r="A852" s="88"/>
      <c r="I852" s="104"/>
      <c r="L852" s="105"/>
      <c r="N852" s="100"/>
      <c r="U852" s="100"/>
    </row>
    <row r="853" spans="1:21" ht="13.2" x14ac:dyDescent="0.25">
      <c r="A853" s="88"/>
      <c r="I853" s="104"/>
      <c r="L853" s="105"/>
      <c r="N853" s="100"/>
      <c r="U853" s="100"/>
    </row>
    <row r="854" spans="1:21" ht="13.2" x14ac:dyDescent="0.25">
      <c r="A854" s="88"/>
      <c r="I854" s="104"/>
      <c r="L854" s="105"/>
      <c r="N854" s="100"/>
      <c r="U854" s="100"/>
    </row>
    <row r="855" spans="1:21" ht="13.2" x14ac:dyDescent="0.25">
      <c r="A855" s="88"/>
      <c r="I855" s="104"/>
      <c r="L855" s="105"/>
      <c r="N855" s="100"/>
      <c r="U855" s="100"/>
    </row>
    <row r="856" spans="1:21" ht="13.2" x14ac:dyDescent="0.25">
      <c r="A856" s="88"/>
      <c r="I856" s="104"/>
      <c r="L856" s="105"/>
      <c r="N856" s="100"/>
      <c r="U856" s="100"/>
    </row>
    <row r="857" spans="1:21" ht="13.2" x14ac:dyDescent="0.25">
      <c r="A857" s="88"/>
      <c r="I857" s="104"/>
      <c r="L857" s="105"/>
      <c r="N857" s="100"/>
      <c r="U857" s="100"/>
    </row>
    <row r="858" spans="1:21" ht="13.2" x14ac:dyDescent="0.25">
      <c r="A858" s="88"/>
      <c r="I858" s="104"/>
      <c r="L858" s="105"/>
      <c r="N858" s="100"/>
      <c r="U858" s="100"/>
    </row>
    <row r="859" spans="1:21" ht="13.2" x14ac:dyDescent="0.25">
      <c r="A859" s="88"/>
      <c r="I859" s="104"/>
      <c r="L859" s="105"/>
      <c r="N859" s="100"/>
      <c r="U859" s="100"/>
    </row>
    <row r="860" spans="1:21" ht="13.2" x14ac:dyDescent="0.25">
      <c r="A860" s="88"/>
      <c r="I860" s="104"/>
      <c r="L860" s="105"/>
      <c r="N860" s="100"/>
      <c r="U860" s="100"/>
    </row>
    <row r="861" spans="1:21" ht="13.2" x14ac:dyDescent="0.25">
      <c r="A861" s="88"/>
      <c r="I861" s="104"/>
      <c r="L861" s="105"/>
      <c r="N861" s="100"/>
      <c r="U861" s="100"/>
    </row>
    <row r="862" spans="1:21" ht="13.2" x14ac:dyDescent="0.25">
      <c r="A862" s="88"/>
      <c r="I862" s="104"/>
      <c r="L862" s="105"/>
      <c r="N862" s="100"/>
      <c r="U862" s="100"/>
    </row>
    <row r="863" spans="1:21" ht="13.2" x14ac:dyDescent="0.25">
      <c r="A863" s="88"/>
      <c r="I863" s="104"/>
      <c r="L863" s="105"/>
      <c r="N863" s="100"/>
      <c r="U863" s="100"/>
    </row>
    <row r="864" spans="1:21" ht="13.2" x14ac:dyDescent="0.25">
      <c r="A864" s="88"/>
      <c r="I864" s="104"/>
      <c r="L864" s="105"/>
      <c r="N864" s="100"/>
      <c r="U864" s="100"/>
    </row>
    <row r="865" spans="1:21" ht="13.2" x14ac:dyDescent="0.25">
      <c r="A865" s="88"/>
      <c r="I865" s="104"/>
      <c r="L865" s="105"/>
      <c r="N865" s="100"/>
      <c r="U865" s="100"/>
    </row>
    <row r="866" spans="1:21" ht="13.2" x14ac:dyDescent="0.25">
      <c r="A866" s="88"/>
      <c r="I866" s="104"/>
      <c r="L866" s="105"/>
      <c r="N866" s="100"/>
      <c r="U866" s="100"/>
    </row>
    <row r="867" spans="1:21" ht="13.2" x14ac:dyDescent="0.25">
      <c r="A867" s="88"/>
      <c r="I867" s="104"/>
      <c r="L867" s="105"/>
      <c r="N867" s="100"/>
      <c r="U867" s="100"/>
    </row>
    <row r="868" spans="1:21" ht="13.2" x14ac:dyDescent="0.25">
      <c r="A868" s="88"/>
      <c r="I868" s="104"/>
      <c r="L868" s="105"/>
      <c r="N868" s="100"/>
      <c r="U868" s="100"/>
    </row>
    <row r="869" spans="1:21" ht="13.2" x14ac:dyDescent="0.25">
      <c r="A869" s="88"/>
      <c r="I869" s="104"/>
      <c r="L869" s="105"/>
      <c r="N869" s="100"/>
      <c r="U869" s="100"/>
    </row>
    <row r="870" spans="1:21" ht="13.2" x14ac:dyDescent="0.25">
      <c r="A870" s="88"/>
      <c r="I870" s="104"/>
      <c r="L870" s="105"/>
      <c r="N870" s="100"/>
      <c r="U870" s="100"/>
    </row>
    <row r="871" spans="1:21" ht="13.2" x14ac:dyDescent="0.25">
      <c r="A871" s="88"/>
      <c r="I871" s="104"/>
      <c r="L871" s="105"/>
      <c r="N871" s="100"/>
      <c r="U871" s="100"/>
    </row>
    <row r="872" spans="1:21" ht="13.2" x14ac:dyDescent="0.25">
      <c r="A872" s="88"/>
      <c r="I872" s="104"/>
      <c r="L872" s="105"/>
      <c r="N872" s="100"/>
      <c r="U872" s="100"/>
    </row>
    <row r="873" spans="1:21" ht="13.2" x14ac:dyDescent="0.25">
      <c r="A873" s="88"/>
      <c r="I873" s="104"/>
      <c r="L873" s="105"/>
      <c r="N873" s="100"/>
      <c r="U873" s="100"/>
    </row>
    <row r="874" spans="1:21" ht="13.2" x14ac:dyDescent="0.25">
      <c r="A874" s="88"/>
      <c r="I874" s="104"/>
      <c r="L874" s="105"/>
      <c r="N874" s="100"/>
      <c r="U874" s="100"/>
    </row>
    <row r="875" spans="1:21" ht="13.2" x14ac:dyDescent="0.25">
      <c r="A875" s="88"/>
      <c r="I875" s="104"/>
      <c r="L875" s="105"/>
      <c r="N875" s="100"/>
      <c r="U875" s="100"/>
    </row>
    <row r="876" spans="1:21" ht="13.2" x14ac:dyDescent="0.25">
      <c r="A876" s="88"/>
      <c r="I876" s="104"/>
      <c r="L876" s="105"/>
      <c r="N876" s="100"/>
      <c r="U876" s="100"/>
    </row>
    <row r="877" spans="1:21" ht="13.2" x14ac:dyDescent="0.25">
      <c r="A877" s="88"/>
      <c r="I877" s="104"/>
      <c r="L877" s="105"/>
      <c r="N877" s="100"/>
      <c r="U877" s="100"/>
    </row>
    <row r="878" spans="1:21" ht="13.2" x14ac:dyDescent="0.25">
      <c r="A878" s="88"/>
      <c r="I878" s="104"/>
      <c r="L878" s="105"/>
      <c r="N878" s="100"/>
      <c r="U878" s="100"/>
    </row>
    <row r="879" spans="1:21" ht="13.2" x14ac:dyDescent="0.25">
      <c r="A879" s="88"/>
      <c r="I879" s="104"/>
      <c r="L879" s="105"/>
      <c r="N879" s="100"/>
      <c r="U879" s="100"/>
    </row>
    <row r="880" spans="1:21" ht="13.2" x14ac:dyDescent="0.25">
      <c r="A880" s="88"/>
      <c r="I880" s="104"/>
      <c r="L880" s="105"/>
      <c r="N880" s="100"/>
      <c r="U880" s="100"/>
    </row>
    <row r="881" spans="1:21" ht="13.2" x14ac:dyDescent="0.25">
      <c r="A881" s="88"/>
      <c r="I881" s="104"/>
      <c r="L881" s="105"/>
      <c r="N881" s="100"/>
      <c r="U881" s="100"/>
    </row>
    <row r="882" spans="1:21" ht="13.2" x14ac:dyDescent="0.25">
      <c r="A882" s="88"/>
      <c r="I882" s="104"/>
      <c r="L882" s="105"/>
      <c r="N882" s="100"/>
      <c r="U882" s="100"/>
    </row>
    <row r="883" spans="1:21" ht="13.2" x14ac:dyDescent="0.25">
      <c r="A883" s="88"/>
      <c r="I883" s="104"/>
      <c r="L883" s="105"/>
      <c r="N883" s="100"/>
      <c r="U883" s="100"/>
    </row>
    <row r="884" spans="1:21" ht="13.2" x14ac:dyDescent="0.25">
      <c r="A884" s="88"/>
      <c r="I884" s="104"/>
      <c r="L884" s="105"/>
      <c r="N884" s="100"/>
      <c r="U884" s="100"/>
    </row>
    <row r="885" spans="1:21" ht="13.2" x14ac:dyDescent="0.25">
      <c r="A885" s="88"/>
      <c r="I885" s="104"/>
      <c r="L885" s="105"/>
      <c r="N885" s="100"/>
      <c r="U885" s="100"/>
    </row>
    <row r="886" spans="1:21" ht="13.2" x14ac:dyDescent="0.25">
      <c r="A886" s="88"/>
      <c r="I886" s="104"/>
      <c r="L886" s="105"/>
      <c r="N886" s="100"/>
      <c r="U886" s="100"/>
    </row>
    <row r="887" spans="1:21" ht="13.2" x14ac:dyDescent="0.25">
      <c r="A887" s="88"/>
      <c r="I887" s="104"/>
      <c r="L887" s="105"/>
      <c r="N887" s="100"/>
      <c r="U887" s="100"/>
    </row>
    <row r="888" spans="1:21" ht="13.2" x14ac:dyDescent="0.25">
      <c r="A888" s="88"/>
      <c r="I888" s="104"/>
      <c r="L888" s="105"/>
      <c r="N888" s="100"/>
      <c r="U888" s="100"/>
    </row>
    <row r="889" spans="1:21" ht="13.2" x14ac:dyDescent="0.25">
      <c r="A889" s="88"/>
      <c r="I889" s="104"/>
      <c r="L889" s="105"/>
      <c r="N889" s="100"/>
      <c r="U889" s="100"/>
    </row>
    <row r="890" spans="1:21" ht="13.2" x14ac:dyDescent="0.25">
      <c r="A890" s="88"/>
      <c r="I890" s="104"/>
      <c r="L890" s="105"/>
      <c r="N890" s="100"/>
      <c r="U890" s="100"/>
    </row>
    <row r="891" spans="1:21" ht="13.2" x14ac:dyDescent="0.25">
      <c r="A891" s="88"/>
      <c r="I891" s="104"/>
      <c r="L891" s="105"/>
      <c r="N891" s="100"/>
      <c r="U891" s="100"/>
    </row>
    <row r="892" spans="1:21" ht="13.2" x14ac:dyDescent="0.25">
      <c r="A892" s="88"/>
      <c r="I892" s="104"/>
      <c r="L892" s="105"/>
      <c r="N892" s="100"/>
      <c r="U892" s="100"/>
    </row>
    <row r="893" spans="1:21" ht="13.2" x14ac:dyDescent="0.25">
      <c r="A893" s="88"/>
      <c r="I893" s="104"/>
      <c r="L893" s="105"/>
      <c r="N893" s="100"/>
      <c r="U893" s="100"/>
    </row>
    <row r="894" spans="1:21" ht="13.2" x14ac:dyDescent="0.25">
      <c r="A894" s="88"/>
      <c r="I894" s="104"/>
      <c r="L894" s="105"/>
      <c r="N894" s="100"/>
      <c r="U894" s="100"/>
    </row>
    <row r="895" spans="1:21" ht="13.2" x14ac:dyDescent="0.25">
      <c r="A895" s="88"/>
      <c r="I895" s="104"/>
      <c r="L895" s="105"/>
      <c r="N895" s="100"/>
      <c r="U895" s="100"/>
    </row>
    <row r="896" spans="1:21" ht="13.2" x14ac:dyDescent="0.25">
      <c r="A896" s="88"/>
      <c r="I896" s="104"/>
      <c r="L896" s="105"/>
      <c r="N896" s="100"/>
      <c r="U896" s="100"/>
    </row>
    <row r="897" spans="1:21" ht="13.2" x14ac:dyDescent="0.25">
      <c r="A897" s="88"/>
      <c r="I897" s="104"/>
      <c r="L897" s="105"/>
      <c r="N897" s="100"/>
      <c r="U897" s="100"/>
    </row>
    <row r="898" spans="1:21" ht="13.2" x14ac:dyDescent="0.25">
      <c r="A898" s="88"/>
      <c r="I898" s="104"/>
      <c r="L898" s="105"/>
      <c r="N898" s="100"/>
      <c r="U898" s="100"/>
    </row>
    <row r="899" spans="1:21" ht="13.2" x14ac:dyDescent="0.25">
      <c r="A899" s="88"/>
      <c r="I899" s="104"/>
      <c r="L899" s="105"/>
      <c r="N899" s="100"/>
      <c r="U899" s="100"/>
    </row>
    <row r="900" spans="1:21" ht="13.2" x14ac:dyDescent="0.25">
      <c r="A900" s="88"/>
      <c r="I900" s="104"/>
      <c r="L900" s="105"/>
      <c r="N900" s="100"/>
      <c r="U900" s="100"/>
    </row>
    <row r="901" spans="1:21" ht="13.2" x14ac:dyDescent="0.25">
      <c r="A901" s="88"/>
      <c r="I901" s="104"/>
      <c r="L901" s="105"/>
      <c r="N901" s="100"/>
      <c r="U901" s="100"/>
    </row>
    <row r="902" spans="1:21" ht="13.2" x14ac:dyDescent="0.25">
      <c r="A902" s="88"/>
      <c r="I902" s="104"/>
      <c r="L902" s="105"/>
      <c r="N902" s="100"/>
      <c r="U902" s="100"/>
    </row>
    <row r="903" spans="1:21" ht="13.2" x14ac:dyDescent="0.25">
      <c r="A903" s="88"/>
      <c r="I903" s="104"/>
      <c r="L903" s="105"/>
      <c r="N903" s="100"/>
      <c r="U903" s="100"/>
    </row>
    <row r="904" spans="1:21" ht="13.2" x14ac:dyDescent="0.25">
      <c r="A904" s="88"/>
      <c r="I904" s="104"/>
      <c r="L904" s="105"/>
      <c r="N904" s="100"/>
      <c r="U904" s="100"/>
    </row>
    <row r="905" spans="1:21" ht="13.2" x14ac:dyDescent="0.25">
      <c r="A905" s="88"/>
      <c r="I905" s="104"/>
      <c r="L905" s="105"/>
      <c r="N905" s="100"/>
      <c r="U905" s="100"/>
    </row>
    <row r="906" spans="1:21" ht="13.2" x14ac:dyDescent="0.25">
      <c r="A906" s="88"/>
      <c r="I906" s="104"/>
      <c r="L906" s="105"/>
      <c r="N906" s="100"/>
      <c r="U906" s="100"/>
    </row>
    <row r="907" spans="1:21" ht="13.2" x14ac:dyDescent="0.25">
      <c r="A907" s="88"/>
      <c r="I907" s="104"/>
      <c r="L907" s="105"/>
      <c r="N907" s="100"/>
      <c r="U907" s="100"/>
    </row>
    <row r="908" spans="1:21" ht="13.2" x14ac:dyDescent="0.25">
      <c r="A908" s="88"/>
      <c r="I908" s="104"/>
      <c r="L908" s="105"/>
      <c r="N908" s="100"/>
      <c r="U908" s="100"/>
    </row>
    <row r="909" spans="1:21" ht="13.2" x14ac:dyDescent="0.25">
      <c r="A909" s="88"/>
      <c r="I909" s="104"/>
      <c r="L909" s="105"/>
      <c r="N909" s="100"/>
      <c r="U909" s="100"/>
    </row>
    <row r="910" spans="1:21" ht="13.2" x14ac:dyDescent="0.25">
      <c r="A910" s="88"/>
      <c r="I910" s="104"/>
      <c r="L910" s="105"/>
      <c r="N910" s="100"/>
      <c r="U910" s="100"/>
    </row>
    <row r="911" spans="1:21" ht="13.2" x14ac:dyDescent="0.25">
      <c r="A911" s="88"/>
      <c r="I911" s="104"/>
      <c r="L911" s="105"/>
      <c r="N911" s="100"/>
      <c r="U911" s="100"/>
    </row>
    <row r="912" spans="1:21" ht="13.2" x14ac:dyDescent="0.25">
      <c r="A912" s="88"/>
      <c r="I912" s="104"/>
      <c r="L912" s="105"/>
      <c r="N912" s="100"/>
      <c r="U912" s="100"/>
    </row>
    <row r="913" spans="1:21" ht="13.2" x14ac:dyDescent="0.25">
      <c r="A913" s="88"/>
      <c r="I913" s="104"/>
      <c r="L913" s="105"/>
      <c r="N913" s="100"/>
      <c r="U913" s="100"/>
    </row>
    <row r="914" spans="1:21" ht="13.2" x14ac:dyDescent="0.25">
      <c r="A914" s="88"/>
      <c r="I914" s="104"/>
      <c r="L914" s="105"/>
      <c r="N914" s="100"/>
      <c r="U914" s="100"/>
    </row>
    <row r="915" spans="1:21" ht="13.2" x14ac:dyDescent="0.25">
      <c r="A915" s="88"/>
      <c r="I915" s="104"/>
      <c r="L915" s="105"/>
      <c r="N915" s="100"/>
      <c r="U915" s="100"/>
    </row>
    <row r="916" spans="1:21" ht="13.2" x14ac:dyDescent="0.25">
      <c r="A916" s="88"/>
      <c r="I916" s="104"/>
      <c r="L916" s="105"/>
      <c r="N916" s="100"/>
      <c r="U916" s="100"/>
    </row>
    <row r="917" spans="1:21" ht="13.2" x14ac:dyDescent="0.25">
      <c r="A917" s="88"/>
      <c r="I917" s="104"/>
      <c r="L917" s="105"/>
      <c r="N917" s="100"/>
      <c r="U917" s="100"/>
    </row>
    <row r="918" spans="1:21" ht="13.2" x14ac:dyDescent="0.25">
      <c r="A918" s="88"/>
      <c r="I918" s="104"/>
      <c r="L918" s="105"/>
      <c r="N918" s="100"/>
      <c r="U918" s="100"/>
    </row>
    <row r="919" spans="1:21" ht="13.2" x14ac:dyDescent="0.25">
      <c r="A919" s="88"/>
      <c r="I919" s="104"/>
      <c r="L919" s="105"/>
      <c r="N919" s="100"/>
      <c r="U919" s="100"/>
    </row>
    <row r="920" spans="1:21" ht="13.2" x14ac:dyDescent="0.25">
      <c r="A920" s="88"/>
      <c r="I920" s="104"/>
      <c r="L920" s="105"/>
      <c r="N920" s="100"/>
      <c r="U920" s="100"/>
    </row>
    <row r="921" spans="1:21" ht="13.2" x14ac:dyDescent="0.25">
      <c r="A921" s="88"/>
      <c r="I921" s="104"/>
      <c r="L921" s="105"/>
      <c r="N921" s="100"/>
      <c r="U921" s="100"/>
    </row>
    <row r="922" spans="1:21" ht="13.2" x14ac:dyDescent="0.25">
      <c r="A922" s="88"/>
      <c r="I922" s="104"/>
      <c r="L922" s="105"/>
      <c r="N922" s="100"/>
      <c r="U922" s="100"/>
    </row>
    <row r="923" spans="1:21" ht="13.2" x14ac:dyDescent="0.25">
      <c r="A923" s="88"/>
      <c r="I923" s="104"/>
      <c r="L923" s="105"/>
      <c r="N923" s="100"/>
      <c r="U923" s="100"/>
    </row>
    <row r="924" spans="1:21" ht="13.2" x14ac:dyDescent="0.25">
      <c r="A924" s="88"/>
      <c r="I924" s="104"/>
      <c r="L924" s="105"/>
      <c r="N924" s="100"/>
      <c r="U924" s="100"/>
    </row>
    <row r="925" spans="1:21" ht="13.2" x14ac:dyDescent="0.25">
      <c r="A925" s="88"/>
      <c r="I925" s="104"/>
      <c r="L925" s="105"/>
      <c r="N925" s="100"/>
      <c r="U925" s="100"/>
    </row>
    <row r="926" spans="1:21" ht="13.2" x14ac:dyDescent="0.25">
      <c r="A926" s="88"/>
      <c r="I926" s="104"/>
      <c r="L926" s="105"/>
      <c r="N926" s="100"/>
      <c r="U926" s="100"/>
    </row>
    <row r="927" spans="1:21" ht="13.2" x14ac:dyDescent="0.25">
      <c r="A927" s="88"/>
      <c r="I927" s="104"/>
      <c r="L927" s="105"/>
      <c r="N927" s="100"/>
      <c r="U927" s="100"/>
    </row>
    <row r="928" spans="1:21" ht="13.2" x14ac:dyDescent="0.25">
      <c r="A928" s="88"/>
      <c r="I928" s="104"/>
      <c r="L928" s="105"/>
      <c r="N928" s="100"/>
      <c r="U928" s="100"/>
    </row>
    <row r="929" spans="1:21" ht="13.2" x14ac:dyDescent="0.25">
      <c r="A929" s="88"/>
      <c r="I929" s="104"/>
      <c r="L929" s="105"/>
      <c r="N929" s="100"/>
      <c r="U929" s="100"/>
    </row>
    <row r="930" spans="1:21" ht="13.2" x14ac:dyDescent="0.25">
      <c r="A930" s="88"/>
      <c r="I930" s="104"/>
      <c r="L930" s="105"/>
      <c r="N930" s="100"/>
      <c r="U930" s="100"/>
    </row>
    <row r="931" spans="1:21" ht="13.2" x14ac:dyDescent="0.25">
      <c r="A931" s="88"/>
      <c r="I931" s="104"/>
      <c r="L931" s="105"/>
      <c r="N931" s="100"/>
      <c r="U931" s="100"/>
    </row>
    <row r="932" spans="1:21" ht="13.2" x14ac:dyDescent="0.25">
      <c r="A932" s="88"/>
      <c r="I932" s="104"/>
      <c r="L932" s="105"/>
      <c r="N932" s="100"/>
      <c r="U932" s="100"/>
    </row>
    <row r="933" spans="1:21" ht="13.2" x14ac:dyDescent="0.25">
      <c r="A933" s="88"/>
      <c r="I933" s="104"/>
      <c r="L933" s="105"/>
      <c r="N933" s="100"/>
      <c r="U933" s="100"/>
    </row>
    <row r="934" spans="1:21" ht="13.2" x14ac:dyDescent="0.25">
      <c r="A934" s="88"/>
      <c r="I934" s="104"/>
      <c r="L934" s="105"/>
      <c r="N934" s="100"/>
      <c r="U934" s="100"/>
    </row>
    <row r="935" spans="1:21" ht="13.2" x14ac:dyDescent="0.25">
      <c r="A935" s="88"/>
      <c r="I935" s="104"/>
      <c r="L935" s="105"/>
      <c r="N935" s="100"/>
      <c r="U935" s="100"/>
    </row>
    <row r="936" spans="1:21" ht="13.2" x14ac:dyDescent="0.25">
      <c r="A936" s="88"/>
      <c r="I936" s="104"/>
      <c r="L936" s="105"/>
      <c r="N936" s="100"/>
      <c r="U936" s="100"/>
    </row>
    <row r="937" spans="1:21" ht="13.2" x14ac:dyDescent="0.25">
      <c r="A937" s="88"/>
      <c r="I937" s="104"/>
      <c r="L937" s="105"/>
      <c r="N937" s="100"/>
      <c r="U937" s="100"/>
    </row>
    <row r="938" spans="1:21" ht="13.2" x14ac:dyDescent="0.25">
      <c r="A938" s="88"/>
      <c r="I938" s="104"/>
      <c r="L938" s="105"/>
      <c r="N938" s="100"/>
      <c r="U938" s="100"/>
    </row>
    <row r="939" spans="1:21" ht="13.2" x14ac:dyDescent="0.25">
      <c r="A939" s="88"/>
      <c r="I939" s="104"/>
      <c r="L939" s="105"/>
      <c r="N939" s="100"/>
      <c r="U939" s="100"/>
    </row>
    <row r="940" spans="1:21" ht="13.2" x14ac:dyDescent="0.25">
      <c r="A940" s="88"/>
      <c r="I940" s="104"/>
      <c r="L940" s="105"/>
      <c r="N940" s="100"/>
      <c r="U940" s="100"/>
    </row>
    <row r="941" spans="1:21" ht="13.2" x14ac:dyDescent="0.25">
      <c r="A941" s="88"/>
      <c r="I941" s="104"/>
      <c r="L941" s="105"/>
      <c r="N941" s="100"/>
      <c r="U941" s="100"/>
    </row>
    <row r="942" spans="1:21" ht="13.2" x14ac:dyDescent="0.25">
      <c r="A942" s="88"/>
      <c r="I942" s="104"/>
      <c r="L942" s="105"/>
      <c r="N942" s="100"/>
      <c r="U942" s="100"/>
    </row>
    <row r="943" spans="1:21" ht="13.2" x14ac:dyDescent="0.25">
      <c r="A943" s="88"/>
      <c r="I943" s="104"/>
      <c r="L943" s="105"/>
      <c r="N943" s="100"/>
      <c r="U943" s="100"/>
    </row>
    <row r="944" spans="1:21" ht="13.2" x14ac:dyDescent="0.25">
      <c r="A944" s="88"/>
      <c r="I944" s="104"/>
      <c r="L944" s="105"/>
      <c r="N944" s="100"/>
      <c r="U944" s="100"/>
    </row>
    <row r="945" spans="1:21" ht="13.2" x14ac:dyDescent="0.25">
      <c r="A945" s="88"/>
      <c r="I945" s="104"/>
      <c r="L945" s="105"/>
      <c r="N945" s="100"/>
      <c r="U945" s="100"/>
    </row>
    <row r="946" spans="1:21" ht="13.2" x14ac:dyDescent="0.25">
      <c r="A946" s="88"/>
      <c r="I946" s="104"/>
      <c r="L946" s="105"/>
      <c r="N946" s="100"/>
      <c r="U946" s="100"/>
    </row>
    <row r="947" spans="1:21" ht="13.2" x14ac:dyDescent="0.25">
      <c r="A947" s="88"/>
      <c r="I947" s="104"/>
      <c r="L947" s="105"/>
      <c r="N947" s="100"/>
      <c r="U947" s="100"/>
    </row>
    <row r="948" spans="1:21" ht="13.2" x14ac:dyDescent="0.25">
      <c r="A948" s="88"/>
      <c r="I948" s="104"/>
      <c r="L948" s="105"/>
      <c r="N948" s="100"/>
      <c r="U948" s="100"/>
    </row>
    <row r="949" spans="1:21" ht="13.2" x14ac:dyDescent="0.25">
      <c r="A949" s="88"/>
      <c r="I949" s="104"/>
      <c r="L949" s="105"/>
      <c r="N949" s="100"/>
      <c r="U949" s="100"/>
    </row>
    <row r="950" spans="1:21" ht="13.2" x14ac:dyDescent="0.25">
      <c r="A950" s="88"/>
      <c r="I950" s="104"/>
      <c r="L950" s="105"/>
      <c r="N950" s="100"/>
      <c r="U950" s="100"/>
    </row>
    <row r="951" spans="1:21" ht="13.2" x14ac:dyDescent="0.25">
      <c r="A951" s="88"/>
      <c r="I951" s="104"/>
      <c r="L951" s="105"/>
      <c r="N951" s="100"/>
      <c r="U951" s="100"/>
    </row>
    <row r="952" spans="1:21" ht="13.2" x14ac:dyDescent="0.25">
      <c r="A952" s="88"/>
      <c r="I952" s="104"/>
      <c r="L952" s="105"/>
      <c r="N952" s="100"/>
      <c r="U952" s="100"/>
    </row>
    <row r="953" spans="1:21" ht="13.2" x14ac:dyDescent="0.25">
      <c r="A953" s="88"/>
      <c r="I953" s="104"/>
      <c r="L953" s="105"/>
      <c r="N953" s="100"/>
      <c r="U953" s="100"/>
    </row>
    <row r="954" spans="1:21" ht="13.2" x14ac:dyDescent="0.25">
      <c r="A954" s="88"/>
      <c r="I954" s="104"/>
      <c r="L954" s="105"/>
      <c r="N954" s="100"/>
      <c r="U954" s="100"/>
    </row>
    <row r="955" spans="1:21" ht="13.2" x14ac:dyDescent="0.25">
      <c r="A955" s="88"/>
      <c r="I955" s="104"/>
      <c r="L955" s="105"/>
      <c r="N955" s="100"/>
      <c r="U955" s="100"/>
    </row>
    <row r="956" spans="1:21" ht="13.2" x14ac:dyDescent="0.25">
      <c r="A956" s="88"/>
      <c r="I956" s="104"/>
      <c r="L956" s="105"/>
      <c r="N956" s="100"/>
      <c r="U956" s="100"/>
    </row>
    <row r="957" spans="1:21" ht="13.2" x14ac:dyDescent="0.25">
      <c r="A957" s="88"/>
      <c r="I957" s="104"/>
      <c r="L957" s="105"/>
      <c r="N957" s="100"/>
      <c r="U957" s="100"/>
    </row>
    <row r="958" spans="1:21" ht="13.2" x14ac:dyDescent="0.25">
      <c r="A958" s="88"/>
      <c r="I958" s="104"/>
      <c r="L958" s="105"/>
      <c r="N958" s="100"/>
      <c r="U958" s="100"/>
    </row>
    <row r="959" spans="1:21" ht="13.2" x14ac:dyDescent="0.25">
      <c r="A959" s="88"/>
      <c r="I959" s="104"/>
      <c r="L959" s="105"/>
      <c r="N959" s="100"/>
      <c r="U959" s="100"/>
    </row>
    <row r="960" spans="1:21" ht="13.2" x14ac:dyDescent="0.25">
      <c r="A960" s="88"/>
      <c r="I960" s="104"/>
      <c r="L960" s="105"/>
      <c r="N960" s="100"/>
      <c r="U960" s="100"/>
    </row>
    <row r="961" spans="1:21" ht="13.2" x14ac:dyDescent="0.25">
      <c r="A961" s="88"/>
      <c r="I961" s="104"/>
      <c r="L961" s="105"/>
      <c r="N961" s="100"/>
      <c r="U961" s="100"/>
    </row>
    <row r="962" spans="1:21" ht="13.2" x14ac:dyDescent="0.25">
      <c r="A962" s="88"/>
      <c r="I962" s="104"/>
      <c r="L962" s="105"/>
      <c r="N962" s="100"/>
      <c r="U962" s="100"/>
    </row>
    <row r="963" spans="1:21" ht="13.2" x14ac:dyDescent="0.25">
      <c r="A963" s="88"/>
      <c r="I963" s="104"/>
      <c r="L963" s="105"/>
      <c r="N963" s="100"/>
      <c r="U963" s="100"/>
    </row>
    <row r="964" spans="1:21" ht="13.2" x14ac:dyDescent="0.25">
      <c r="A964" s="88"/>
      <c r="I964" s="104"/>
      <c r="L964" s="105"/>
      <c r="N964" s="100"/>
      <c r="U964" s="100"/>
    </row>
    <row r="965" spans="1:21" ht="13.2" x14ac:dyDescent="0.25">
      <c r="A965" s="88"/>
      <c r="I965" s="104"/>
      <c r="L965" s="105"/>
      <c r="N965" s="100"/>
      <c r="U965" s="100"/>
    </row>
    <row r="966" spans="1:21" ht="13.2" x14ac:dyDescent="0.25">
      <c r="A966" s="88"/>
      <c r="I966" s="104"/>
      <c r="L966" s="105"/>
      <c r="N966" s="100"/>
      <c r="U966" s="100"/>
    </row>
    <row r="967" spans="1:21" ht="13.2" x14ac:dyDescent="0.25">
      <c r="A967" s="88"/>
      <c r="I967" s="104"/>
      <c r="L967" s="105"/>
      <c r="N967" s="100"/>
      <c r="U967" s="100"/>
    </row>
    <row r="968" spans="1:21" ht="13.2" x14ac:dyDescent="0.25">
      <c r="A968" s="88"/>
      <c r="I968" s="104"/>
      <c r="L968" s="105"/>
      <c r="N968" s="100"/>
      <c r="U968" s="100"/>
    </row>
    <row r="969" spans="1:21" ht="13.2" x14ac:dyDescent="0.25">
      <c r="A969" s="88"/>
      <c r="I969" s="104"/>
      <c r="L969" s="105"/>
      <c r="N969" s="100"/>
      <c r="U969" s="100"/>
    </row>
    <row r="970" spans="1:21" ht="13.2" x14ac:dyDescent="0.25">
      <c r="A970" s="88"/>
      <c r="I970" s="104"/>
      <c r="L970" s="105"/>
      <c r="N970" s="100"/>
      <c r="U970" s="100"/>
    </row>
    <row r="971" spans="1:21" ht="13.2" x14ac:dyDescent="0.25">
      <c r="A971" s="88"/>
      <c r="I971" s="104"/>
      <c r="L971" s="105"/>
      <c r="N971" s="100"/>
      <c r="U971" s="100"/>
    </row>
    <row r="972" spans="1:21" ht="13.2" x14ac:dyDescent="0.25">
      <c r="A972" s="88"/>
      <c r="I972" s="104"/>
      <c r="L972" s="105"/>
      <c r="N972" s="100"/>
      <c r="U972" s="100"/>
    </row>
    <row r="973" spans="1:21" ht="13.2" x14ac:dyDescent="0.25">
      <c r="A973" s="88"/>
      <c r="I973" s="104"/>
      <c r="L973" s="105"/>
      <c r="N973" s="100"/>
      <c r="U973" s="100"/>
    </row>
    <row r="974" spans="1:21" ht="13.2" x14ac:dyDescent="0.25">
      <c r="A974" s="88"/>
      <c r="I974" s="104"/>
      <c r="L974" s="105"/>
      <c r="N974" s="100"/>
      <c r="U974" s="100"/>
    </row>
    <row r="975" spans="1:21" ht="13.2" x14ac:dyDescent="0.25">
      <c r="A975" s="88"/>
      <c r="I975" s="104"/>
      <c r="L975" s="105"/>
      <c r="N975" s="100"/>
      <c r="U975" s="100"/>
    </row>
    <row r="976" spans="1:21" ht="13.2" x14ac:dyDescent="0.25">
      <c r="A976" s="88"/>
      <c r="I976" s="104"/>
      <c r="L976" s="105"/>
      <c r="N976" s="100"/>
      <c r="U976" s="100"/>
    </row>
    <row r="977" spans="1:21" ht="13.2" x14ac:dyDescent="0.25">
      <c r="A977" s="88"/>
      <c r="I977" s="104"/>
      <c r="L977" s="105"/>
      <c r="N977" s="100"/>
      <c r="U977" s="100"/>
    </row>
    <row r="978" spans="1:21" ht="13.2" x14ac:dyDescent="0.25">
      <c r="A978" s="88"/>
      <c r="I978" s="104"/>
      <c r="L978" s="105"/>
      <c r="N978" s="100"/>
      <c r="U978" s="100"/>
    </row>
    <row r="979" spans="1:21" ht="13.2" x14ac:dyDescent="0.25">
      <c r="A979" s="88"/>
      <c r="I979" s="104"/>
      <c r="L979" s="105"/>
      <c r="N979" s="100"/>
      <c r="U979" s="100"/>
    </row>
    <row r="980" spans="1:21" ht="13.2" x14ac:dyDescent="0.25">
      <c r="A980" s="88"/>
      <c r="I980" s="104"/>
      <c r="L980" s="105"/>
      <c r="N980" s="100"/>
      <c r="U980" s="100"/>
    </row>
    <row r="981" spans="1:21" ht="13.2" x14ac:dyDescent="0.25">
      <c r="A981" s="88"/>
      <c r="I981" s="104"/>
      <c r="L981" s="105"/>
      <c r="N981" s="100"/>
      <c r="U981" s="100"/>
    </row>
    <row r="982" spans="1:21" ht="13.2" x14ac:dyDescent="0.25">
      <c r="A982" s="88"/>
      <c r="I982" s="104"/>
      <c r="L982" s="105"/>
      <c r="N982" s="100"/>
      <c r="U982" s="100"/>
    </row>
    <row r="983" spans="1:21" ht="13.2" x14ac:dyDescent="0.25">
      <c r="A983" s="88"/>
      <c r="I983" s="104"/>
      <c r="L983" s="105"/>
      <c r="N983" s="100"/>
      <c r="U983" s="100"/>
    </row>
    <row r="984" spans="1:21" ht="13.2" x14ac:dyDescent="0.25">
      <c r="A984" s="88"/>
      <c r="I984" s="104"/>
      <c r="L984" s="105"/>
      <c r="N984" s="100"/>
      <c r="U984" s="100"/>
    </row>
    <row r="985" spans="1:21" ht="13.2" x14ac:dyDescent="0.25">
      <c r="A985" s="88"/>
      <c r="I985" s="104"/>
      <c r="L985" s="105"/>
      <c r="N985" s="100"/>
      <c r="U985" s="100"/>
    </row>
    <row r="986" spans="1:21" ht="13.2" x14ac:dyDescent="0.25">
      <c r="A986" s="88"/>
      <c r="I986" s="104"/>
      <c r="L986" s="105"/>
      <c r="N986" s="100"/>
      <c r="U986" s="100"/>
    </row>
    <row r="987" spans="1:21" ht="13.2" x14ac:dyDescent="0.25">
      <c r="A987" s="88"/>
      <c r="I987" s="104"/>
      <c r="L987" s="105"/>
      <c r="N987" s="100"/>
      <c r="U987" s="100"/>
    </row>
    <row r="988" spans="1:21" ht="13.2" x14ac:dyDescent="0.25">
      <c r="A988" s="88"/>
      <c r="I988" s="104"/>
      <c r="L988" s="105"/>
      <c r="N988" s="100"/>
      <c r="U988" s="100"/>
    </row>
    <row r="989" spans="1:21" ht="13.2" x14ac:dyDescent="0.25">
      <c r="A989" s="88"/>
      <c r="I989" s="104"/>
      <c r="L989" s="105"/>
      <c r="N989" s="100"/>
      <c r="U989" s="100"/>
    </row>
    <row r="990" spans="1:21" ht="13.2" x14ac:dyDescent="0.25">
      <c r="A990" s="88"/>
      <c r="I990" s="104"/>
      <c r="L990" s="105"/>
      <c r="N990" s="100"/>
      <c r="U990" s="100"/>
    </row>
    <row r="991" spans="1:21" ht="13.2" x14ac:dyDescent="0.25">
      <c r="A991" s="88"/>
      <c r="I991" s="104"/>
      <c r="L991" s="105"/>
      <c r="N991" s="100"/>
      <c r="U991" s="100"/>
    </row>
    <row r="992" spans="1:21" ht="13.2" x14ac:dyDescent="0.25">
      <c r="A992" s="88"/>
      <c r="I992" s="104"/>
      <c r="L992" s="105"/>
      <c r="N992" s="100"/>
      <c r="U992" s="100"/>
    </row>
    <row r="993" spans="1:21" ht="13.2" x14ac:dyDescent="0.25">
      <c r="A993" s="88"/>
      <c r="I993" s="104"/>
      <c r="L993" s="105"/>
      <c r="N993" s="100"/>
      <c r="U993" s="100"/>
    </row>
    <row r="994" spans="1:21" ht="13.2" x14ac:dyDescent="0.25">
      <c r="A994" s="88"/>
      <c r="I994" s="104"/>
      <c r="L994" s="105"/>
      <c r="N994" s="100"/>
      <c r="U994" s="100"/>
    </row>
    <row r="995" spans="1:21" ht="13.2" x14ac:dyDescent="0.25">
      <c r="A995" s="88"/>
      <c r="I995" s="104"/>
      <c r="L995" s="105"/>
      <c r="N995" s="100"/>
      <c r="U995" s="100"/>
    </row>
    <row r="996" spans="1:21" ht="13.2" x14ac:dyDescent="0.25">
      <c r="A996" s="88"/>
      <c r="I996" s="104"/>
      <c r="L996" s="105"/>
      <c r="N996" s="100"/>
      <c r="U996" s="100"/>
    </row>
    <row r="997" spans="1:21" ht="13.2" x14ac:dyDescent="0.25">
      <c r="A997" s="88"/>
      <c r="I997" s="104"/>
      <c r="L997" s="105"/>
      <c r="N997" s="100"/>
      <c r="U997" s="100"/>
    </row>
    <row r="998" spans="1:21" ht="13.2" x14ac:dyDescent="0.25">
      <c r="A998" s="88"/>
      <c r="I998" s="104"/>
      <c r="L998" s="105"/>
      <c r="N998" s="100"/>
      <c r="U998" s="100"/>
    </row>
    <row r="999" spans="1:21" ht="13.2" x14ac:dyDescent="0.25">
      <c r="A999" s="88"/>
      <c r="I999" s="104"/>
      <c r="L999" s="105"/>
      <c r="N999" s="100"/>
      <c r="U999" s="100"/>
    </row>
    <row r="1000" spans="1:21" ht="13.2" x14ac:dyDescent="0.25">
      <c r="A1000" s="88"/>
      <c r="I1000" s="104"/>
      <c r="L1000" s="105"/>
      <c r="N1000" s="100"/>
      <c r="U1000" s="100"/>
    </row>
  </sheetData>
  <conditionalFormatting sqref="C13">
    <cfRule type="notContainsBlanks" dxfId="0" priority="1">
      <formula>LEN(TRIM(C13))&gt;0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B5"/>
  <sheetViews>
    <sheetView workbookViewId="0"/>
  </sheetViews>
  <sheetFormatPr defaultColWidth="14.44140625" defaultRowHeight="15.75" customHeight="1" x14ac:dyDescent="0.25"/>
  <cols>
    <col min="2" max="2" width="39.88671875" customWidth="1"/>
  </cols>
  <sheetData>
    <row r="2" spans="2:2" ht="15.75" customHeight="1" x14ac:dyDescent="0.25">
      <c r="B2" s="25" t="s">
        <v>14</v>
      </c>
    </row>
    <row r="3" spans="2:2" ht="15.75" customHeight="1" x14ac:dyDescent="0.25">
      <c r="B3" s="1" t="s">
        <v>30</v>
      </c>
    </row>
    <row r="4" spans="2:2" ht="15.75" customHeight="1" x14ac:dyDescent="0.25">
      <c r="B4" s="1" t="s">
        <v>31</v>
      </c>
    </row>
    <row r="5" spans="2:2" ht="15.75" customHeight="1" x14ac:dyDescent="0.25">
      <c r="B5" s="1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 СМР</vt:lpstr>
      <vt:lpstr>UNDO_OMNI_TRANSLATOR</vt:lpstr>
      <vt:lpstr>Объемы</vt:lpstr>
      <vt:lpstr>Снабжение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</dc:creator>
  <cp:lastModifiedBy>SSH</cp:lastModifiedBy>
  <dcterms:modified xsi:type="dcterms:W3CDTF">2018-06-13T18:17:40Z</dcterms:modified>
</cp:coreProperties>
</file>