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Лист1!$A$4:$F$112</definedName>
  </definedNames>
  <calcPr calcId="162913"/>
</workbook>
</file>

<file path=xl/calcChain.xml><?xml version="1.0" encoding="utf-8"?>
<calcChain xmlns="http://schemas.openxmlformats.org/spreadsheetml/2006/main">
  <c r="F112" i="1"/>
  <c r="F110" l="1"/>
  <c r="F109"/>
  <c r="F81" l="1"/>
  <c r="F68"/>
  <c r="F39"/>
  <c r="F25"/>
  <c r="F86" l="1"/>
  <c r="F57"/>
  <c r="F42"/>
  <c r="F28"/>
  <c r="F75"/>
  <c r="D88" l="1"/>
  <c r="D89"/>
  <c r="D85"/>
  <c r="D84"/>
  <c r="D72"/>
  <c r="F72" s="1"/>
  <c r="D73"/>
  <c r="D71"/>
  <c r="F71" s="1"/>
  <c r="D59"/>
  <c r="D60"/>
  <c r="D45"/>
  <c r="D31"/>
  <c r="F31" s="1"/>
  <c r="D29"/>
  <c r="F10"/>
  <c r="F9"/>
  <c r="F8"/>
  <c r="D55"/>
  <c r="F55" s="1"/>
  <c r="F40"/>
  <c r="F16" l="1"/>
  <c r="F26" l="1"/>
  <c r="D7" l="1"/>
  <c r="F87" l="1"/>
  <c r="F85"/>
  <c r="D96"/>
  <c r="F84" l="1"/>
  <c r="F89"/>
  <c r="F82"/>
  <c r="F91"/>
  <c r="F73"/>
  <c r="F69"/>
  <c r="F77"/>
  <c r="F76"/>
  <c r="F58"/>
  <c r="F60"/>
  <c r="D54"/>
  <c r="F54" s="1"/>
  <c r="F64"/>
  <c r="F63"/>
  <c r="F62"/>
  <c r="F59"/>
  <c r="F46"/>
  <c r="F92" l="1"/>
  <c r="F65"/>
  <c r="F78"/>
  <c r="F44"/>
  <c r="F43"/>
  <c r="F50"/>
  <c r="F49"/>
  <c r="F48"/>
  <c r="F45"/>
  <c r="F51" l="1"/>
  <c r="F35"/>
  <c r="F34"/>
  <c r="F33"/>
  <c r="F30"/>
  <c r="F29"/>
  <c r="F36" l="1"/>
  <c r="F95"/>
  <c r="F108" l="1"/>
  <c r="F111" s="1"/>
  <c r="F105"/>
  <c r="F104"/>
  <c r="F101"/>
  <c r="F100"/>
  <c r="F99"/>
  <c r="F98"/>
  <c r="F97"/>
  <c r="F96"/>
  <c r="F21"/>
  <c r="F20"/>
  <c r="F19"/>
  <c r="F18"/>
  <c r="F17"/>
  <c r="F15"/>
  <c r="F7"/>
  <c r="F12"/>
  <c r="F11"/>
  <c r="F13" l="1"/>
  <c r="F102"/>
  <c r="F22"/>
  <c r="F106"/>
</calcChain>
</file>

<file path=xl/sharedStrings.xml><?xml version="1.0" encoding="utf-8"?>
<sst xmlns="http://schemas.openxmlformats.org/spreadsheetml/2006/main" count="189" uniqueCount="77">
  <si>
    <t>Смотрите портфолио выполненных работ по ссылке:</t>
  </si>
  <si>
    <t xml:space="preserve">http://newstroy.com.ua/remont-kvartir-foto.html </t>
  </si>
  <si>
    <t>Видеоотзывы наших клиентов:</t>
  </si>
  <si>
    <t>http://newstroy.com.ua/remont-kvartir-kiev-otzyvy.html</t>
  </si>
  <si>
    <t>ТМ NEWSTROY  тел.(044)383-34-74</t>
  </si>
  <si>
    <t xml:space="preserve">Наименование работ                                             </t>
  </si>
  <si>
    <t>Ед. изм.</t>
  </si>
  <si>
    <t xml:space="preserve">К-во    </t>
  </si>
  <si>
    <t>Цена, грн</t>
  </si>
  <si>
    <t>Стоимость, грн</t>
  </si>
  <si>
    <t>Демонтажные работы</t>
  </si>
  <si>
    <t>шт</t>
  </si>
  <si>
    <t>м2</t>
  </si>
  <si>
    <t>м.п.</t>
  </si>
  <si>
    <t>комплекс</t>
  </si>
  <si>
    <t>Сумма по работам</t>
  </si>
  <si>
    <t>Монтажные работы</t>
  </si>
  <si>
    <t>Устройство короба из ГК</t>
  </si>
  <si>
    <t>Устройство перфоуголка на откосы</t>
  </si>
  <si>
    <t>Шпаклевка откосов под покраску</t>
  </si>
  <si>
    <t>Покраска откосов за 2 раза</t>
  </si>
  <si>
    <t>Устройство конструкции для подвесного унитаза</t>
  </si>
  <si>
    <t>Устройство инсталляции для подвесного унитаза</t>
  </si>
  <si>
    <t>Устройство полов</t>
  </si>
  <si>
    <t>Устройство стяжки самовыравнивающейся</t>
  </si>
  <si>
    <t>Устройство покрытия пола из керамической плитки(цена может менятся взависимости от типа плитки)</t>
  </si>
  <si>
    <t>Устройство стен</t>
  </si>
  <si>
    <t>Шпаклевка стен под покраску</t>
  </si>
  <si>
    <t>Покраска стен за 2 раза</t>
  </si>
  <si>
    <t>Устройство покрытия стен из керамической плитки(цена зависит от типа плитки)</t>
  </si>
  <si>
    <t xml:space="preserve">Устройство кухонного фартука из керамической плитки  </t>
  </si>
  <si>
    <t>Укладка декоративного камня (цена дог)</t>
  </si>
  <si>
    <t>Устройство декоративной штукатурки (цена дог)</t>
  </si>
  <si>
    <t>Устройство потолка</t>
  </si>
  <si>
    <t>Выравнивание потолка</t>
  </si>
  <si>
    <t>Шпаклевка потолка под покраску</t>
  </si>
  <si>
    <t>Водоэмульсионная окраска потолка за 2 раза</t>
  </si>
  <si>
    <t>Сантехнические работы</t>
  </si>
  <si>
    <t>точ</t>
  </si>
  <si>
    <t>Монтаж стиральной машины</t>
  </si>
  <si>
    <t>Установка ванны (цена может менятся)</t>
  </si>
  <si>
    <t>Установка унитаза подвесного</t>
  </si>
  <si>
    <t>Установка смесителя ванной</t>
  </si>
  <si>
    <t>Электромонтажные работы</t>
  </si>
  <si>
    <t xml:space="preserve">Устройство теплого пола </t>
  </si>
  <si>
    <t>Устройство терморегуляторов для теплого пола</t>
  </si>
  <si>
    <t>Прочие работы</t>
  </si>
  <si>
    <t>Итого по работам</t>
  </si>
  <si>
    <t>№6811. Ориентировочная смета для Ирины, Лесной массив</t>
  </si>
  <si>
    <t>Размывка потолка</t>
  </si>
  <si>
    <t>Коридор</t>
  </si>
  <si>
    <t>Кухня</t>
  </si>
  <si>
    <t>Комната</t>
  </si>
  <si>
    <t>Санузел</t>
  </si>
  <si>
    <t>Балкон</t>
  </si>
  <si>
    <t>Зашивка потолка деревянной вагонкой</t>
  </si>
  <si>
    <t>Зашивка стен деревянной вагонкой</t>
  </si>
  <si>
    <r>
      <t xml:space="preserve">Монтаж мойки </t>
    </r>
    <r>
      <rPr>
        <b/>
        <sz val="11"/>
        <rFont val="Calibri"/>
        <family val="2"/>
        <charset val="204"/>
      </rPr>
      <t>(делаем только вывод)</t>
    </r>
  </si>
  <si>
    <t>Армосетка</t>
  </si>
  <si>
    <t>Выравнивание откосов</t>
  </si>
  <si>
    <t>Демонтаж  унитаза</t>
  </si>
  <si>
    <t>Демонтаж умывальника</t>
  </si>
  <si>
    <t>Демонтаж ванной</t>
  </si>
  <si>
    <r>
      <t xml:space="preserve">Демонтаж труб сантехники </t>
    </r>
    <r>
      <rPr>
        <b/>
        <sz val="11"/>
        <rFont val="Calibri"/>
        <family val="2"/>
        <charset val="204"/>
      </rPr>
      <t>(будет пересчитываться по факту)</t>
    </r>
  </si>
  <si>
    <r>
      <t>Демонтаж электрики</t>
    </r>
    <r>
      <rPr>
        <b/>
        <sz val="11"/>
        <rFont val="Calibri"/>
        <family val="2"/>
        <charset val="204"/>
      </rPr>
      <t xml:space="preserve"> (будет пересчитываться по факту)</t>
    </r>
  </si>
  <si>
    <t>Утепление стен (стиродорум, пресованный пенопласт)</t>
  </si>
  <si>
    <r>
      <t>Устройство сантехточек (водопровода холодной и горячей воды и канализации)</t>
    </r>
    <r>
      <rPr>
        <b/>
        <sz val="11"/>
        <rFont val="Calibri"/>
        <family val="2"/>
        <charset val="204"/>
      </rPr>
      <t>(будет пересчитываться по факту)</t>
    </r>
  </si>
  <si>
    <r>
      <t>Штробление)</t>
    </r>
    <r>
      <rPr>
        <b/>
        <sz val="11"/>
        <rFont val="Calibri"/>
        <family val="2"/>
        <charset val="204"/>
      </rPr>
      <t>(будет пересчитываться по факту)</t>
    </r>
  </si>
  <si>
    <r>
      <t>Устройство сантехточек (водопровода канализации)</t>
    </r>
    <r>
      <rPr>
        <b/>
        <sz val="11"/>
        <rFont val="Calibri"/>
        <family val="2"/>
        <charset val="204"/>
      </rPr>
      <t>(будет пересчитываться по факту)</t>
    </r>
  </si>
  <si>
    <t>Монтаж подвесного потолка из гипсокартонных листов 1 уровневого</t>
  </si>
  <si>
    <t xml:space="preserve">Обработка стен бетоноконтактом </t>
  </si>
  <si>
    <t>Выравнивание стен</t>
  </si>
  <si>
    <t>Монтаж сетки монтажной</t>
  </si>
  <si>
    <t>Устройство ламината</t>
  </si>
  <si>
    <t>Снятие и установка радиаторов отопления чугунных</t>
  </si>
  <si>
    <t>Перенос счетчиков воды</t>
  </si>
  <si>
    <t>Переврезка полотенцесушителя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</si>
</sst>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6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sz val="11"/>
      <name val="Arial"/>
      <family val="2"/>
      <charset val="204"/>
    </font>
    <font>
      <b/>
      <sz val="12"/>
      <name val="Calibri"/>
      <family val="2"/>
      <charset val="204"/>
    </font>
    <font>
      <sz val="10"/>
      <name val="Helv"/>
    </font>
    <font>
      <b/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BEEF3"/>
        <bgColor rgb="FF4F81BD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theme="4" tint="0.59999389629810485"/>
      </patternFill>
    </fill>
    <fill>
      <patternFill patternType="solid">
        <fgColor rgb="FFC5D9F1"/>
        <bgColor rgb="FFB8CCE4"/>
      </patternFill>
    </fill>
    <fill>
      <patternFill patternType="solid">
        <fgColor rgb="FF8DB4E3"/>
        <bgColor rgb="FFB8CCE4"/>
      </patternFill>
    </fill>
  </fills>
  <borders count="45">
    <border>
      <left/>
      <right/>
      <top/>
      <bottom/>
      <diagonal/>
    </border>
    <border>
      <left style="medium">
        <color theme="4" tint="-0.249977111117893"/>
      </left>
      <right style="thin">
        <color theme="4" tint="-0.24994659260841701"/>
      </right>
      <top style="medium">
        <color theme="4" tint="-0.249977111117893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77111117893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77111117893"/>
      </right>
      <top style="medium">
        <color theme="4" tint="-0.249977111117893"/>
      </top>
      <bottom style="thin">
        <color theme="4" tint="-0.24994659260841701"/>
      </bottom>
      <diagonal/>
    </border>
    <border>
      <left style="medium">
        <color theme="4" tint="-0.249977111117893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77111117893"/>
      </right>
      <top style="thin">
        <color theme="4" tint="-0.24994659260841701"/>
      </top>
      <bottom/>
      <diagonal/>
    </border>
    <border>
      <left style="medium">
        <color theme="4" tint="-0.249977111117893"/>
      </left>
      <right style="thin">
        <color theme="4" tint="-0.24994659260841701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4659260841701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4" tint="-0.24994659260841701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medium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4659260841701"/>
      </right>
      <top style="medium">
        <color theme="4" tint="-0.249977111117893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77111117893"/>
      </top>
      <bottom/>
      <diagonal/>
    </border>
    <border>
      <left style="thin">
        <color theme="4" tint="-0.24994659260841701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/>
      </left>
      <right style="thin">
        <color theme="4" tint="-0.24994659260841701"/>
      </right>
      <top style="medium">
        <color theme="4"/>
      </top>
      <bottom style="medium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/>
      </top>
      <bottom style="medium">
        <color theme="4"/>
      </bottom>
      <diagonal/>
    </border>
    <border>
      <left style="thin">
        <color theme="4" tint="-0.24994659260841701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77111117893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77111117893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77111117893"/>
      </right>
      <top style="thin">
        <color theme="4" tint="-0.2499465926084170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94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wrapText="1"/>
    </xf>
    <xf numFmtId="4" fontId="5" fillId="5" borderId="14" xfId="0" applyNumberFormat="1" applyFont="1" applyFill="1" applyBorder="1"/>
    <xf numFmtId="4" fontId="5" fillId="5" borderId="15" xfId="0" applyNumberFormat="1" applyFont="1" applyFill="1" applyBorder="1"/>
    <xf numFmtId="0" fontId="5" fillId="0" borderId="16" xfId="0" applyFont="1" applyFill="1" applyBorder="1" applyAlignment="1">
      <alignment wrapText="1"/>
    </xf>
    <xf numFmtId="4" fontId="5" fillId="5" borderId="17" xfId="0" applyNumberFormat="1" applyFont="1" applyFill="1" applyBorder="1"/>
    <xf numFmtId="4" fontId="5" fillId="5" borderId="18" xfId="0" applyNumberFormat="1" applyFont="1" applyFill="1" applyBorder="1"/>
    <xf numFmtId="0" fontId="5" fillId="0" borderId="16" xfId="0" applyNumberFormat="1" applyFont="1" applyFill="1" applyBorder="1" applyAlignment="1" applyProtection="1">
      <alignment wrapText="1"/>
    </xf>
    <xf numFmtId="0" fontId="5" fillId="0" borderId="17" xfId="0" applyFont="1" applyFill="1" applyBorder="1" applyAlignment="1"/>
    <xf numFmtId="4" fontId="5" fillId="0" borderId="17" xfId="0" applyNumberFormat="1" applyFont="1" applyFill="1" applyBorder="1" applyAlignment="1" applyProtection="1"/>
    <xf numFmtId="0" fontId="5" fillId="5" borderId="16" xfId="0" applyFont="1" applyFill="1" applyBorder="1" applyAlignment="1">
      <alignment wrapText="1"/>
    </xf>
    <xf numFmtId="4" fontId="5" fillId="5" borderId="21" xfId="0" applyNumberFormat="1" applyFont="1" applyFill="1" applyBorder="1"/>
    <xf numFmtId="0" fontId="8" fillId="6" borderId="20" xfId="0" applyFont="1" applyFill="1" applyBorder="1"/>
    <xf numFmtId="0" fontId="8" fillId="6" borderId="0" xfId="0" applyFont="1" applyFill="1" applyBorder="1" applyAlignment="1">
      <alignment shrinkToFit="1"/>
    </xf>
    <xf numFmtId="4" fontId="8" fillId="6" borderId="0" xfId="0" applyNumberFormat="1" applyFont="1" applyFill="1" applyBorder="1"/>
    <xf numFmtId="4" fontId="8" fillId="6" borderId="23" xfId="0" applyNumberFormat="1" applyFont="1" applyFill="1" applyBorder="1"/>
    <xf numFmtId="0" fontId="5" fillId="0" borderId="14" xfId="0" applyFont="1" applyFill="1" applyBorder="1" applyAlignment="1"/>
    <xf numFmtId="4" fontId="5" fillId="0" borderId="18" xfId="0" applyNumberFormat="1" applyFont="1" applyFill="1" applyBorder="1" applyAlignment="1" applyProtection="1"/>
    <xf numFmtId="4" fontId="5" fillId="0" borderId="17" xfId="0" applyNumberFormat="1" applyFont="1" applyFill="1" applyBorder="1"/>
    <xf numFmtId="4" fontId="5" fillId="5" borderId="18" xfId="0" applyNumberFormat="1" applyFont="1" applyFill="1" applyBorder="1" applyAlignment="1">
      <alignment wrapText="1"/>
    </xf>
    <xf numFmtId="0" fontId="8" fillId="6" borderId="24" xfId="0" applyFont="1" applyFill="1" applyBorder="1" applyAlignment="1">
      <alignment shrinkToFit="1"/>
    </xf>
    <xf numFmtId="4" fontId="8" fillId="6" borderId="24" xfId="0" applyNumberFormat="1" applyFont="1" applyFill="1" applyBorder="1"/>
    <xf numFmtId="4" fontId="9" fillId="7" borderId="23" xfId="0" applyNumberFormat="1" applyFont="1" applyFill="1" applyBorder="1"/>
    <xf numFmtId="0" fontId="9" fillId="7" borderId="31" xfId="0" applyFont="1" applyFill="1" applyBorder="1"/>
    <xf numFmtId="0" fontId="9" fillId="7" borderId="32" xfId="0" applyFont="1" applyFill="1" applyBorder="1" applyAlignment="1">
      <alignment shrinkToFit="1"/>
    </xf>
    <xf numFmtId="4" fontId="9" fillId="7" borderId="32" xfId="0" applyNumberFormat="1" applyFont="1" applyFill="1" applyBorder="1"/>
    <xf numFmtId="4" fontId="9" fillId="7" borderId="33" xfId="0" applyNumberFormat="1" applyFont="1" applyFill="1" applyBorder="1"/>
    <xf numFmtId="0" fontId="9" fillId="7" borderId="34" xfId="0" applyFont="1" applyFill="1" applyBorder="1"/>
    <xf numFmtId="0" fontId="9" fillId="7" borderId="35" xfId="0" applyFont="1" applyFill="1" applyBorder="1" applyAlignment="1">
      <alignment shrinkToFit="1"/>
    </xf>
    <xf numFmtId="4" fontId="9" fillId="7" borderId="35" xfId="0" applyNumberFormat="1" applyFont="1" applyFill="1" applyBorder="1"/>
    <xf numFmtId="4" fontId="9" fillId="7" borderId="36" xfId="0" applyNumberFormat="1" applyFont="1" applyFill="1" applyBorder="1"/>
    <xf numFmtId="0" fontId="5" fillId="5" borderId="17" xfId="0" applyFont="1" applyFill="1" applyBorder="1" applyAlignment="1">
      <alignment wrapText="1"/>
    </xf>
    <xf numFmtId="0" fontId="9" fillId="7" borderId="37" xfId="0" applyFont="1" applyFill="1" applyBorder="1"/>
    <xf numFmtId="0" fontId="9" fillId="7" borderId="0" xfId="0" applyFont="1" applyFill="1" applyBorder="1" applyAlignment="1">
      <alignment shrinkToFit="1"/>
    </xf>
    <xf numFmtId="4" fontId="9" fillId="7" borderId="0" xfId="0" applyNumberFormat="1" applyFont="1" applyFill="1" applyBorder="1"/>
    <xf numFmtId="4" fontId="9" fillId="7" borderId="38" xfId="0" applyNumberFormat="1" applyFont="1" applyFill="1" applyBorder="1"/>
    <xf numFmtId="4" fontId="5" fillId="5" borderId="41" xfId="0" applyNumberFormat="1" applyFont="1" applyFill="1" applyBorder="1"/>
    <xf numFmtId="0" fontId="5" fillId="0" borderId="40" xfId="0" applyFont="1" applyFill="1" applyBorder="1" applyAlignment="1"/>
    <xf numFmtId="4" fontId="5" fillId="0" borderId="40" xfId="0" applyNumberFormat="1" applyFont="1" applyFill="1" applyBorder="1"/>
    <xf numFmtId="0" fontId="9" fillId="7" borderId="42" xfId="0" applyFont="1" applyFill="1" applyBorder="1"/>
    <xf numFmtId="0" fontId="9" fillId="7" borderId="43" xfId="0" applyFont="1" applyFill="1" applyBorder="1" applyAlignment="1">
      <alignment shrinkToFit="1"/>
    </xf>
    <xf numFmtId="4" fontId="9" fillId="7" borderId="43" xfId="0" applyNumberFormat="1" applyFont="1" applyFill="1" applyBorder="1"/>
    <xf numFmtId="4" fontId="9" fillId="7" borderId="44" xfId="0" applyNumberFormat="1" applyFont="1" applyFill="1" applyBorder="1"/>
    <xf numFmtId="0" fontId="11" fillId="8" borderId="20" xfId="0" applyFont="1" applyFill="1" applyBorder="1"/>
    <xf numFmtId="0" fontId="11" fillId="8" borderId="24" xfId="0" applyFont="1" applyFill="1" applyBorder="1"/>
    <xf numFmtId="4" fontId="11" fillId="8" borderId="24" xfId="0" applyNumberFormat="1" applyFont="1" applyFill="1" applyBorder="1"/>
    <xf numFmtId="4" fontId="11" fillId="8" borderId="23" xfId="0" applyNumberFormat="1" applyFont="1" applyFill="1" applyBorder="1"/>
    <xf numFmtId="0" fontId="0" fillId="0" borderId="0" xfId="0" applyAlignment="1">
      <alignment horizontal="right"/>
    </xf>
    <xf numFmtId="4" fontId="6" fillId="3" borderId="11" xfId="0" applyNumberFormat="1" applyFont="1" applyFill="1" applyBorder="1" applyAlignment="1">
      <alignment horizontal="right" vertical="center" wrapText="1"/>
    </xf>
    <xf numFmtId="4" fontId="5" fillId="5" borderId="14" xfId="0" applyNumberFormat="1" applyFont="1" applyFill="1" applyBorder="1" applyAlignment="1">
      <alignment horizontal="right"/>
    </xf>
    <xf numFmtId="4" fontId="5" fillId="5" borderId="17" xfId="0" applyNumberFormat="1" applyFont="1" applyFill="1" applyBorder="1" applyAlignment="1">
      <alignment horizontal="right"/>
    </xf>
    <xf numFmtId="4" fontId="5" fillId="0" borderId="17" xfId="0" applyNumberFormat="1" applyFont="1" applyFill="1" applyBorder="1" applyAlignment="1" applyProtection="1">
      <alignment horizontal="right"/>
    </xf>
    <xf numFmtId="4" fontId="5" fillId="5" borderId="19" xfId="0" applyNumberFormat="1" applyFont="1" applyFill="1" applyBorder="1" applyAlignment="1">
      <alignment horizontal="right"/>
    </xf>
    <xf numFmtId="4" fontId="8" fillId="6" borderId="22" xfId="0" applyNumberFormat="1" applyFont="1" applyFill="1" applyBorder="1" applyAlignment="1">
      <alignment horizontal="right"/>
    </xf>
    <xf numFmtId="4" fontId="8" fillId="6" borderId="24" xfId="0" applyNumberFormat="1" applyFont="1" applyFill="1" applyBorder="1" applyAlignment="1">
      <alignment horizontal="right"/>
    </xf>
    <xf numFmtId="4" fontId="9" fillId="7" borderId="32" xfId="0" applyNumberFormat="1" applyFont="1" applyFill="1" applyBorder="1" applyAlignment="1">
      <alignment horizontal="right"/>
    </xf>
    <xf numFmtId="4" fontId="9" fillId="7" borderId="35" xfId="0" applyNumberFormat="1" applyFont="1" applyFill="1" applyBorder="1" applyAlignment="1">
      <alignment horizontal="right"/>
    </xf>
    <xf numFmtId="4" fontId="9" fillId="7" borderId="0" xfId="0" applyNumberFormat="1" applyFont="1" applyFill="1" applyBorder="1" applyAlignment="1">
      <alignment horizontal="right"/>
    </xf>
    <xf numFmtId="4" fontId="5" fillId="5" borderId="40" xfId="0" applyNumberFormat="1" applyFont="1" applyFill="1" applyBorder="1" applyAlignment="1">
      <alignment horizontal="right"/>
    </xf>
    <xf numFmtId="4" fontId="9" fillId="7" borderId="43" xfId="0" applyNumberFormat="1" applyFont="1" applyFill="1" applyBorder="1" applyAlignment="1">
      <alignment horizontal="right"/>
    </xf>
    <xf numFmtId="4" fontId="11" fillId="8" borderId="24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0" fillId="0" borderId="0" xfId="0" applyNumberFormat="1"/>
    <xf numFmtId="0" fontId="5" fillId="0" borderId="39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0" fontId="2" fillId="0" borderId="0" xfId="0" applyFont="1"/>
    <xf numFmtId="4" fontId="10" fillId="0" borderId="28" xfId="0" applyNumberFormat="1" applyFont="1" applyFill="1" applyBorder="1" applyAlignment="1" applyProtection="1">
      <alignment horizontal="center" vertical="top"/>
    </xf>
    <xf numFmtId="0" fontId="2" fillId="0" borderId="29" xfId="0" applyFont="1" applyBorder="1"/>
    <xf numFmtId="0" fontId="2" fillId="0" borderId="30" xfId="0" applyFont="1" applyBorder="1"/>
    <xf numFmtId="4" fontId="10" fillId="0" borderId="28" xfId="0" applyNumberFormat="1" applyFont="1" applyFill="1" applyBorder="1" applyAlignment="1" applyProtection="1">
      <alignment horizontal="center" vertical="top" shrinkToFit="1"/>
    </xf>
    <xf numFmtId="0" fontId="7" fillId="4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5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4" fillId="0" borderId="2" xfId="1" applyFont="1" applyBorder="1" applyAlignment="1" applyProtection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1" applyFont="1" applyBorder="1" applyAlignment="1" applyProtection="1">
      <alignment horizontal="center"/>
    </xf>
    <xf numFmtId="0" fontId="2" fillId="0" borderId="5" xfId="0" applyFont="1" applyBorder="1"/>
    <xf numFmtId="0" fontId="2" fillId="0" borderId="6" xfId="0" applyFont="1" applyBorder="1"/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964826</xdr:colOff>
      <xdr:row>1</xdr:row>
      <xdr:rowOff>3362</xdr:rowOff>
    </xdr:to>
    <xdr:pic>
      <xdr:nvPicPr>
        <xdr:cNvPr id="4" name="Picture 2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118" y="0"/>
          <a:ext cx="6836708" cy="754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wstroy.com.ua/remont-kvartir-kiev-otzyvy.html" TargetMode="External"/><Relationship Id="rId1" Type="http://schemas.openxmlformats.org/officeDocument/2006/relationships/hyperlink" Target="http://newstroy.com.ua/remont-kvartir-foto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59"/>
  <sheetViews>
    <sheetView tabSelected="1" topLeftCell="A104" zoomScale="85" zoomScaleNormal="85" workbookViewId="0">
      <selection activeCell="K60" sqref="K60:K61"/>
    </sheetView>
  </sheetViews>
  <sheetFormatPr defaultRowHeight="15"/>
  <cols>
    <col min="2" max="2" width="56" customWidth="1"/>
    <col min="3" max="3" width="9.85546875" customWidth="1"/>
    <col min="5" max="5" width="13.140625" style="55" customWidth="1"/>
    <col min="6" max="6" width="15.85546875" customWidth="1"/>
    <col min="9" max="9" width="9.28515625" bestFit="1" customWidth="1"/>
    <col min="12" max="12" width="9.28515625" bestFit="1" customWidth="1"/>
  </cols>
  <sheetData>
    <row r="1" spans="2:8" ht="59.25" customHeight="1" thickBot="1"/>
    <row r="2" spans="2:8" ht="21" customHeight="1">
      <c r="B2" s="3" t="s">
        <v>0</v>
      </c>
      <c r="C2" s="88" t="s">
        <v>1</v>
      </c>
      <c r="D2" s="89"/>
      <c r="E2" s="89"/>
      <c r="F2" s="90"/>
    </row>
    <row r="3" spans="2:8" ht="15.75" thickBot="1">
      <c r="B3" s="4" t="s">
        <v>2</v>
      </c>
      <c r="C3" s="91" t="s">
        <v>3</v>
      </c>
      <c r="D3" s="92"/>
      <c r="E3" s="92"/>
      <c r="F3" s="93"/>
    </row>
    <row r="4" spans="2:8" ht="30.75" customHeight="1" thickBot="1">
      <c r="B4" s="5" t="s">
        <v>48</v>
      </c>
      <c r="C4" s="82" t="s">
        <v>4</v>
      </c>
      <c r="D4" s="83"/>
      <c r="E4" s="83"/>
      <c r="F4" s="84"/>
    </row>
    <row r="5" spans="2:8" ht="16.5" thickBot="1">
      <c r="B5" s="6" t="s">
        <v>5</v>
      </c>
      <c r="C5" s="7" t="s">
        <v>6</v>
      </c>
      <c r="D5" s="7" t="s">
        <v>7</v>
      </c>
      <c r="E5" s="56" t="s">
        <v>8</v>
      </c>
      <c r="F5" s="8" t="s">
        <v>9</v>
      </c>
    </row>
    <row r="6" spans="2:8" ht="21.75" thickBot="1">
      <c r="B6" s="85" t="s">
        <v>10</v>
      </c>
      <c r="C6" s="86"/>
      <c r="D6" s="86"/>
      <c r="E6" s="86"/>
      <c r="F6" s="87"/>
    </row>
    <row r="7" spans="2:8" ht="15" customHeight="1">
      <c r="B7" s="72" t="s">
        <v>49</v>
      </c>
      <c r="C7" s="19" t="s">
        <v>12</v>
      </c>
      <c r="D7" s="19">
        <f>29.6-2.2</f>
        <v>27.400000000000002</v>
      </c>
      <c r="E7" s="60">
        <v>20</v>
      </c>
      <c r="F7" s="14">
        <f>E7*D7</f>
        <v>548</v>
      </c>
    </row>
    <row r="8" spans="2:8" ht="15" customHeight="1">
      <c r="B8" s="18" t="s">
        <v>60</v>
      </c>
      <c r="C8" s="13" t="s">
        <v>11</v>
      </c>
      <c r="D8" s="13">
        <v>1</v>
      </c>
      <c r="E8" s="58">
        <v>50</v>
      </c>
      <c r="F8" s="14">
        <f t="shared" ref="F8:F10" si="0">E8*D8</f>
        <v>50</v>
      </c>
    </row>
    <row r="9" spans="2:8" ht="15" customHeight="1">
      <c r="B9" s="18" t="s">
        <v>61</v>
      </c>
      <c r="C9" s="13" t="s">
        <v>11</v>
      </c>
      <c r="D9" s="13">
        <v>1</v>
      </c>
      <c r="E9" s="58">
        <v>40</v>
      </c>
      <c r="F9" s="14">
        <f t="shared" si="0"/>
        <v>40</v>
      </c>
    </row>
    <row r="10" spans="2:8" ht="15" customHeight="1">
      <c r="B10" s="18" t="s">
        <v>62</v>
      </c>
      <c r="C10" s="13" t="s">
        <v>11</v>
      </c>
      <c r="D10" s="13">
        <v>1</v>
      </c>
      <c r="E10" s="58">
        <v>75</v>
      </c>
      <c r="F10" s="14">
        <f t="shared" si="0"/>
        <v>75</v>
      </c>
    </row>
    <row r="11" spans="2:8" ht="15" customHeight="1">
      <c r="B11" s="12" t="s">
        <v>63</v>
      </c>
      <c r="C11" s="13" t="s">
        <v>14</v>
      </c>
      <c r="D11" s="13">
        <v>1</v>
      </c>
      <c r="E11" s="58"/>
      <c r="F11" s="14">
        <f t="shared" ref="F11:F12" si="1">E11*D11</f>
        <v>0</v>
      </c>
    </row>
    <row r="12" spans="2:8" ht="26.25" customHeight="1">
      <c r="B12" s="12" t="s">
        <v>64</v>
      </c>
      <c r="C12" s="13" t="s">
        <v>14</v>
      </c>
      <c r="D12" s="13">
        <v>1</v>
      </c>
      <c r="E12" s="58"/>
      <c r="F12" s="14">
        <f t="shared" si="1"/>
        <v>0</v>
      </c>
    </row>
    <row r="13" spans="2:8" ht="15" customHeight="1" thickBot="1">
      <c r="B13" s="20" t="s">
        <v>15</v>
      </c>
      <c r="C13" s="21"/>
      <c r="D13" s="22"/>
      <c r="E13" s="61"/>
      <c r="F13" s="23">
        <f>SUBTOTAL(9,F7:F12)</f>
        <v>713</v>
      </c>
    </row>
    <row r="14" spans="2:8" ht="21.75" customHeight="1" thickBot="1">
      <c r="B14" s="85" t="s">
        <v>16</v>
      </c>
      <c r="C14" s="86"/>
      <c r="D14" s="86"/>
      <c r="E14" s="86"/>
      <c r="F14" s="87"/>
    </row>
    <row r="15" spans="2:8" ht="15" customHeight="1">
      <c r="B15" s="12" t="s">
        <v>17</v>
      </c>
      <c r="C15" s="16" t="s">
        <v>13</v>
      </c>
      <c r="D15" s="26">
        <v>10.8</v>
      </c>
      <c r="E15" s="58">
        <v>65</v>
      </c>
      <c r="F15" s="25">
        <f t="shared" ref="F15" si="2">E15*D15</f>
        <v>702</v>
      </c>
    </row>
    <row r="16" spans="2:8" ht="15" customHeight="1">
      <c r="B16" s="12" t="s">
        <v>59</v>
      </c>
      <c r="C16" s="16" t="s">
        <v>12</v>
      </c>
      <c r="D16" s="17">
        <v>15</v>
      </c>
      <c r="E16" s="58">
        <v>35</v>
      </c>
      <c r="F16" s="14">
        <f t="shared" ref="F16:F21" si="3">D16*E16</f>
        <v>525</v>
      </c>
      <c r="H16" s="70"/>
    </row>
    <row r="17" spans="2:6" ht="15" customHeight="1">
      <c r="B17" s="12" t="s">
        <v>18</v>
      </c>
      <c r="C17" s="13" t="s">
        <v>13</v>
      </c>
      <c r="D17" s="13">
        <v>15</v>
      </c>
      <c r="E17" s="58">
        <v>5</v>
      </c>
      <c r="F17" s="14">
        <f t="shared" si="3"/>
        <v>75</v>
      </c>
    </row>
    <row r="18" spans="2:6" ht="15" customHeight="1">
      <c r="B18" s="12" t="s">
        <v>19</v>
      </c>
      <c r="C18" s="13" t="s">
        <v>13</v>
      </c>
      <c r="D18" s="13">
        <v>15</v>
      </c>
      <c r="E18" s="58">
        <v>40</v>
      </c>
      <c r="F18" s="14">
        <f t="shared" si="3"/>
        <v>600</v>
      </c>
    </row>
    <row r="19" spans="2:6" ht="15" customHeight="1">
      <c r="B19" s="12" t="s">
        <v>20</v>
      </c>
      <c r="C19" s="13" t="s">
        <v>13</v>
      </c>
      <c r="D19" s="13">
        <v>15</v>
      </c>
      <c r="E19" s="58">
        <v>40</v>
      </c>
      <c r="F19" s="14">
        <f t="shared" si="3"/>
        <v>600</v>
      </c>
    </row>
    <row r="20" spans="2:6" ht="15" customHeight="1">
      <c r="B20" s="12" t="s">
        <v>21</v>
      </c>
      <c r="C20" s="16" t="s">
        <v>11</v>
      </c>
      <c r="D20" s="26">
        <v>1</v>
      </c>
      <c r="E20" s="58">
        <v>250</v>
      </c>
      <c r="F20" s="27">
        <f t="shared" si="3"/>
        <v>250</v>
      </c>
    </row>
    <row r="21" spans="2:6" ht="15" customHeight="1">
      <c r="B21" s="12" t="s">
        <v>22</v>
      </c>
      <c r="C21" s="16" t="s">
        <v>11</v>
      </c>
      <c r="D21" s="26">
        <v>1</v>
      </c>
      <c r="E21" s="58">
        <v>450</v>
      </c>
      <c r="F21" s="27">
        <f t="shared" si="3"/>
        <v>450</v>
      </c>
    </row>
    <row r="22" spans="2:6" ht="15" customHeight="1" thickBot="1">
      <c r="B22" s="20" t="s">
        <v>15</v>
      </c>
      <c r="C22" s="28"/>
      <c r="D22" s="29"/>
      <c r="E22" s="62"/>
      <c r="F22" s="30">
        <f>SUBTOTAL(9,F15:F21)</f>
        <v>3202</v>
      </c>
    </row>
    <row r="23" spans="2:6" ht="21.75" customHeight="1" thickBot="1">
      <c r="B23" s="79" t="s">
        <v>50</v>
      </c>
      <c r="C23" s="80"/>
      <c r="D23" s="80"/>
      <c r="E23" s="80"/>
      <c r="F23" s="81"/>
    </row>
    <row r="24" spans="2:6" ht="15" customHeight="1" thickBot="1">
      <c r="B24" s="75" t="s">
        <v>23</v>
      </c>
      <c r="C24" s="76"/>
      <c r="D24" s="76"/>
      <c r="E24" s="76"/>
      <c r="F24" s="77"/>
    </row>
    <row r="25" spans="2:6" s="74" customFormat="1">
      <c r="B25" s="18" t="s">
        <v>24</v>
      </c>
      <c r="C25" s="16" t="s">
        <v>12</v>
      </c>
      <c r="D25" s="13">
        <v>3.9</v>
      </c>
      <c r="E25" s="13">
        <v>30</v>
      </c>
      <c r="F25" s="14">
        <f t="shared" ref="F25:F26" si="4">D25*E25</f>
        <v>117</v>
      </c>
    </row>
    <row r="26" spans="2:6" ht="29.25" customHeight="1" thickBot="1">
      <c r="B26" s="18" t="s">
        <v>25</v>
      </c>
      <c r="C26" s="13" t="s">
        <v>12</v>
      </c>
      <c r="D26" s="13">
        <v>3.9</v>
      </c>
      <c r="E26" s="58">
        <v>140</v>
      </c>
      <c r="F26" s="14">
        <f t="shared" si="4"/>
        <v>546</v>
      </c>
    </row>
    <row r="27" spans="2:6" ht="15" customHeight="1" thickBot="1">
      <c r="B27" s="78" t="s">
        <v>26</v>
      </c>
      <c r="C27" s="76"/>
      <c r="D27" s="76"/>
      <c r="E27" s="76"/>
      <c r="F27" s="77"/>
    </row>
    <row r="28" spans="2:6" s="74" customFormat="1">
      <c r="B28" s="18" t="s">
        <v>71</v>
      </c>
      <c r="C28" s="16" t="s">
        <v>12</v>
      </c>
      <c r="D28" s="17">
        <v>15.27</v>
      </c>
      <c r="E28" s="13">
        <v>40</v>
      </c>
      <c r="F28" s="14">
        <f t="shared" ref="F28" si="5">D28*E28</f>
        <v>610.79999999999995</v>
      </c>
    </row>
    <row r="29" spans="2:6" ht="15" customHeight="1">
      <c r="B29" s="12" t="s">
        <v>27</v>
      </c>
      <c r="C29" s="13" t="s">
        <v>12</v>
      </c>
      <c r="D29" s="10">
        <f t="shared" ref="D29" si="6">(1.06+0.49+2.45+1.78+1.16+1.73)*2.56-1*2.1-0.8*2.1*2-0.7*2.1</f>
        <v>15.265199999999998</v>
      </c>
      <c r="E29" s="58">
        <v>45</v>
      </c>
      <c r="F29" s="14">
        <f>D29*E29</f>
        <v>686.93399999999997</v>
      </c>
    </row>
    <row r="30" spans="2:6" ht="15" customHeight="1">
      <c r="B30" s="15" t="s">
        <v>28</v>
      </c>
      <c r="C30" s="13" t="s">
        <v>12</v>
      </c>
      <c r="D30" s="10">
        <v>11.14</v>
      </c>
      <c r="E30" s="58">
        <v>45</v>
      </c>
      <c r="F30" s="14">
        <f t="shared" ref="F30:F31" si="7">D30*E30</f>
        <v>501.3</v>
      </c>
    </row>
    <row r="31" spans="2:6" ht="29.25" customHeight="1" thickBot="1">
      <c r="B31" s="18" t="s">
        <v>25</v>
      </c>
      <c r="C31" s="13" t="s">
        <v>12</v>
      </c>
      <c r="D31" s="13">
        <f t="shared" ref="D31" si="8">1.65*2.5</f>
        <v>4.125</v>
      </c>
      <c r="E31" s="58">
        <v>140</v>
      </c>
      <c r="F31" s="14">
        <f t="shared" si="7"/>
        <v>577.5</v>
      </c>
    </row>
    <row r="32" spans="2:6" ht="15" customHeight="1" thickBot="1">
      <c r="B32" s="75" t="s">
        <v>33</v>
      </c>
      <c r="C32" s="76"/>
      <c r="D32" s="76"/>
      <c r="E32" s="76"/>
      <c r="F32" s="77"/>
    </row>
    <row r="33" spans="2:6" ht="15" customHeight="1">
      <c r="B33" s="12" t="s">
        <v>34</v>
      </c>
      <c r="C33" s="16" t="s">
        <v>12</v>
      </c>
      <c r="D33" s="17">
        <v>3.9</v>
      </c>
      <c r="E33" s="58">
        <v>40</v>
      </c>
      <c r="F33" s="14">
        <f t="shared" ref="F33:F34" si="9">D33*E33</f>
        <v>156</v>
      </c>
    </row>
    <row r="34" spans="2:6" ht="15" customHeight="1">
      <c r="B34" s="15" t="s">
        <v>35</v>
      </c>
      <c r="C34" s="16" t="s">
        <v>12</v>
      </c>
      <c r="D34" s="17">
        <v>3.9</v>
      </c>
      <c r="E34" s="59">
        <v>55</v>
      </c>
      <c r="F34" s="14">
        <f t="shared" si="9"/>
        <v>214.5</v>
      </c>
    </row>
    <row r="35" spans="2:6" ht="15" customHeight="1">
      <c r="B35" s="15" t="s">
        <v>36</v>
      </c>
      <c r="C35" s="16" t="s">
        <v>12</v>
      </c>
      <c r="D35" s="17">
        <v>3.9</v>
      </c>
      <c r="E35" s="58">
        <v>45</v>
      </c>
      <c r="F35" s="14">
        <f>E35*D35</f>
        <v>175.5</v>
      </c>
    </row>
    <row r="36" spans="2:6" ht="15" customHeight="1" thickBot="1">
      <c r="B36" s="31" t="s">
        <v>15</v>
      </c>
      <c r="C36" s="32"/>
      <c r="D36" s="33"/>
      <c r="E36" s="63"/>
      <c r="F36" s="34">
        <f>SUBTOTAL(9,F24:F35)</f>
        <v>3585.5340000000001</v>
      </c>
    </row>
    <row r="37" spans="2:6" ht="21.75" customHeight="1" thickBot="1">
      <c r="B37" s="79" t="s">
        <v>51</v>
      </c>
      <c r="C37" s="80"/>
      <c r="D37" s="80"/>
      <c r="E37" s="80"/>
      <c r="F37" s="81"/>
    </row>
    <row r="38" spans="2:6" ht="15" customHeight="1" thickBot="1">
      <c r="B38" s="75" t="s">
        <v>23</v>
      </c>
      <c r="C38" s="76"/>
      <c r="D38" s="76"/>
      <c r="E38" s="76"/>
      <c r="F38" s="77"/>
    </row>
    <row r="39" spans="2:6" s="74" customFormat="1">
      <c r="B39" s="18" t="s">
        <v>24</v>
      </c>
      <c r="C39" s="16" t="s">
        <v>12</v>
      </c>
      <c r="D39" s="13">
        <v>6.9</v>
      </c>
      <c r="E39" s="13">
        <v>30</v>
      </c>
      <c r="F39" s="14">
        <f t="shared" ref="F39:F40" si="10">D39*E39</f>
        <v>207</v>
      </c>
    </row>
    <row r="40" spans="2:6" ht="29.25" customHeight="1" thickBot="1">
      <c r="B40" s="18" t="s">
        <v>25</v>
      </c>
      <c r="C40" s="13" t="s">
        <v>12</v>
      </c>
      <c r="D40" s="13">
        <v>6.9</v>
      </c>
      <c r="E40" s="58">
        <v>140</v>
      </c>
      <c r="F40" s="14">
        <f t="shared" si="10"/>
        <v>966</v>
      </c>
    </row>
    <row r="41" spans="2:6" ht="15" customHeight="1" thickBot="1">
      <c r="B41" s="78" t="s">
        <v>26</v>
      </c>
      <c r="C41" s="76"/>
      <c r="D41" s="76"/>
      <c r="E41" s="76"/>
      <c r="F41" s="77"/>
    </row>
    <row r="42" spans="2:6" s="74" customFormat="1">
      <c r="B42" s="18" t="s">
        <v>71</v>
      </c>
      <c r="C42" s="16" t="s">
        <v>12</v>
      </c>
      <c r="D42" s="17">
        <v>20.54</v>
      </c>
      <c r="E42" s="13">
        <v>40</v>
      </c>
      <c r="F42" s="14">
        <f t="shared" ref="F42" si="11">D42*E42</f>
        <v>821.59999999999991</v>
      </c>
    </row>
    <row r="43" spans="2:6" ht="15" customHeight="1">
      <c r="B43" s="12" t="s">
        <v>27</v>
      </c>
      <c r="C43" s="13" t="s">
        <v>12</v>
      </c>
      <c r="D43" s="10">
        <v>13.42</v>
      </c>
      <c r="E43" s="58">
        <v>45</v>
      </c>
      <c r="F43" s="14">
        <f>D43*E43</f>
        <v>603.9</v>
      </c>
    </row>
    <row r="44" spans="2:6" ht="15" customHeight="1">
      <c r="B44" s="15" t="s">
        <v>28</v>
      </c>
      <c r="C44" s="13" t="s">
        <v>12</v>
      </c>
      <c r="D44" s="10">
        <v>13.42</v>
      </c>
      <c r="E44" s="58">
        <v>45</v>
      </c>
      <c r="F44" s="14">
        <f t="shared" ref="F44:F45" si="12">D44*E44</f>
        <v>603.9</v>
      </c>
    </row>
    <row r="45" spans="2:6" ht="15" customHeight="1">
      <c r="B45" s="12" t="s">
        <v>31</v>
      </c>
      <c r="C45" s="13" t="s">
        <v>12</v>
      </c>
      <c r="D45" s="13">
        <f>2*2.56</f>
        <v>5.12</v>
      </c>
      <c r="E45" s="58"/>
      <c r="F45" s="14">
        <f t="shared" si="12"/>
        <v>0</v>
      </c>
    </row>
    <row r="46" spans="2:6" ht="15" customHeight="1" thickBot="1">
      <c r="B46" s="18" t="s">
        <v>30</v>
      </c>
      <c r="C46" s="13" t="s">
        <v>12</v>
      </c>
      <c r="D46" s="13">
        <v>2.8</v>
      </c>
      <c r="E46" s="58">
        <v>160</v>
      </c>
      <c r="F46" s="14">
        <f>D46*E46</f>
        <v>448</v>
      </c>
    </row>
    <row r="47" spans="2:6" ht="15" customHeight="1" thickBot="1">
      <c r="B47" s="75" t="s">
        <v>33</v>
      </c>
      <c r="C47" s="76"/>
      <c r="D47" s="76"/>
      <c r="E47" s="76"/>
      <c r="F47" s="77"/>
    </row>
    <row r="48" spans="2:6" ht="15" customHeight="1">
      <c r="B48" s="12" t="s">
        <v>34</v>
      </c>
      <c r="C48" s="16" t="s">
        <v>12</v>
      </c>
      <c r="D48" s="17">
        <v>6.9</v>
      </c>
      <c r="E48" s="58">
        <v>40</v>
      </c>
      <c r="F48" s="14">
        <f t="shared" ref="F48:F49" si="13">D48*E48</f>
        <v>276</v>
      </c>
    </row>
    <row r="49" spans="2:6" ht="15" customHeight="1">
      <c r="B49" s="15" t="s">
        <v>35</v>
      </c>
      <c r="C49" s="16" t="s">
        <v>12</v>
      </c>
      <c r="D49" s="17">
        <v>6.9</v>
      </c>
      <c r="E49" s="59">
        <v>55</v>
      </c>
      <c r="F49" s="14">
        <f t="shared" si="13"/>
        <v>379.5</v>
      </c>
    </row>
    <row r="50" spans="2:6" ht="15" customHeight="1">
      <c r="B50" s="15" t="s">
        <v>36</v>
      </c>
      <c r="C50" s="16" t="s">
        <v>12</v>
      </c>
      <c r="D50" s="17">
        <v>6.9</v>
      </c>
      <c r="E50" s="58">
        <v>45</v>
      </c>
      <c r="F50" s="14">
        <f>E50*D50</f>
        <v>310.5</v>
      </c>
    </row>
    <row r="51" spans="2:6" ht="15" customHeight="1" thickBot="1">
      <c r="B51" s="31" t="s">
        <v>15</v>
      </c>
      <c r="C51" s="32"/>
      <c r="D51" s="33"/>
      <c r="E51" s="63"/>
      <c r="F51" s="34">
        <f>SUBTOTAL(9,F38:F50)</f>
        <v>4616.3999999999996</v>
      </c>
    </row>
    <row r="52" spans="2:6" ht="21.75" customHeight="1" thickBot="1">
      <c r="B52" s="79" t="s">
        <v>52</v>
      </c>
      <c r="C52" s="80"/>
      <c r="D52" s="80"/>
      <c r="E52" s="80"/>
      <c r="F52" s="81"/>
    </row>
    <row r="53" spans="2:6" ht="15" customHeight="1" thickBot="1">
      <c r="B53" s="75" t="s">
        <v>23</v>
      </c>
      <c r="C53" s="76"/>
      <c r="D53" s="76"/>
      <c r="E53" s="76"/>
      <c r="F53" s="77"/>
    </row>
    <row r="54" spans="2:6" ht="15" customHeight="1">
      <c r="B54" s="12" t="s">
        <v>24</v>
      </c>
      <c r="C54" s="16" t="s">
        <v>12</v>
      </c>
      <c r="D54" s="13">
        <f t="shared" ref="D54:D55" si="14">3*4.78</f>
        <v>14.34</v>
      </c>
      <c r="E54" s="58">
        <v>30</v>
      </c>
      <c r="F54" s="14">
        <f t="shared" ref="F54" si="15">D54*E54</f>
        <v>430.2</v>
      </c>
    </row>
    <row r="55" spans="2:6" ht="15" customHeight="1" thickBot="1">
      <c r="B55" s="18" t="s">
        <v>73</v>
      </c>
      <c r="C55" s="13" t="s">
        <v>12</v>
      </c>
      <c r="D55" s="13">
        <f t="shared" si="14"/>
        <v>14.34</v>
      </c>
      <c r="E55" s="58">
        <v>45</v>
      </c>
      <c r="F55" s="14">
        <f t="shared" ref="F55" si="16">D55*E55</f>
        <v>645.29999999999995</v>
      </c>
    </row>
    <row r="56" spans="2:6" ht="15" customHeight="1" thickBot="1">
      <c r="B56" s="78" t="s">
        <v>26</v>
      </c>
      <c r="C56" s="76"/>
      <c r="D56" s="76"/>
      <c r="E56" s="76"/>
      <c r="F56" s="77"/>
    </row>
    <row r="57" spans="2:6" s="74" customFormat="1">
      <c r="B57" s="18" t="s">
        <v>71</v>
      </c>
      <c r="C57" s="16" t="s">
        <v>12</v>
      </c>
      <c r="D57" s="17">
        <v>34.22</v>
      </c>
      <c r="E57" s="13">
        <v>40</v>
      </c>
      <c r="F57" s="14">
        <f t="shared" ref="F57" si="17">D57*E57</f>
        <v>1368.8</v>
      </c>
    </row>
    <row r="58" spans="2:6" ht="15" customHeight="1">
      <c r="B58" s="12" t="s">
        <v>27</v>
      </c>
      <c r="C58" s="13" t="s">
        <v>12</v>
      </c>
      <c r="D58" s="10">
        <v>23.52</v>
      </c>
      <c r="E58" s="58">
        <v>45</v>
      </c>
      <c r="F58" s="14">
        <f>D58*E58</f>
        <v>1058.4000000000001</v>
      </c>
    </row>
    <row r="59" spans="2:6" ht="15" customHeight="1">
      <c r="B59" s="15" t="s">
        <v>28</v>
      </c>
      <c r="C59" s="13" t="s">
        <v>12</v>
      </c>
      <c r="D59" s="17">
        <f>34.22-10.7</f>
        <v>23.52</v>
      </c>
      <c r="E59" s="58">
        <v>45</v>
      </c>
      <c r="F59" s="14">
        <f t="shared" ref="F59:F60" si="18">D59*E59</f>
        <v>1058.4000000000001</v>
      </c>
    </row>
    <row r="60" spans="2:6" ht="15" customHeight="1" thickBot="1">
      <c r="B60" s="12" t="s">
        <v>31</v>
      </c>
      <c r="C60" s="13" t="s">
        <v>12</v>
      </c>
      <c r="D60" s="13">
        <f>4.18*2.56</f>
        <v>10.700799999999999</v>
      </c>
      <c r="E60" s="58"/>
      <c r="F60" s="14">
        <f t="shared" si="18"/>
        <v>0</v>
      </c>
    </row>
    <row r="61" spans="2:6" ht="15" customHeight="1" thickBot="1">
      <c r="B61" s="75" t="s">
        <v>33</v>
      </c>
      <c r="C61" s="76"/>
      <c r="D61" s="76"/>
      <c r="E61" s="76"/>
      <c r="F61" s="77"/>
    </row>
    <row r="62" spans="2:6" ht="15" customHeight="1">
      <c r="B62" s="12" t="s">
        <v>34</v>
      </c>
      <c r="C62" s="16" t="s">
        <v>12</v>
      </c>
      <c r="D62" s="17">
        <v>14.34</v>
      </c>
      <c r="E62" s="58">
        <v>40</v>
      </c>
      <c r="F62" s="14">
        <f t="shared" ref="F62:F63" si="19">D62*E62</f>
        <v>573.6</v>
      </c>
    </row>
    <row r="63" spans="2:6" ht="15" customHeight="1">
      <c r="B63" s="15" t="s">
        <v>35</v>
      </c>
      <c r="C63" s="16" t="s">
        <v>12</v>
      </c>
      <c r="D63" s="17">
        <v>14.34</v>
      </c>
      <c r="E63" s="59">
        <v>55</v>
      </c>
      <c r="F63" s="14">
        <f t="shared" si="19"/>
        <v>788.7</v>
      </c>
    </row>
    <row r="64" spans="2:6" ht="15" customHeight="1">
      <c r="B64" s="15" t="s">
        <v>36</v>
      </c>
      <c r="C64" s="16" t="s">
        <v>12</v>
      </c>
      <c r="D64" s="17">
        <v>14.34</v>
      </c>
      <c r="E64" s="58">
        <v>45</v>
      </c>
      <c r="F64" s="14">
        <f>E64*D64</f>
        <v>645.29999999999995</v>
      </c>
    </row>
    <row r="65" spans="2:6" ht="15" customHeight="1" thickBot="1">
      <c r="B65" s="31" t="s">
        <v>15</v>
      </c>
      <c r="C65" s="32"/>
      <c r="D65" s="33"/>
      <c r="E65" s="63"/>
      <c r="F65" s="34">
        <f>SUBTOTAL(9,F53:F64)</f>
        <v>6568.7000000000007</v>
      </c>
    </row>
    <row r="66" spans="2:6" ht="21.75" customHeight="1" thickBot="1">
      <c r="B66" s="79" t="s">
        <v>53</v>
      </c>
      <c r="C66" s="80"/>
      <c r="D66" s="80"/>
      <c r="E66" s="80"/>
      <c r="F66" s="81"/>
    </row>
    <row r="67" spans="2:6" ht="15" customHeight="1" thickBot="1">
      <c r="B67" s="75" t="s">
        <v>23</v>
      </c>
      <c r="C67" s="76"/>
      <c r="D67" s="76"/>
      <c r="E67" s="76"/>
      <c r="F67" s="77"/>
    </row>
    <row r="68" spans="2:6" ht="15" customHeight="1">
      <c r="B68" s="12" t="s">
        <v>24</v>
      </c>
      <c r="C68" s="16" t="s">
        <v>12</v>
      </c>
      <c r="D68" s="13">
        <v>2.2000000000000002</v>
      </c>
      <c r="E68" s="58">
        <v>30</v>
      </c>
      <c r="F68" s="14">
        <f t="shared" ref="F68:F69" si="20">D68*E68</f>
        <v>66</v>
      </c>
    </row>
    <row r="69" spans="2:6" ht="29.25" customHeight="1" thickBot="1">
      <c r="B69" s="18" t="s">
        <v>25</v>
      </c>
      <c r="C69" s="13" t="s">
        <v>12</v>
      </c>
      <c r="D69" s="13">
        <v>2.2000000000000002</v>
      </c>
      <c r="E69" s="58">
        <v>140</v>
      </c>
      <c r="F69" s="14">
        <f t="shared" si="20"/>
        <v>308</v>
      </c>
    </row>
    <row r="70" spans="2:6" ht="15" customHeight="1" thickBot="1">
      <c r="B70" s="78" t="s">
        <v>26</v>
      </c>
      <c r="C70" s="76"/>
      <c r="D70" s="76"/>
      <c r="E70" s="76"/>
      <c r="F70" s="77"/>
    </row>
    <row r="71" spans="2:6" ht="15" customHeight="1">
      <c r="B71" s="73" t="s">
        <v>70</v>
      </c>
      <c r="C71" s="24" t="s">
        <v>12</v>
      </c>
      <c r="D71" s="10">
        <f>(1.73+1.56)*2*2.56-0.8*2.1</f>
        <v>15.1648</v>
      </c>
      <c r="E71" s="57">
        <v>5</v>
      </c>
      <c r="F71" s="11">
        <f>D71*E71</f>
        <v>75.823999999999998</v>
      </c>
    </row>
    <row r="72" spans="2:6" ht="15" customHeight="1">
      <c r="B72" s="18" t="s">
        <v>72</v>
      </c>
      <c r="C72" s="16" t="s">
        <v>12</v>
      </c>
      <c r="D72" s="10">
        <f t="shared" ref="D72:D73" si="21">(1.73+1.56)*2*2.56-0.8*2.1</f>
        <v>15.1648</v>
      </c>
      <c r="E72" s="58">
        <v>15</v>
      </c>
      <c r="F72" s="14">
        <f t="shared" ref="F72" si="22">D72*E72</f>
        <v>227.47199999999998</v>
      </c>
    </row>
    <row r="73" spans="2:6" ht="31.5" customHeight="1" thickBot="1">
      <c r="B73" s="18" t="s">
        <v>29</v>
      </c>
      <c r="C73" s="13" t="s">
        <v>12</v>
      </c>
      <c r="D73" s="10">
        <f t="shared" si="21"/>
        <v>15.1648</v>
      </c>
      <c r="E73" s="58">
        <v>140</v>
      </c>
      <c r="F73" s="14">
        <f t="shared" ref="F73" si="23">D73*E73</f>
        <v>2123.0720000000001</v>
      </c>
    </row>
    <row r="74" spans="2:6" ht="15" customHeight="1" thickBot="1">
      <c r="B74" s="75" t="s">
        <v>33</v>
      </c>
      <c r="C74" s="76"/>
      <c r="D74" s="76"/>
      <c r="E74" s="76"/>
      <c r="F74" s="77"/>
    </row>
    <row r="75" spans="2:6" s="74" customFormat="1" ht="30">
      <c r="B75" s="15" t="s">
        <v>69</v>
      </c>
      <c r="C75" s="16" t="s">
        <v>12</v>
      </c>
      <c r="D75" s="17">
        <v>2.2000000000000002</v>
      </c>
      <c r="E75" s="17">
        <v>90</v>
      </c>
      <c r="F75" s="14">
        <f t="shared" ref="F75" si="24">D75*E75</f>
        <v>198.00000000000003</v>
      </c>
    </row>
    <row r="76" spans="2:6" ht="15" customHeight="1">
      <c r="B76" s="15" t="s">
        <v>35</v>
      </c>
      <c r="C76" s="16" t="s">
        <v>12</v>
      </c>
      <c r="D76" s="17">
        <v>2.2000000000000002</v>
      </c>
      <c r="E76" s="59">
        <v>55</v>
      </c>
      <c r="F76" s="14">
        <f t="shared" ref="F76" si="25">D76*E76</f>
        <v>121.00000000000001</v>
      </c>
    </row>
    <row r="77" spans="2:6" ht="15" customHeight="1">
      <c r="B77" s="15" t="s">
        <v>36</v>
      </c>
      <c r="C77" s="16" t="s">
        <v>12</v>
      </c>
      <c r="D77" s="17">
        <v>2.2000000000000002</v>
      </c>
      <c r="E77" s="58">
        <v>45</v>
      </c>
      <c r="F77" s="14">
        <f>E77*D77</f>
        <v>99.000000000000014</v>
      </c>
    </row>
    <row r="78" spans="2:6" ht="15" customHeight="1" thickBot="1">
      <c r="B78" s="31" t="s">
        <v>15</v>
      </c>
      <c r="C78" s="32"/>
      <c r="D78" s="33"/>
      <c r="E78" s="63"/>
      <c r="F78" s="34">
        <f>SUBTOTAL(9,F67:F77)</f>
        <v>3218.3680000000004</v>
      </c>
    </row>
    <row r="79" spans="2:6" ht="21.75" customHeight="1" thickBot="1">
      <c r="B79" s="79" t="s">
        <v>54</v>
      </c>
      <c r="C79" s="80"/>
      <c r="D79" s="80"/>
      <c r="E79" s="80"/>
      <c r="F79" s="81"/>
    </row>
    <row r="80" spans="2:6" ht="15" customHeight="1" thickBot="1">
      <c r="B80" s="75" t="s">
        <v>23</v>
      </c>
      <c r="C80" s="76"/>
      <c r="D80" s="76"/>
      <c r="E80" s="76"/>
      <c r="F80" s="77"/>
    </row>
    <row r="81" spans="2:6" ht="15" customHeight="1">
      <c r="B81" s="12" t="s">
        <v>24</v>
      </c>
      <c r="C81" s="16" t="s">
        <v>12</v>
      </c>
      <c r="D81" s="13">
        <v>2.2999999999999998</v>
      </c>
      <c r="E81" s="58">
        <v>30</v>
      </c>
      <c r="F81" s="14">
        <f t="shared" ref="F81:F82" si="26">D81*E81</f>
        <v>69</v>
      </c>
    </row>
    <row r="82" spans="2:6" ht="29.25" customHeight="1" thickBot="1">
      <c r="B82" s="18" t="s">
        <v>25</v>
      </c>
      <c r="C82" s="13" t="s">
        <v>12</v>
      </c>
      <c r="D82" s="13">
        <v>2.2999999999999998</v>
      </c>
      <c r="E82" s="58">
        <v>140</v>
      </c>
      <c r="F82" s="14">
        <f t="shared" si="26"/>
        <v>322</v>
      </c>
    </row>
    <row r="83" spans="2:6" ht="15" customHeight="1" thickBot="1">
      <c r="B83" s="78" t="s">
        <v>26</v>
      </c>
      <c r="C83" s="76"/>
      <c r="D83" s="76"/>
      <c r="E83" s="76"/>
      <c r="F83" s="77"/>
    </row>
    <row r="84" spans="2:6" ht="15" customHeight="1">
      <c r="B84" s="12" t="s">
        <v>65</v>
      </c>
      <c r="C84" s="16" t="s">
        <v>12</v>
      </c>
      <c r="D84" s="10">
        <f>0.88*2*2.56+2.57*1.1</f>
        <v>7.3326000000000002</v>
      </c>
      <c r="E84" s="58">
        <v>30</v>
      </c>
      <c r="F84" s="14">
        <f>D84*E84</f>
        <v>219.97800000000001</v>
      </c>
    </row>
    <row r="85" spans="2:6" ht="15" customHeight="1">
      <c r="B85" s="12" t="s">
        <v>58</v>
      </c>
      <c r="C85" s="13" t="s">
        <v>12</v>
      </c>
      <c r="D85" s="10">
        <f>0.88*2*2.56+2.57*1.1</f>
        <v>7.3326000000000002</v>
      </c>
      <c r="E85" s="58">
        <v>15</v>
      </c>
      <c r="F85" s="14">
        <f t="shared" ref="F85:F86" si="27">D85*E85</f>
        <v>109.989</v>
      </c>
    </row>
    <row r="86" spans="2:6" s="74" customFormat="1">
      <c r="B86" s="18" t="s">
        <v>71</v>
      </c>
      <c r="C86" s="16" t="s">
        <v>12</v>
      </c>
      <c r="D86" s="17">
        <v>9.89</v>
      </c>
      <c r="E86" s="13">
        <v>40</v>
      </c>
      <c r="F86" s="14">
        <f t="shared" si="27"/>
        <v>395.6</v>
      </c>
    </row>
    <row r="87" spans="2:6" ht="15" customHeight="1">
      <c r="B87" s="12" t="s">
        <v>27</v>
      </c>
      <c r="C87" s="13" t="s">
        <v>12</v>
      </c>
      <c r="D87" s="17">
        <v>9.89</v>
      </c>
      <c r="E87" s="58">
        <v>45</v>
      </c>
      <c r="F87" s="14">
        <f>D87*E87</f>
        <v>445.05</v>
      </c>
    </row>
    <row r="88" spans="2:6" ht="15" customHeight="1">
      <c r="B88" s="18" t="s">
        <v>32</v>
      </c>
      <c r="C88" s="13" t="s">
        <v>12</v>
      </c>
      <c r="D88" s="17">
        <f>9.89-2.83</f>
        <v>7.0600000000000005</v>
      </c>
      <c r="E88" s="58"/>
      <c r="F88" s="14"/>
    </row>
    <row r="89" spans="2:6" ht="15" customHeight="1" thickBot="1">
      <c r="B89" s="18" t="s">
        <v>56</v>
      </c>
      <c r="C89" s="13" t="s">
        <v>12</v>
      </c>
      <c r="D89" s="17">
        <f>2.57*1.1</f>
        <v>2.827</v>
      </c>
      <c r="E89" s="58">
        <v>90</v>
      </c>
      <c r="F89" s="14">
        <f t="shared" ref="F89" si="28">D89*E89</f>
        <v>254.43</v>
      </c>
    </row>
    <row r="90" spans="2:6" ht="15" customHeight="1" thickBot="1">
      <c r="B90" s="75" t="s">
        <v>33</v>
      </c>
      <c r="C90" s="76"/>
      <c r="D90" s="76"/>
      <c r="E90" s="76"/>
      <c r="F90" s="77"/>
    </row>
    <row r="91" spans="2:6" ht="15" customHeight="1">
      <c r="B91" s="12" t="s">
        <v>55</v>
      </c>
      <c r="C91" s="16" t="s">
        <v>12</v>
      </c>
      <c r="D91" s="17">
        <v>2.2999999999999998</v>
      </c>
      <c r="E91" s="58">
        <v>110</v>
      </c>
      <c r="F91" s="14">
        <f t="shared" ref="F91" si="29">D91*E91</f>
        <v>252.99999999999997</v>
      </c>
    </row>
    <row r="92" spans="2:6" ht="15" customHeight="1" thickBot="1">
      <c r="B92" s="31" t="s">
        <v>15</v>
      </c>
      <c r="C92" s="32"/>
      <c r="D92" s="33"/>
      <c r="E92" s="63"/>
      <c r="F92" s="34">
        <f>SUBTOTAL(9,F80:F91)</f>
        <v>2069.047</v>
      </c>
    </row>
    <row r="93" spans="2:6" ht="21.75" customHeight="1" thickBot="1">
      <c r="B93" s="85" t="s">
        <v>37</v>
      </c>
      <c r="C93" s="86"/>
      <c r="D93" s="86"/>
      <c r="E93" s="86"/>
      <c r="F93" s="87"/>
    </row>
    <row r="94" spans="2:6" ht="31.5" customHeight="1">
      <c r="B94" s="9" t="s">
        <v>66</v>
      </c>
      <c r="C94" s="10" t="s">
        <v>38</v>
      </c>
      <c r="D94" s="10"/>
      <c r="E94" s="57">
        <v>35</v>
      </c>
      <c r="F94" s="11"/>
    </row>
    <row r="95" spans="2:6" ht="29.25" customHeight="1">
      <c r="B95" s="9" t="s">
        <v>68</v>
      </c>
      <c r="C95" s="10" t="s">
        <v>38</v>
      </c>
      <c r="D95" s="10"/>
      <c r="E95" s="57">
        <v>350</v>
      </c>
      <c r="F95" s="11">
        <f>D95*E95</f>
        <v>0</v>
      </c>
    </row>
    <row r="96" spans="2:6" ht="15" customHeight="1">
      <c r="B96" s="12" t="s">
        <v>67</v>
      </c>
      <c r="C96" s="16" t="s">
        <v>13</v>
      </c>
      <c r="D96" s="13">
        <f>3*1.2</f>
        <v>3.5999999999999996</v>
      </c>
      <c r="E96" s="58">
        <v>25</v>
      </c>
      <c r="F96" s="14">
        <f>D96*E96</f>
        <v>89.999999999999986</v>
      </c>
    </row>
    <row r="97" spans="2:12" ht="15" customHeight="1">
      <c r="B97" s="12" t="s">
        <v>39</v>
      </c>
      <c r="C97" s="13" t="s">
        <v>38</v>
      </c>
      <c r="D97" s="13">
        <v>1</v>
      </c>
      <c r="E97" s="58">
        <v>100</v>
      </c>
      <c r="F97" s="14">
        <f t="shared" ref="F97:F99" si="30">D97*E97</f>
        <v>100</v>
      </c>
    </row>
    <row r="98" spans="2:12" ht="15" customHeight="1">
      <c r="B98" s="12" t="s">
        <v>57</v>
      </c>
      <c r="C98" s="13" t="s">
        <v>11</v>
      </c>
      <c r="D98" s="13">
        <v>1</v>
      </c>
      <c r="E98" s="58"/>
      <c r="F98" s="14">
        <f t="shared" si="30"/>
        <v>0</v>
      </c>
    </row>
    <row r="99" spans="2:12" ht="15" customHeight="1">
      <c r="B99" s="12" t="s">
        <v>40</v>
      </c>
      <c r="C99" s="13" t="s">
        <v>11</v>
      </c>
      <c r="D99" s="13">
        <v>1</v>
      </c>
      <c r="E99" s="58">
        <v>300</v>
      </c>
      <c r="F99" s="14">
        <f t="shared" si="30"/>
        <v>300</v>
      </c>
    </row>
    <row r="100" spans="2:12" ht="15" customHeight="1">
      <c r="B100" s="12" t="s">
        <v>41</v>
      </c>
      <c r="C100" s="13" t="s">
        <v>11</v>
      </c>
      <c r="D100" s="13">
        <v>1</v>
      </c>
      <c r="E100" s="58">
        <v>200</v>
      </c>
      <c r="F100" s="14">
        <f>D100*E100</f>
        <v>200</v>
      </c>
    </row>
    <row r="101" spans="2:12" ht="15" customHeight="1">
      <c r="B101" s="12" t="s">
        <v>42</v>
      </c>
      <c r="C101" s="13" t="s">
        <v>11</v>
      </c>
      <c r="D101" s="13">
        <v>1</v>
      </c>
      <c r="E101" s="58">
        <v>150</v>
      </c>
      <c r="F101" s="14">
        <f t="shared" ref="F101" si="31">D101*E101</f>
        <v>150</v>
      </c>
    </row>
    <row r="102" spans="2:12" ht="15" customHeight="1" thickBot="1">
      <c r="B102" s="35" t="s">
        <v>15</v>
      </c>
      <c r="C102" s="36"/>
      <c r="D102" s="37"/>
      <c r="E102" s="64"/>
      <c r="F102" s="38">
        <f>SUBTOTAL(9,F94:F101)</f>
        <v>840</v>
      </c>
    </row>
    <row r="103" spans="2:12" ht="21.75" customHeight="1" thickBot="1">
      <c r="B103" s="85" t="s">
        <v>43</v>
      </c>
      <c r="C103" s="86"/>
      <c r="D103" s="86"/>
      <c r="E103" s="86"/>
      <c r="F103" s="87"/>
    </row>
    <row r="104" spans="2:12" ht="15" customHeight="1">
      <c r="B104" s="12" t="s">
        <v>44</v>
      </c>
      <c r="C104" s="39" t="s">
        <v>12</v>
      </c>
      <c r="D104" s="13">
        <v>1.2</v>
      </c>
      <c r="E104" s="58">
        <v>60</v>
      </c>
      <c r="F104" s="14">
        <f t="shared" ref="F104:F105" si="32">D104*E104</f>
        <v>72</v>
      </c>
    </row>
    <row r="105" spans="2:12" ht="15" customHeight="1">
      <c r="B105" s="12" t="s">
        <v>45</v>
      </c>
      <c r="C105" s="39" t="s">
        <v>11</v>
      </c>
      <c r="D105" s="13">
        <v>1</v>
      </c>
      <c r="E105" s="58">
        <v>80</v>
      </c>
      <c r="F105" s="14">
        <f t="shared" si="32"/>
        <v>80</v>
      </c>
    </row>
    <row r="106" spans="2:12" ht="15" customHeight="1" thickBot="1">
      <c r="B106" s="40" t="s">
        <v>15</v>
      </c>
      <c r="C106" s="41"/>
      <c r="D106" s="42"/>
      <c r="E106" s="65"/>
      <c r="F106" s="43">
        <f>SUBTOTAL(9,F104:F105)</f>
        <v>152</v>
      </c>
    </row>
    <row r="107" spans="2:12" ht="21.75" customHeight="1" thickBot="1">
      <c r="B107" s="85" t="s">
        <v>46</v>
      </c>
      <c r="C107" s="86"/>
      <c r="D107" s="86"/>
      <c r="E107" s="86"/>
      <c r="F107" s="87"/>
      <c r="I107" s="70"/>
      <c r="J107" s="70"/>
      <c r="K107" s="70"/>
      <c r="L107" s="70"/>
    </row>
    <row r="108" spans="2:12" ht="15" customHeight="1">
      <c r="B108" s="71" t="s">
        <v>74</v>
      </c>
      <c r="C108" s="45" t="s">
        <v>11</v>
      </c>
      <c r="D108" s="46">
        <v>2</v>
      </c>
      <c r="E108" s="66">
        <v>250</v>
      </c>
      <c r="F108" s="44">
        <f t="shared" ref="F108" si="33">D108*E108</f>
        <v>500</v>
      </c>
      <c r="I108" s="70"/>
    </row>
    <row r="109" spans="2:12" ht="15" customHeight="1">
      <c r="B109" s="71" t="s">
        <v>75</v>
      </c>
      <c r="C109" s="45" t="s">
        <v>11</v>
      </c>
      <c r="D109" s="46">
        <v>2</v>
      </c>
      <c r="E109" s="66">
        <v>200</v>
      </c>
      <c r="F109" s="44">
        <f t="shared" ref="F109" si="34">D109*E109</f>
        <v>400</v>
      </c>
      <c r="I109" s="70"/>
    </row>
    <row r="110" spans="2:12" ht="15" customHeight="1">
      <c r="B110" s="71" t="s">
        <v>76</v>
      </c>
      <c r="C110" s="45" t="s">
        <v>11</v>
      </c>
      <c r="D110" s="46">
        <v>1</v>
      </c>
      <c r="E110" s="66">
        <v>250</v>
      </c>
      <c r="F110" s="44">
        <f t="shared" ref="F110" si="35">D110*E110</f>
        <v>250</v>
      </c>
      <c r="I110" s="70"/>
    </row>
    <row r="111" spans="2:12">
      <c r="B111" s="47" t="s">
        <v>15</v>
      </c>
      <c r="C111" s="48"/>
      <c r="D111" s="49"/>
      <c r="E111" s="67"/>
      <c r="F111" s="50">
        <f>SUBTOTAL(9,F108:F110)</f>
        <v>1150</v>
      </c>
    </row>
    <row r="112" spans="2:12" ht="15.75">
      <c r="B112" s="51" t="s">
        <v>47</v>
      </c>
      <c r="C112" s="52"/>
      <c r="D112" s="53"/>
      <c r="E112" s="68"/>
      <c r="F112" s="54">
        <f>SUBTOTAL(9,F7:F111)</f>
        <v>26115.048999999999</v>
      </c>
      <c r="I112" s="70"/>
    </row>
    <row r="113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359" spans="2:6">
      <c r="B359" s="1"/>
      <c r="C359" s="1"/>
      <c r="D359" s="2"/>
      <c r="E359" s="69"/>
      <c r="F359" s="2"/>
    </row>
  </sheetData>
  <mergeCells count="28">
    <mergeCell ref="C2:F2"/>
    <mergeCell ref="C3:F3"/>
    <mergeCell ref="B6:F6"/>
    <mergeCell ref="B14:F14"/>
    <mergeCell ref="B23:F23"/>
    <mergeCell ref="C4:F4"/>
    <mergeCell ref="B93:F93"/>
    <mergeCell ref="B103:F103"/>
    <mergeCell ref="B107:F107"/>
    <mergeCell ref="B24:F24"/>
    <mergeCell ref="B27:F27"/>
    <mergeCell ref="B32:F32"/>
    <mergeCell ref="B37:F37"/>
    <mergeCell ref="B38:F38"/>
    <mergeCell ref="B41:F41"/>
    <mergeCell ref="B47:F47"/>
    <mergeCell ref="B52:F52"/>
    <mergeCell ref="B53:F53"/>
    <mergeCell ref="B56:F56"/>
    <mergeCell ref="B61:F61"/>
    <mergeCell ref="B66:F66"/>
    <mergeCell ref="B67:F67"/>
    <mergeCell ref="B90:F90"/>
    <mergeCell ref="B70:F70"/>
    <mergeCell ref="B74:F74"/>
    <mergeCell ref="B79:F79"/>
    <mergeCell ref="B80:F80"/>
    <mergeCell ref="B83:F83"/>
  </mergeCells>
  <hyperlinks>
    <hyperlink ref="C2" r:id="rId1"/>
    <hyperlink ref="C3" r:id="rId2"/>
  </hyperlinks>
  <pageMargins left="0.7" right="0.7" top="0.75" bottom="0.75" header="0.3" footer="0.3"/>
  <pageSetup paperSize="9" scale="68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</cp:lastModifiedBy>
  <cp:lastPrinted>2018-06-14T08:16:20Z</cp:lastPrinted>
  <dcterms:created xsi:type="dcterms:W3CDTF">2017-07-19T06:57:25Z</dcterms:created>
  <dcterms:modified xsi:type="dcterms:W3CDTF">2018-06-15T11:32:42Z</dcterms:modified>
</cp:coreProperties>
</file>