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ogradov\Desktop\"/>
    </mc:Choice>
  </mc:AlternateContent>
  <bookViews>
    <workbookView xWindow="0" yWindow="0" windowWidth="28800" windowHeight="12450"/>
  </bookViews>
  <sheets>
    <sheet name="Кровля" sheetId="17" r:id="rId1"/>
  </sheets>
  <definedNames>
    <definedName name="_xlnm.Print_Area" localSheetId="0">Кровля!$A$1:$G$127</definedName>
  </definedNames>
  <calcPr calcId="162913"/>
</workbook>
</file>

<file path=xl/calcChain.xml><?xml version="1.0" encoding="utf-8"?>
<calcChain xmlns="http://schemas.openxmlformats.org/spreadsheetml/2006/main">
  <c r="G84" i="17" l="1"/>
  <c r="G83" i="17"/>
  <c r="G80" i="17"/>
  <c r="G79" i="17"/>
  <c r="E36" i="17"/>
  <c r="G94" i="17"/>
  <c r="G70" i="17"/>
  <c r="G75" i="17"/>
  <c r="E29" i="17"/>
  <c r="E28" i="17"/>
  <c r="E26" i="17"/>
  <c r="E34" i="17" s="1"/>
  <c r="E22" i="17"/>
  <c r="E19" i="17"/>
  <c r="E18" i="17"/>
  <c r="E17" i="17"/>
  <c r="E13" i="17"/>
  <c r="E6" i="17"/>
  <c r="G114" i="17"/>
  <c r="G115" i="17"/>
  <c r="G113" i="17"/>
  <c r="G104" i="17" l="1"/>
  <c r="G103" i="17"/>
  <c r="G98" i="17"/>
  <c r="G82" i="17"/>
  <c r="G81" i="17"/>
  <c r="G101" i="17"/>
  <c r="G100" i="17"/>
  <c r="G99" i="17"/>
  <c r="G97" i="17"/>
  <c r="G96" i="17"/>
  <c r="G95" i="17"/>
  <c r="G93" i="17"/>
  <c r="G92" i="17"/>
  <c r="G91" i="17"/>
  <c r="G90" i="17"/>
  <c r="G87" i="17"/>
  <c r="E65" i="17"/>
  <c r="E64" i="17"/>
  <c r="G77" i="17"/>
  <c r="G89" i="17"/>
  <c r="G86" i="17"/>
  <c r="E71" i="17"/>
  <c r="E72" i="17" s="1"/>
  <c r="E66" i="17"/>
  <c r="G60" i="17"/>
  <c r="G59" i="17"/>
  <c r="G58" i="17" l="1"/>
  <c r="G33" i="17"/>
  <c r="G57" i="17"/>
  <c r="G56" i="17"/>
  <c r="G55" i="17"/>
  <c r="G54" i="17"/>
  <c r="E51" i="17"/>
  <c r="G51" i="17" s="1"/>
  <c r="E49" i="17"/>
  <c r="G49" i="17" s="1"/>
  <c r="G50" i="17"/>
  <c r="G48" i="17"/>
  <c r="E47" i="17"/>
  <c r="G47" i="17" s="1"/>
  <c r="E46" i="17"/>
  <c r="G45" i="17"/>
  <c r="E44" i="17"/>
  <c r="G44" i="17" s="1"/>
  <c r="G46" i="17" l="1"/>
  <c r="E52" i="17"/>
  <c r="G52" i="17" s="1"/>
  <c r="E53" i="17"/>
  <c r="G53" i="17" s="1"/>
  <c r="E43" i="17"/>
  <c r="G43" i="17" s="1"/>
  <c r="E42" i="17"/>
  <c r="G42" i="17" s="1"/>
  <c r="E41" i="17"/>
  <c r="G41" i="17" s="1"/>
  <c r="E40" i="17"/>
  <c r="G40" i="17" s="1"/>
  <c r="E39" i="17"/>
  <c r="G39" i="17" s="1"/>
  <c r="E37" i="17"/>
  <c r="G37" i="17" s="1"/>
  <c r="G38" i="17"/>
  <c r="G36" i="17"/>
  <c r="E27" i="17"/>
  <c r="G27" i="17" s="1"/>
  <c r="G29" i="17"/>
  <c r="E30" i="17"/>
  <c r="E31" i="17" s="1"/>
  <c r="E32" i="17" l="1"/>
  <c r="G31" i="17"/>
  <c r="G30" i="17"/>
  <c r="G32" i="17" l="1"/>
  <c r="E67" i="17"/>
  <c r="G28" i="17"/>
  <c r="G25" i="17"/>
  <c r="G23" i="17"/>
  <c r="G22" i="17"/>
  <c r="G26" i="17" l="1"/>
  <c r="G20" i="17"/>
  <c r="G21" i="17"/>
  <c r="G19" i="17"/>
  <c r="G18" i="17"/>
  <c r="G17" i="17"/>
  <c r="E14" i="17"/>
  <c r="G14" i="17" s="1"/>
  <c r="G10" i="17"/>
  <c r="G11" i="17"/>
  <c r="G12" i="17"/>
  <c r="E15" i="17" l="1"/>
  <c r="G34" i="17"/>
  <c r="E35" i="17"/>
  <c r="G35" i="17" s="1"/>
  <c r="G13" i="17"/>
  <c r="G15" i="17" l="1"/>
  <c r="E16" i="17"/>
  <c r="G16" i="17" s="1"/>
  <c r="E7" i="17" l="1"/>
  <c r="G112" i="17"/>
  <c r="G111" i="17"/>
  <c r="G110" i="17"/>
  <c r="G109" i="17"/>
  <c r="G108" i="17"/>
  <c r="G88" i="17"/>
  <c r="G67" i="17"/>
  <c r="G69" i="17"/>
  <c r="G65" i="17"/>
  <c r="G102" i="17"/>
  <c r="G85" i="17"/>
  <c r="G78" i="17"/>
  <c r="G76" i="17"/>
  <c r="G74" i="17"/>
  <c r="G73" i="17"/>
  <c r="G72" i="17"/>
  <c r="G68" i="17"/>
  <c r="G64" i="17"/>
  <c r="G6" i="17"/>
  <c r="G7" i="17" l="1"/>
  <c r="E8" i="17"/>
  <c r="G117" i="17"/>
  <c r="G71" i="17"/>
  <c r="G66" i="17"/>
  <c r="E9" i="17" l="1"/>
  <c r="G9" i="17" s="1"/>
  <c r="G8" i="17"/>
  <c r="G62" i="17" l="1"/>
  <c r="G121" i="17" s="1"/>
  <c r="G106" i="17"/>
  <c r="G122" i="17" s="1"/>
  <c r="G123" i="17" l="1"/>
</calcChain>
</file>

<file path=xl/sharedStrings.xml><?xml version="1.0" encoding="utf-8"?>
<sst xmlns="http://schemas.openxmlformats.org/spreadsheetml/2006/main" count="226" uniqueCount="121">
  <si>
    <t>№п/п</t>
  </si>
  <si>
    <t>Наименование</t>
  </si>
  <si>
    <t>Кол-во</t>
  </si>
  <si>
    <t>Цена за ед.изм</t>
  </si>
  <si>
    <t>Работы</t>
  </si>
  <si>
    <t>м2</t>
  </si>
  <si>
    <t>м.п.</t>
  </si>
  <si>
    <t>шт.</t>
  </si>
  <si>
    <t>Материалы</t>
  </si>
  <si>
    <t>ВСЕГО СТОИМОСТЬ Работ без НДС:</t>
  </si>
  <si>
    <t>ВСЕГО СТОИМОСТЬ Материалов без НДС:</t>
  </si>
  <si>
    <t>л.</t>
  </si>
  <si>
    <t>компл.</t>
  </si>
  <si>
    <t>Газ пропан</t>
  </si>
  <si>
    <t>ч.смен</t>
  </si>
  <si>
    <t>Поднос материала</t>
  </si>
  <si>
    <t>Разгрузо-погрузочные работы</t>
  </si>
  <si>
    <t>Подъем материалов на высоту</t>
  </si>
  <si>
    <t>кг</t>
  </si>
  <si>
    <t>Флюгарки(Аэраторы)</t>
  </si>
  <si>
    <t>Керосин</t>
  </si>
  <si>
    <t>Заправка баллона</t>
  </si>
  <si>
    <t>Маклавица</t>
  </si>
  <si>
    <t>Мастика битумная Aquamast</t>
  </si>
  <si>
    <t>бут.</t>
  </si>
  <si>
    <t xml:space="preserve">Капельник </t>
  </si>
  <si>
    <t>Саморезы 4,2*35</t>
  </si>
  <si>
    <t>Дюбеля  6*60</t>
  </si>
  <si>
    <t xml:space="preserve">Мешки </t>
  </si>
  <si>
    <t>Доставка материалов</t>
  </si>
  <si>
    <t>Ед. изм</t>
  </si>
  <si>
    <t>Сумма в грн.</t>
  </si>
  <si>
    <t>Всего стоимость работ:</t>
  </si>
  <si>
    <t>Всего стоимость материалов</t>
  </si>
  <si>
    <t>Другие расходы</t>
  </si>
  <si>
    <t>ВСЕГО СТОИМОСТЬ с НДС:</t>
  </si>
  <si>
    <t xml:space="preserve">Вывоз мусора </t>
  </si>
  <si>
    <t>Итого другие расходы:</t>
  </si>
  <si>
    <t>Коммерческое предложение на выполнение работ по ремонту кровли и водостоков в г.Днепр, ул. Изумрудная,  3в</t>
  </si>
  <si>
    <t>Здание 1 Трехэтажное</t>
  </si>
  <si>
    <t>Блокировка ковра кровли мастикой</t>
  </si>
  <si>
    <t xml:space="preserve">Установка накрывочного элемента из оцинковки  </t>
  </si>
  <si>
    <t xml:space="preserve">Демонтаж планки примыкания </t>
  </si>
  <si>
    <t>Прорезка штробы в стене</t>
  </si>
  <si>
    <t>Монтаж планки примыкания новой с герметизацией</t>
  </si>
  <si>
    <t>Герметизация стыка планки и ковра кровли</t>
  </si>
  <si>
    <t>Расчистка и просушка примыканий балкона 1</t>
  </si>
  <si>
    <t>Расчистка и просушка примыканий балкона 2</t>
  </si>
  <si>
    <t>Вырубка, расчистка и просушка поврежденного примыкания из рубероида</t>
  </si>
  <si>
    <t>Устройство примыканий из рубероида</t>
  </si>
  <si>
    <t>Очистка желобов от грязи и т.д</t>
  </si>
  <si>
    <t>Частичный демонтаж желобов и водосточных труб</t>
  </si>
  <si>
    <t>Монтаж желобов и труб с добавлением креплений</t>
  </si>
  <si>
    <t>Очистка поверхности балконов 2 шт.</t>
  </si>
  <si>
    <t>Частичная герметизация стыков рубероида</t>
  </si>
  <si>
    <t>Здание 2 П-образное</t>
  </si>
  <si>
    <t xml:space="preserve">Вскрытие, расчистка и просушка поврежденного покрытия ковра кровли </t>
  </si>
  <si>
    <t>Демонтаж стяжки участка кровли для устройства ендовы</t>
  </si>
  <si>
    <t>Огрунтовка поверхности кровли праймером</t>
  </si>
  <si>
    <t>Устройство нижнего подстилающего слоя из рубероида</t>
  </si>
  <si>
    <t>Устройство верхнего слоя из рубероида</t>
  </si>
  <si>
    <t>Устройство примыкания верхнего слоя рубероида</t>
  </si>
  <si>
    <t>Демонтаж планки примыкания и  капельников</t>
  </si>
  <si>
    <t xml:space="preserve">Очистка поверхности кровли </t>
  </si>
  <si>
    <t>Герметизация  стыков металлочерепицы</t>
  </si>
  <si>
    <t>Добавление и замена креплений на металлочерепице</t>
  </si>
  <si>
    <t>Демонтаж обшивки фронтона из пластика</t>
  </si>
  <si>
    <t>Обшивка фронтона элементами из профлиста</t>
  </si>
  <si>
    <t>Монтаж уголков и нащельников</t>
  </si>
  <si>
    <t>Частичный демонтаж подшивки из пластика</t>
  </si>
  <si>
    <t>Замена пластика подшивки</t>
  </si>
  <si>
    <t>Демонтаж желобов и водосточных труб</t>
  </si>
  <si>
    <t>Частичный демонтаж подшивки из пластика ( со стороны переулка Желван.)</t>
  </si>
  <si>
    <t>Демонтаж каркаса под пластик</t>
  </si>
  <si>
    <t>Устройство каркаса под пластик</t>
  </si>
  <si>
    <t>Обшивка каркаса пластиковыми панелями</t>
  </si>
  <si>
    <t>Устройство стяжки для формирования уклона ендовы</t>
  </si>
  <si>
    <t>Устройство кровельных аэраторов</t>
  </si>
  <si>
    <t>Демонтаж  коньков, планок примыкания и капельников</t>
  </si>
  <si>
    <t>Герметизация стыков и щелей</t>
  </si>
  <si>
    <t>Монтаж коньков, планок примыкания и капельников</t>
  </si>
  <si>
    <t>Еврорубероид "ОРЕОЛ 1 подстилающий слой ЭПП</t>
  </si>
  <si>
    <t>Еврорубероид "ОРЕОЛ 1" верхний слой ЭКП 4 мм</t>
  </si>
  <si>
    <t>Праймер битумный Технониколь</t>
  </si>
  <si>
    <t>Профлист белый С8</t>
  </si>
  <si>
    <t xml:space="preserve">Пластик белый </t>
  </si>
  <si>
    <t>Профиль СD</t>
  </si>
  <si>
    <t>Профиль  UD</t>
  </si>
  <si>
    <t>Углы наружные металлические крашенные</t>
  </si>
  <si>
    <t>Углы пластиковые( старт, J проф.,окончания )</t>
  </si>
  <si>
    <t>Жолоб 125 мм</t>
  </si>
  <si>
    <t>Труба 90 мм</t>
  </si>
  <si>
    <t>Кронштейн для жолоба</t>
  </si>
  <si>
    <t>Хомут с кроншейном для трубы</t>
  </si>
  <si>
    <t>Цанга латуневая</t>
  </si>
  <si>
    <t>Бур 410*12</t>
  </si>
  <si>
    <t>Пена монтажная</t>
  </si>
  <si>
    <t>бал.</t>
  </si>
  <si>
    <t>Очиститель пены</t>
  </si>
  <si>
    <t>Саморезы 3,8*25</t>
  </si>
  <si>
    <t>Саморезы 3,8*9</t>
  </si>
  <si>
    <t>Гайки, шайбы</t>
  </si>
  <si>
    <t>Цемент М400 25 кг</t>
  </si>
  <si>
    <t>меш.</t>
  </si>
  <si>
    <t>Песок 30 кг</t>
  </si>
  <si>
    <t>Аренда вышек тур</t>
  </si>
  <si>
    <t>смен.</t>
  </si>
  <si>
    <t>Услуги автовышки</t>
  </si>
  <si>
    <t>маш/см.</t>
  </si>
  <si>
    <t>Сборка/разборка лесов</t>
  </si>
  <si>
    <t xml:space="preserve">Накладные и расходные материалы </t>
  </si>
  <si>
    <t>Силикон ультрафиолетостойкий</t>
  </si>
  <si>
    <t>Растворитель Уайт-Спирит</t>
  </si>
  <si>
    <t>Фасонные элементы для водостоков</t>
  </si>
  <si>
    <t>Фасонные элементы окрашенные подзамену(нашельники, планки прижимные, коньки)</t>
  </si>
  <si>
    <t>Саморезы 4,2*19</t>
  </si>
  <si>
    <t>Саморезы 5,5*38 с усиленным буром</t>
  </si>
  <si>
    <t>Круг по бетоны 230 мм</t>
  </si>
  <si>
    <t>Круги отрезные 125 мм</t>
  </si>
  <si>
    <t>Шпилька М12</t>
  </si>
  <si>
    <t xml:space="preserve">Укажіть назву компанії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</si>
</sst>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2">
    <font>
      <sz val="11"/>
      <color rgb="FF000000"/>
      <name val="Calibri"/>
    </font>
    <font>
      <b/>
      <i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mo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mo"/>
    </font>
    <font>
      <b/>
      <sz val="12"/>
      <name val="Arimo"/>
    </font>
    <font>
      <b/>
      <i/>
      <sz val="11"/>
      <name val="Arimo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0"/>
      <name val="Arial Cyr"/>
      <charset val="204"/>
    </font>
    <font>
      <b/>
      <i/>
      <sz val="11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2" fillId="0" borderId="0" xfId="0" applyFont="1" applyFill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12" fillId="0" borderId="4" xfId="0" applyFont="1" applyFill="1" applyBorder="1"/>
    <xf numFmtId="43" fontId="5" fillId="0" borderId="7" xfId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wrapText="1"/>
    </xf>
    <xf numFmtId="2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2" fontId="12" fillId="0" borderId="15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wrapText="1"/>
    </xf>
    <xf numFmtId="2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right" vertical="center"/>
    </xf>
    <xf numFmtId="2" fontId="12" fillId="0" borderId="4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wrapText="1"/>
    </xf>
    <xf numFmtId="2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2" fontId="14" fillId="0" borderId="17" xfId="0" applyNumberFormat="1" applyFont="1" applyFill="1" applyBorder="1" applyAlignment="1">
      <alignment horizontal="center" vertical="center" wrapText="1"/>
    </xf>
    <xf numFmtId="2" fontId="14" fillId="0" borderId="18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/>
    </xf>
    <xf numFmtId="2" fontId="5" fillId="0" borderId="23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2" fontId="2" fillId="0" borderId="8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6" fillId="0" borderId="0" xfId="0" applyFont="1" applyFill="1"/>
    <xf numFmtId="0" fontId="7" fillId="0" borderId="0" xfId="0" applyFont="1"/>
    <xf numFmtId="0" fontId="3" fillId="0" borderId="0" xfId="0" applyFont="1"/>
    <xf numFmtId="0" fontId="8" fillId="0" borderId="0" xfId="0" applyFont="1"/>
    <xf numFmtId="0" fontId="17" fillId="0" borderId="0" xfId="0" applyFont="1" applyFill="1"/>
    <xf numFmtId="0" fontId="5" fillId="0" borderId="2" xfId="0" applyFont="1" applyFill="1" applyBorder="1"/>
    <xf numFmtId="0" fontId="18" fillId="0" borderId="2" xfId="0" applyFont="1" applyFill="1" applyBorder="1"/>
    <xf numFmtId="0" fontId="17" fillId="0" borderId="2" xfId="0" applyFont="1" applyFill="1" applyBorder="1"/>
    <xf numFmtId="14" fontId="17" fillId="0" borderId="2" xfId="0" applyNumberFormat="1" applyFont="1" applyFill="1" applyBorder="1" applyAlignment="1"/>
    <xf numFmtId="0" fontId="19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wrapText="1"/>
    </xf>
    <xf numFmtId="0" fontId="17" fillId="0" borderId="2" xfId="0" applyFont="1" applyFill="1" applyBorder="1" applyAlignment="1"/>
    <xf numFmtId="0" fontId="18" fillId="0" borderId="0" xfId="0" applyFont="1" applyFill="1"/>
    <xf numFmtId="0" fontId="2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/>
    <xf numFmtId="2" fontId="6" fillId="0" borderId="2" xfId="0" applyNumberFormat="1" applyFont="1" applyFill="1" applyBorder="1"/>
    <xf numFmtId="2" fontId="20" fillId="0" borderId="2" xfId="0" applyNumberFormat="1" applyFont="1" applyFill="1" applyBorder="1"/>
    <xf numFmtId="0" fontId="20" fillId="0" borderId="2" xfId="0" applyFont="1" applyFill="1" applyBorder="1" applyAlignment="1"/>
    <xf numFmtId="2" fontId="20" fillId="0" borderId="2" xfId="0" applyNumberFormat="1" applyFont="1" applyFill="1" applyBorder="1" applyAlignment="1"/>
    <xf numFmtId="2" fontId="0" fillId="0" borderId="0" xfId="0" applyNumberFormat="1" applyFill="1"/>
    <xf numFmtId="0" fontId="0" fillId="0" borderId="0" xfId="0" applyFill="1" applyAlignment="1">
      <alignment horizontal="center"/>
    </xf>
    <xf numFmtId="2" fontId="12" fillId="0" borderId="4" xfId="0" applyNumberFormat="1" applyFont="1" applyBorder="1" applyAlignment="1">
      <alignment horizontal="right" vertical="center"/>
    </xf>
    <xf numFmtId="2" fontId="12" fillId="0" borderId="4" xfId="1" applyNumberFormat="1" applyFont="1" applyFill="1" applyBorder="1" applyAlignment="1">
      <alignment horizontal="right" vertical="center" wrapText="1"/>
    </xf>
    <xf numFmtId="2" fontId="6" fillId="0" borderId="5" xfId="0" applyNumberFormat="1" applyFont="1" applyFill="1" applyBorder="1" applyAlignment="1">
      <alignment horizontal="right" vertical="center"/>
    </xf>
    <xf numFmtId="2" fontId="6" fillId="0" borderId="8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vertical="center"/>
    </xf>
    <xf numFmtId="0" fontId="11" fillId="0" borderId="2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43" fontId="10" fillId="0" borderId="15" xfId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43" fontId="10" fillId="0" borderId="5" xfId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43" fontId="10" fillId="0" borderId="11" xfId="1" applyFont="1" applyFill="1" applyBorder="1" applyAlignment="1">
      <alignment vertical="center"/>
    </xf>
    <xf numFmtId="14" fontId="1" fillId="0" borderId="2" xfId="0" applyNumberFormat="1" applyFont="1" applyFill="1" applyBorder="1" applyAlignment="1"/>
    <xf numFmtId="14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horizontal="center" wrapText="1"/>
    </xf>
    <xf numFmtId="2" fontId="12" fillId="0" borderId="22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2" fontId="12" fillId="0" borderId="32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Fill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4" fillId="0" borderId="26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1"/>
  <sheetViews>
    <sheetView tabSelected="1" topLeftCell="A109" zoomScaleNormal="100" zoomScaleSheetLayoutView="90" workbookViewId="0">
      <selection activeCell="F130" sqref="F130"/>
    </sheetView>
  </sheetViews>
  <sheetFormatPr defaultRowHeight="15"/>
  <cols>
    <col min="1" max="1" width="3.42578125" style="37" customWidth="1"/>
    <col min="2" max="2" width="4.140625" style="37" customWidth="1"/>
    <col min="3" max="3" width="50.42578125" style="37" customWidth="1"/>
    <col min="4" max="4" width="9.7109375" style="82" customWidth="1"/>
    <col min="5" max="5" width="8.7109375" style="37" customWidth="1"/>
    <col min="6" max="6" width="11.7109375" style="81" customWidth="1"/>
    <col min="7" max="7" width="13.85546875" style="81" customWidth="1"/>
    <col min="8" max="16384" width="9.140625" style="37"/>
  </cols>
  <sheetData>
    <row r="1" spans="1:16" ht="45.75" customHeight="1">
      <c r="A1" s="114" t="s">
        <v>38</v>
      </c>
      <c r="B1" s="114"/>
      <c r="C1" s="114"/>
      <c r="D1" s="114"/>
      <c r="E1" s="114"/>
      <c r="F1" s="114"/>
      <c r="G1" s="114"/>
    </row>
    <row r="2" spans="1:16" ht="12.75" customHeight="1" thickBot="1">
      <c r="A2" s="97"/>
      <c r="B2" s="97"/>
      <c r="C2" s="98">
        <v>43405</v>
      </c>
      <c r="D2" s="97"/>
      <c r="E2" s="97"/>
      <c r="F2" s="97"/>
      <c r="G2" s="97"/>
    </row>
    <row r="3" spans="1:16" ht="37.5" customHeight="1" thickBot="1">
      <c r="A3" s="4"/>
      <c r="B3" s="38" t="s">
        <v>0</v>
      </c>
      <c r="C3" s="39" t="s">
        <v>1</v>
      </c>
      <c r="D3" s="39" t="s">
        <v>30</v>
      </c>
      <c r="E3" s="39" t="s">
        <v>2</v>
      </c>
      <c r="F3" s="40" t="s">
        <v>3</v>
      </c>
      <c r="G3" s="41" t="s">
        <v>31</v>
      </c>
    </row>
    <row r="4" spans="1:16" ht="13.5" customHeight="1" thickBot="1">
      <c r="B4" s="115" t="s">
        <v>4</v>
      </c>
      <c r="C4" s="116"/>
      <c r="D4" s="116"/>
      <c r="E4" s="116"/>
      <c r="F4" s="116"/>
      <c r="G4" s="117"/>
      <c r="I4" s="42"/>
      <c r="J4" s="42"/>
      <c r="K4" s="42"/>
      <c r="L4" s="42"/>
      <c r="M4" s="42"/>
      <c r="N4" s="42"/>
      <c r="O4" s="42"/>
      <c r="P4" s="42"/>
    </row>
    <row r="5" spans="1:16" ht="13.5" customHeight="1" thickBot="1">
      <c r="B5" s="126" t="s">
        <v>39</v>
      </c>
      <c r="C5" s="127"/>
      <c r="D5" s="127"/>
      <c r="E5" s="127"/>
      <c r="F5" s="127"/>
      <c r="G5" s="128"/>
      <c r="I5" s="42"/>
      <c r="J5" s="42"/>
      <c r="K5" s="42"/>
      <c r="L5" s="42"/>
      <c r="M5" s="42"/>
      <c r="N5" s="42"/>
      <c r="O5" s="42"/>
      <c r="P5" s="42"/>
    </row>
    <row r="6" spans="1:16" s="1" customFormat="1" ht="15" customHeight="1">
      <c r="B6" s="43">
        <v>1</v>
      </c>
      <c r="C6" s="11" t="s">
        <v>46</v>
      </c>
      <c r="D6" s="3" t="s">
        <v>6</v>
      </c>
      <c r="E6" s="2">
        <f>8.25+6.5+6.5+4+6.2+6.8+5.7</f>
        <v>43.95</v>
      </c>
      <c r="F6" s="3"/>
      <c r="G6" s="20">
        <f t="shared" ref="G6:G12" si="0">E6*F6</f>
        <v>0</v>
      </c>
      <c r="H6" s="5"/>
    </row>
    <row r="7" spans="1:16" s="1" customFormat="1" ht="15" customHeight="1">
      <c r="B7" s="43">
        <v>2</v>
      </c>
      <c r="C7" s="11" t="s">
        <v>40</v>
      </c>
      <c r="D7" s="3" t="s">
        <v>6</v>
      </c>
      <c r="E7" s="2">
        <f>E6</f>
        <v>43.95</v>
      </c>
      <c r="F7" s="3"/>
      <c r="G7" s="20">
        <f t="shared" si="0"/>
        <v>0</v>
      </c>
      <c r="H7" s="5"/>
    </row>
    <row r="8" spans="1:16" s="1" customFormat="1" ht="15" customHeight="1">
      <c r="B8" s="43">
        <v>3</v>
      </c>
      <c r="C8" s="6" t="s">
        <v>41</v>
      </c>
      <c r="D8" s="3" t="s">
        <v>6</v>
      </c>
      <c r="E8" s="2">
        <f t="shared" ref="E8:E9" si="1">E7</f>
        <v>43.95</v>
      </c>
      <c r="F8" s="3"/>
      <c r="G8" s="20">
        <f t="shared" si="0"/>
        <v>0</v>
      </c>
      <c r="H8" s="5"/>
    </row>
    <row r="9" spans="1:16" s="1" customFormat="1" ht="15" customHeight="1">
      <c r="B9" s="43">
        <v>4</v>
      </c>
      <c r="C9" s="99" t="s">
        <v>45</v>
      </c>
      <c r="D9" s="3" t="s">
        <v>6</v>
      </c>
      <c r="E9" s="2">
        <f t="shared" si="1"/>
        <v>43.95</v>
      </c>
      <c r="F9" s="3"/>
      <c r="G9" s="20">
        <f t="shared" si="0"/>
        <v>0</v>
      </c>
      <c r="H9" s="5"/>
    </row>
    <row r="10" spans="1:16" s="1" customFormat="1" ht="15" customHeight="1">
      <c r="B10" s="43">
        <v>5</v>
      </c>
      <c r="C10" s="6" t="s">
        <v>42</v>
      </c>
      <c r="D10" s="100" t="s">
        <v>6</v>
      </c>
      <c r="E10" s="2">
        <v>12.5</v>
      </c>
      <c r="F10" s="3"/>
      <c r="G10" s="20">
        <f t="shared" si="0"/>
        <v>0</v>
      </c>
      <c r="H10" s="5"/>
    </row>
    <row r="11" spans="1:16" s="1" customFormat="1" ht="15" customHeight="1">
      <c r="B11" s="43">
        <v>6</v>
      </c>
      <c r="C11" s="6" t="s">
        <v>43</v>
      </c>
      <c r="D11" s="100" t="s">
        <v>6</v>
      </c>
      <c r="E11" s="2">
        <v>12.5</v>
      </c>
      <c r="F11" s="3"/>
      <c r="G11" s="20">
        <f t="shared" si="0"/>
        <v>0</v>
      </c>
      <c r="H11" s="5"/>
    </row>
    <row r="12" spans="1:16" s="1" customFormat="1" ht="15" customHeight="1">
      <c r="B12" s="43">
        <v>7</v>
      </c>
      <c r="C12" s="6" t="s">
        <v>44</v>
      </c>
      <c r="D12" s="100" t="s">
        <v>6</v>
      </c>
      <c r="E12" s="2">
        <v>12.5</v>
      </c>
      <c r="F12" s="3"/>
      <c r="G12" s="20">
        <f t="shared" si="0"/>
        <v>0</v>
      </c>
      <c r="H12" s="5"/>
    </row>
    <row r="13" spans="1:16" s="1" customFormat="1" ht="15" customHeight="1">
      <c r="B13" s="43">
        <v>8</v>
      </c>
      <c r="C13" s="11" t="s">
        <v>47</v>
      </c>
      <c r="D13" s="3" t="s">
        <v>6</v>
      </c>
      <c r="E13" s="2">
        <f>6.6+4.9+8.4+11.4</f>
        <v>31.299999999999997</v>
      </c>
      <c r="F13" s="3"/>
      <c r="G13" s="20">
        <f t="shared" ref="G13:G23" si="2">E13*F13</f>
        <v>0</v>
      </c>
      <c r="H13" s="5"/>
    </row>
    <row r="14" spans="1:16" s="1" customFormat="1" ht="15" customHeight="1">
      <c r="B14" s="43">
        <v>9</v>
      </c>
      <c r="C14" s="11" t="s">
        <v>40</v>
      </c>
      <c r="D14" s="3" t="s">
        <v>6</v>
      </c>
      <c r="E14" s="2">
        <f>E13</f>
        <v>31.299999999999997</v>
      </c>
      <c r="F14" s="3"/>
      <c r="G14" s="20">
        <f t="shared" si="2"/>
        <v>0</v>
      </c>
      <c r="H14" s="5"/>
    </row>
    <row r="15" spans="1:16" s="1" customFormat="1" ht="15" customHeight="1">
      <c r="B15" s="43">
        <v>10</v>
      </c>
      <c r="C15" s="6" t="s">
        <v>41</v>
      </c>
      <c r="D15" s="3" t="s">
        <v>6</v>
      </c>
      <c r="E15" s="2">
        <f t="shared" ref="E15:E16" si="3">E14</f>
        <v>31.299999999999997</v>
      </c>
      <c r="F15" s="3"/>
      <c r="G15" s="20">
        <f t="shared" si="2"/>
        <v>0</v>
      </c>
      <c r="H15" s="5"/>
    </row>
    <row r="16" spans="1:16" s="1" customFormat="1" ht="15.75" customHeight="1">
      <c r="B16" s="43">
        <v>11</v>
      </c>
      <c r="C16" s="99" t="s">
        <v>45</v>
      </c>
      <c r="D16" s="3" t="s">
        <v>6</v>
      </c>
      <c r="E16" s="2">
        <f t="shared" si="3"/>
        <v>31.299999999999997</v>
      </c>
      <c r="F16" s="3"/>
      <c r="G16" s="20">
        <f t="shared" si="2"/>
        <v>0</v>
      </c>
      <c r="H16" s="5"/>
    </row>
    <row r="17" spans="2:10" s="1" customFormat="1" ht="30" customHeight="1">
      <c r="B17" s="43">
        <v>12</v>
      </c>
      <c r="C17" s="101" t="s">
        <v>48</v>
      </c>
      <c r="D17" s="100" t="s">
        <v>6</v>
      </c>
      <c r="E17" s="2">
        <f>4+2+2.4+6.2+4+6+2</f>
        <v>26.6</v>
      </c>
      <c r="F17" s="3"/>
      <c r="G17" s="20">
        <f t="shared" si="2"/>
        <v>0</v>
      </c>
      <c r="H17" s="5"/>
    </row>
    <row r="18" spans="2:10" s="1" customFormat="1" ht="15" customHeight="1">
      <c r="B18" s="43">
        <v>13</v>
      </c>
      <c r="C18" s="6" t="s">
        <v>49</v>
      </c>
      <c r="D18" s="100" t="s">
        <v>6</v>
      </c>
      <c r="E18" s="2">
        <f>4+2+2.4+6.2+4+6+2</f>
        <v>26.6</v>
      </c>
      <c r="F18" s="3"/>
      <c r="G18" s="20">
        <f t="shared" si="2"/>
        <v>0</v>
      </c>
      <c r="H18" s="5"/>
    </row>
    <row r="19" spans="2:10" s="1" customFormat="1" ht="15" customHeight="1">
      <c r="B19" s="43">
        <v>14</v>
      </c>
      <c r="C19" s="6" t="s">
        <v>50</v>
      </c>
      <c r="D19" s="100" t="s">
        <v>6</v>
      </c>
      <c r="E19" s="2">
        <f>28</f>
        <v>28</v>
      </c>
      <c r="F19" s="3"/>
      <c r="G19" s="20">
        <f t="shared" si="2"/>
        <v>0</v>
      </c>
      <c r="H19" s="5"/>
    </row>
    <row r="20" spans="2:10" s="1" customFormat="1" ht="15" customHeight="1">
      <c r="B20" s="43">
        <v>15</v>
      </c>
      <c r="C20" s="6" t="s">
        <v>51</v>
      </c>
      <c r="D20" s="100" t="s">
        <v>6</v>
      </c>
      <c r="E20" s="2">
        <v>24</v>
      </c>
      <c r="F20" s="3"/>
      <c r="G20" s="20">
        <f t="shared" si="2"/>
        <v>0</v>
      </c>
      <c r="H20" s="5"/>
    </row>
    <row r="21" spans="2:10" s="1" customFormat="1" ht="15" customHeight="1">
      <c r="B21" s="43">
        <v>16</v>
      </c>
      <c r="C21" s="6" t="s">
        <v>52</v>
      </c>
      <c r="D21" s="100" t="s">
        <v>6</v>
      </c>
      <c r="E21" s="2">
        <v>24</v>
      </c>
      <c r="F21" s="3"/>
      <c r="G21" s="20">
        <f t="shared" si="2"/>
        <v>0</v>
      </c>
      <c r="H21" s="5"/>
    </row>
    <row r="22" spans="2:10" s="1" customFormat="1" ht="15" customHeight="1">
      <c r="B22" s="43">
        <v>17</v>
      </c>
      <c r="C22" s="6" t="s">
        <v>53</v>
      </c>
      <c r="D22" s="100" t="s">
        <v>5</v>
      </c>
      <c r="E22" s="2">
        <f>5.85*6.2-2.8+25</f>
        <v>58.47</v>
      </c>
      <c r="F22" s="3"/>
      <c r="G22" s="20">
        <f t="shared" si="2"/>
        <v>0</v>
      </c>
      <c r="H22" s="5"/>
    </row>
    <row r="23" spans="2:10" s="1" customFormat="1" ht="15" customHeight="1" thickBot="1">
      <c r="B23" s="43">
        <v>18</v>
      </c>
      <c r="C23" s="6" t="s">
        <v>54</v>
      </c>
      <c r="D23" s="100" t="s">
        <v>6</v>
      </c>
      <c r="E23" s="2">
        <v>55</v>
      </c>
      <c r="F23" s="3"/>
      <c r="G23" s="20">
        <f t="shared" si="2"/>
        <v>0</v>
      </c>
      <c r="H23" s="5"/>
      <c r="J23" s="106"/>
    </row>
    <row r="24" spans="2:10" s="1" customFormat="1" ht="15" customHeight="1" thickBot="1">
      <c r="B24" s="126" t="s">
        <v>55</v>
      </c>
      <c r="C24" s="127"/>
      <c r="D24" s="127"/>
      <c r="E24" s="127"/>
      <c r="F24" s="127"/>
      <c r="G24" s="128"/>
      <c r="H24" s="5"/>
    </row>
    <row r="25" spans="2:10" s="1" customFormat="1" ht="15" customHeight="1">
      <c r="B25" s="43">
        <v>1</v>
      </c>
      <c r="C25" s="6" t="s">
        <v>62</v>
      </c>
      <c r="D25" s="100" t="s">
        <v>6</v>
      </c>
      <c r="E25" s="2">
        <v>17.5</v>
      </c>
      <c r="F25" s="3"/>
      <c r="G25" s="20">
        <f t="shared" ref="G25:G60" si="4">E25*F25</f>
        <v>0</v>
      </c>
      <c r="H25" s="5"/>
    </row>
    <row r="26" spans="2:10" s="102" customFormat="1" ht="30" customHeight="1">
      <c r="B26" s="43">
        <v>2</v>
      </c>
      <c r="C26" s="101" t="s">
        <v>48</v>
      </c>
      <c r="D26" s="103" t="s">
        <v>6</v>
      </c>
      <c r="E26" s="2">
        <f>12.5+6.6+2</f>
        <v>21.1</v>
      </c>
      <c r="F26" s="104"/>
      <c r="G26" s="20">
        <f t="shared" si="4"/>
        <v>0</v>
      </c>
      <c r="H26" s="105"/>
    </row>
    <row r="27" spans="2:10" s="1" customFormat="1" ht="30" customHeight="1">
      <c r="B27" s="43">
        <v>3</v>
      </c>
      <c r="C27" s="101" t="s">
        <v>56</v>
      </c>
      <c r="D27" s="100" t="s">
        <v>5</v>
      </c>
      <c r="E27" s="2">
        <f>8*16</f>
        <v>128</v>
      </c>
      <c r="F27" s="3"/>
      <c r="G27" s="20">
        <f t="shared" si="4"/>
        <v>0</v>
      </c>
      <c r="H27" s="5"/>
    </row>
    <row r="28" spans="2:10" s="1" customFormat="1" ht="15" customHeight="1">
      <c r="B28" s="43">
        <v>4</v>
      </c>
      <c r="C28" s="6" t="s">
        <v>57</v>
      </c>
      <c r="D28" s="100" t="s">
        <v>5</v>
      </c>
      <c r="E28" s="2">
        <f>6*12.5</f>
        <v>75</v>
      </c>
      <c r="F28" s="3"/>
      <c r="G28" s="20">
        <f t="shared" si="4"/>
        <v>0</v>
      </c>
      <c r="H28" s="5"/>
    </row>
    <row r="29" spans="2:10" s="1" customFormat="1" ht="15" customHeight="1">
      <c r="B29" s="43">
        <v>5</v>
      </c>
      <c r="C29" s="6" t="s">
        <v>76</v>
      </c>
      <c r="D29" s="100" t="s">
        <v>5</v>
      </c>
      <c r="E29" s="2">
        <f>6*12.5</f>
        <v>75</v>
      </c>
      <c r="F29" s="3"/>
      <c r="G29" s="20">
        <f t="shared" si="4"/>
        <v>0</v>
      </c>
      <c r="H29" s="5"/>
    </row>
    <row r="30" spans="2:10" s="1" customFormat="1" ht="15" customHeight="1">
      <c r="B30" s="43">
        <v>6</v>
      </c>
      <c r="C30" s="6" t="s">
        <v>58</v>
      </c>
      <c r="D30" s="100" t="s">
        <v>5</v>
      </c>
      <c r="E30" s="2">
        <f>E27</f>
        <v>128</v>
      </c>
      <c r="F30" s="3"/>
      <c r="G30" s="20">
        <f t="shared" si="4"/>
        <v>0</v>
      </c>
      <c r="H30" s="5"/>
    </row>
    <row r="31" spans="2:10" s="1" customFormat="1" ht="15" customHeight="1">
      <c r="B31" s="43">
        <v>7</v>
      </c>
      <c r="C31" s="6" t="s">
        <v>59</v>
      </c>
      <c r="D31" s="100" t="s">
        <v>5</v>
      </c>
      <c r="E31" s="2">
        <f>E30</f>
        <v>128</v>
      </c>
      <c r="F31" s="3"/>
      <c r="G31" s="20">
        <f t="shared" si="4"/>
        <v>0</v>
      </c>
      <c r="H31" s="5"/>
    </row>
    <row r="32" spans="2:10" s="1" customFormat="1" ht="15" customHeight="1">
      <c r="B32" s="43">
        <v>8</v>
      </c>
      <c r="C32" s="6" t="s">
        <v>60</v>
      </c>
      <c r="D32" s="100" t="s">
        <v>5</v>
      </c>
      <c r="E32" s="2">
        <f>E31</f>
        <v>128</v>
      </c>
      <c r="F32" s="3"/>
      <c r="G32" s="20">
        <f t="shared" si="4"/>
        <v>0</v>
      </c>
      <c r="H32" s="5"/>
    </row>
    <row r="33" spans="2:8" s="1" customFormat="1" ht="15" customHeight="1">
      <c r="B33" s="43">
        <v>9</v>
      </c>
      <c r="C33" s="6" t="s">
        <v>77</v>
      </c>
      <c r="D33" s="100" t="s">
        <v>7</v>
      </c>
      <c r="E33" s="2">
        <v>6</v>
      </c>
      <c r="F33" s="3"/>
      <c r="G33" s="20">
        <f t="shared" si="4"/>
        <v>0</v>
      </c>
      <c r="H33" s="5"/>
    </row>
    <row r="34" spans="2:8" s="1" customFormat="1" ht="15" customHeight="1">
      <c r="B34" s="43">
        <v>10</v>
      </c>
      <c r="C34" s="6" t="s">
        <v>61</v>
      </c>
      <c r="D34" s="100" t="s">
        <v>6</v>
      </c>
      <c r="E34" s="2">
        <f>E26</f>
        <v>21.1</v>
      </c>
      <c r="F34" s="3"/>
      <c r="G34" s="20">
        <f t="shared" si="4"/>
        <v>0</v>
      </c>
      <c r="H34" s="5"/>
    </row>
    <row r="35" spans="2:8" s="1" customFormat="1" ht="15" customHeight="1">
      <c r="B35" s="43">
        <v>11</v>
      </c>
      <c r="C35" s="6" t="s">
        <v>44</v>
      </c>
      <c r="D35" s="100" t="s">
        <v>6</v>
      </c>
      <c r="E35" s="2">
        <f>E34</f>
        <v>21.1</v>
      </c>
      <c r="F35" s="3"/>
      <c r="G35" s="20">
        <f t="shared" si="4"/>
        <v>0</v>
      </c>
      <c r="H35" s="5"/>
    </row>
    <row r="36" spans="2:8" s="1" customFormat="1" ht="15" customHeight="1">
      <c r="B36" s="43">
        <v>12</v>
      </c>
      <c r="C36" s="6" t="s">
        <v>40</v>
      </c>
      <c r="D36" s="100" t="s">
        <v>6</v>
      </c>
      <c r="E36" s="2">
        <f>15+8+8</f>
        <v>31</v>
      </c>
      <c r="F36" s="3"/>
      <c r="G36" s="20">
        <f t="shared" si="4"/>
        <v>0</v>
      </c>
      <c r="H36" s="5"/>
    </row>
    <row r="37" spans="2:8" s="1" customFormat="1" ht="15" customHeight="1">
      <c r="B37" s="43">
        <v>13</v>
      </c>
      <c r="C37" s="6" t="s">
        <v>63</v>
      </c>
      <c r="D37" s="100" t="s">
        <v>5</v>
      </c>
      <c r="E37" s="2">
        <f>24*8+6.6*7</f>
        <v>238.2</v>
      </c>
      <c r="F37" s="3"/>
      <c r="G37" s="20">
        <f t="shared" si="4"/>
        <v>0</v>
      </c>
      <c r="H37" s="5"/>
    </row>
    <row r="38" spans="2:8" s="1" customFormat="1" ht="15" customHeight="1">
      <c r="B38" s="43">
        <v>14</v>
      </c>
      <c r="C38" s="6" t="s">
        <v>54</v>
      </c>
      <c r="D38" s="100" t="s">
        <v>6</v>
      </c>
      <c r="E38" s="2">
        <v>145</v>
      </c>
      <c r="F38" s="3"/>
      <c r="G38" s="20">
        <f t="shared" si="4"/>
        <v>0</v>
      </c>
      <c r="H38" s="5"/>
    </row>
    <row r="39" spans="2:8" s="1" customFormat="1" ht="15" customHeight="1">
      <c r="B39" s="43">
        <v>15</v>
      </c>
      <c r="C39" s="6" t="s">
        <v>50</v>
      </c>
      <c r="D39" s="100" t="s">
        <v>6</v>
      </c>
      <c r="E39" s="2">
        <f>29</f>
        <v>29</v>
      </c>
      <c r="F39" s="3"/>
      <c r="G39" s="20">
        <f t="shared" si="4"/>
        <v>0</v>
      </c>
      <c r="H39" s="5"/>
    </row>
    <row r="40" spans="2:8" s="1" customFormat="1" ht="15" customHeight="1">
      <c r="B40" s="43">
        <v>16</v>
      </c>
      <c r="C40" s="6" t="s">
        <v>51</v>
      </c>
      <c r="D40" s="100" t="s">
        <v>6</v>
      </c>
      <c r="E40" s="2">
        <f>29+12</f>
        <v>41</v>
      </c>
      <c r="F40" s="3"/>
      <c r="G40" s="20">
        <f t="shared" si="4"/>
        <v>0</v>
      </c>
      <c r="H40" s="5"/>
    </row>
    <row r="41" spans="2:8" s="1" customFormat="1" ht="15" customHeight="1">
      <c r="B41" s="43">
        <v>17</v>
      </c>
      <c r="C41" s="6" t="s">
        <v>52</v>
      </c>
      <c r="D41" s="100" t="s">
        <v>6</v>
      </c>
      <c r="E41" s="2">
        <f>29+12</f>
        <v>41</v>
      </c>
      <c r="F41" s="3"/>
      <c r="G41" s="20">
        <f t="shared" si="4"/>
        <v>0</v>
      </c>
      <c r="H41" s="5"/>
    </row>
    <row r="42" spans="2:8" s="1" customFormat="1" ht="15" customHeight="1">
      <c r="B42" s="43">
        <v>18</v>
      </c>
      <c r="C42" s="6" t="s">
        <v>64</v>
      </c>
      <c r="D42" s="100" t="s">
        <v>6</v>
      </c>
      <c r="E42" s="2">
        <f>24*4</f>
        <v>96</v>
      </c>
      <c r="F42" s="3"/>
      <c r="G42" s="20">
        <f t="shared" si="4"/>
        <v>0</v>
      </c>
      <c r="H42" s="5"/>
    </row>
    <row r="43" spans="2:8" s="1" customFormat="1" ht="15" customHeight="1">
      <c r="B43" s="43">
        <v>19</v>
      </c>
      <c r="C43" s="6" t="s">
        <v>65</v>
      </c>
      <c r="D43" s="100" t="s">
        <v>5</v>
      </c>
      <c r="E43" s="2">
        <f>15.4*24.8</f>
        <v>381.92</v>
      </c>
      <c r="F43" s="3"/>
      <c r="G43" s="20">
        <f t="shared" si="4"/>
        <v>0</v>
      </c>
      <c r="H43" s="5"/>
    </row>
    <row r="44" spans="2:8" s="1" customFormat="1" ht="15" customHeight="1">
      <c r="B44" s="43">
        <v>20</v>
      </c>
      <c r="C44" s="6" t="s">
        <v>66</v>
      </c>
      <c r="D44" s="100" t="s">
        <v>6</v>
      </c>
      <c r="E44" s="2">
        <f>12*2+7.3*4*2</f>
        <v>82.4</v>
      </c>
      <c r="F44" s="3"/>
      <c r="G44" s="20">
        <f t="shared" si="4"/>
        <v>0</v>
      </c>
      <c r="H44" s="5"/>
    </row>
    <row r="45" spans="2:8" s="1" customFormat="1" ht="15" customHeight="1">
      <c r="B45" s="43">
        <v>21</v>
      </c>
      <c r="C45" s="6" t="s">
        <v>67</v>
      </c>
      <c r="D45" s="100" t="s">
        <v>6</v>
      </c>
      <c r="E45" s="2">
        <v>82.4</v>
      </c>
      <c r="F45" s="3"/>
      <c r="G45" s="20">
        <f t="shared" si="4"/>
        <v>0</v>
      </c>
      <c r="H45" s="5"/>
    </row>
    <row r="46" spans="2:8" s="1" customFormat="1" ht="15" customHeight="1">
      <c r="B46" s="43">
        <v>22</v>
      </c>
      <c r="C46" s="6" t="s">
        <v>68</v>
      </c>
      <c r="D46" s="100" t="s">
        <v>6</v>
      </c>
      <c r="E46" s="2">
        <f>82.4</f>
        <v>82.4</v>
      </c>
      <c r="F46" s="3"/>
      <c r="G46" s="20">
        <f t="shared" si="4"/>
        <v>0</v>
      </c>
      <c r="H46" s="5"/>
    </row>
    <row r="47" spans="2:8" s="1" customFormat="1" ht="15" customHeight="1">
      <c r="B47" s="43">
        <v>23</v>
      </c>
      <c r="C47" s="6" t="s">
        <v>69</v>
      </c>
      <c r="D47" s="100" t="s">
        <v>6</v>
      </c>
      <c r="E47" s="2">
        <f>29+42</f>
        <v>71</v>
      </c>
      <c r="F47" s="3"/>
      <c r="G47" s="20">
        <f t="shared" si="4"/>
        <v>0</v>
      </c>
      <c r="H47" s="5"/>
    </row>
    <row r="48" spans="2:8" s="1" customFormat="1" ht="15" customHeight="1">
      <c r="B48" s="43">
        <v>24</v>
      </c>
      <c r="C48" s="6" t="s">
        <v>70</v>
      </c>
      <c r="D48" s="100" t="s">
        <v>6</v>
      </c>
      <c r="E48" s="2">
        <v>71</v>
      </c>
      <c r="F48" s="3"/>
      <c r="G48" s="20">
        <f t="shared" si="4"/>
        <v>0</v>
      </c>
      <c r="H48" s="5"/>
    </row>
    <row r="49" spans="2:8" s="1" customFormat="1" ht="15" customHeight="1">
      <c r="B49" s="43">
        <v>25</v>
      </c>
      <c r="C49" s="6" t="s">
        <v>71</v>
      </c>
      <c r="D49" s="100" t="s">
        <v>6</v>
      </c>
      <c r="E49" s="2">
        <f>42+4+4+4</f>
        <v>54</v>
      </c>
      <c r="F49" s="3"/>
      <c r="G49" s="20">
        <f t="shared" si="4"/>
        <v>0</v>
      </c>
      <c r="H49" s="5"/>
    </row>
    <row r="50" spans="2:8" s="1" customFormat="1" ht="15" customHeight="1">
      <c r="B50" s="43">
        <v>26</v>
      </c>
      <c r="C50" s="6" t="s">
        <v>52</v>
      </c>
      <c r="D50" s="100" t="s">
        <v>6</v>
      </c>
      <c r="E50" s="2">
        <v>54</v>
      </c>
      <c r="F50" s="3"/>
      <c r="G50" s="20">
        <f t="shared" si="4"/>
        <v>0</v>
      </c>
      <c r="H50" s="5"/>
    </row>
    <row r="51" spans="2:8" s="1" customFormat="1" ht="15" customHeight="1">
      <c r="B51" s="43">
        <v>27</v>
      </c>
      <c r="C51" s="6" t="s">
        <v>50</v>
      </c>
      <c r="D51" s="100" t="s">
        <v>6</v>
      </c>
      <c r="E51" s="2">
        <f>24.7+35</f>
        <v>59.7</v>
      </c>
      <c r="F51" s="3"/>
      <c r="G51" s="20">
        <f t="shared" si="4"/>
        <v>0</v>
      </c>
      <c r="H51" s="5"/>
    </row>
    <row r="52" spans="2:8" s="1" customFormat="1" ht="15" customHeight="1">
      <c r="B52" s="43">
        <v>28</v>
      </c>
      <c r="C52" s="6" t="s">
        <v>71</v>
      </c>
      <c r="D52" s="100" t="s">
        <v>6</v>
      </c>
      <c r="E52" s="2">
        <f>E51+4.5*4</f>
        <v>77.7</v>
      </c>
      <c r="F52" s="3"/>
      <c r="G52" s="20">
        <f t="shared" si="4"/>
        <v>0</v>
      </c>
      <c r="H52" s="5"/>
    </row>
    <row r="53" spans="2:8" s="1" customFormat="1" ht="15" customHeight="1">
      <c r="B53" s="43">
        <v>29</v>
      </c>
      <c r="C53" s="6" t="s">
        <v>52</v>
      </c>
      <c r="D53" s="100" t="s">
        <v>6</v>
      </c>
      <c r="E53" s="2">
        <f>E51+4.5*4</f>
        <v>77.7</v>
      </c>
      <c r="F53" s="3"/>
      <c r="G53" s="20">
        <f t="shared" si="4"/>
        <v>0</v>
      </c>
      <c r="H53" s="5"/>
    </row>
    <row r="54" spans="2:8" s="1" customFormat="1" ht="30" customHeight="1">
      <c r="B54" s="43">
        <v>30</v>
      </c>
      <c r="C54" s="101" t="s">
        <v>72</v>
      </c>
      <c r="D54" s="100" t="s">
        <v>6</v>
      </c>
      <c r="E54" s="2">
        <v>21</v>
      </c>
      <c r="F54" s="3"/>
      <c r="G54" s="20">
        <f t="shared" si="4"/>
        <v>0</v>
      </c>
      <c r="H54" s="5"/>
    </row>
    <row r="55" spans="2:8" s="1" customFormat="1" ht="15" customHeight="1">
      <c r="B55" s="43">
        <v>31</v>
      </c>
      <c r="C55" s="6" t="s">
        <v>73</v>
      </c>
      <c r="D55" s="100" t="s">
        <v>6</v>
      </c>
      <c r="E55" s="2">
        <v>21</v>
      </c>
      <c r="F55" s="3"/>
      <c r="G55" s="20">
        <f t="shared" si="4"/>
        <v>0</v>
      </c>
      <c r="H55" s="5"/>
    </row>
    <row r="56" spans="2:8" s="1" customFormat="1" ht="15" customHeight="1">
      <c r="B56" s="43">
        <v>32</v>
      </c>
      <c r="C56" s="6" t="s">
        <v>74</v>
      </c>
      <c r="D56" s="100" t="s">
        <v>6</v>
      </c>
      <c r="E56" s="2">
        <v>21</v>
      </c>
      <c r="F56" s="3"/>
      <c r="G56" s="20">
        <f t="shared" si="4"/>
        <v>0</v>
      </c>
      <c r="H56" s="5"/>
    </row>
    <row r="57" spans="2:8" s="1" customFormat="1" ht="15" customHeight="1">
      <c r="B57" s="43">
        <v>33</v>
      </c>
      <c r="C57" s="6" t="s">
        <v>75</v>
      </c>
      <c r="D57" s="100" t="s">
        <v>6</v>
      </c>
      <c r="E57" s="2">
        <v>21</v>
      </c>
      <c r="F57" s="3"/>
      <c r="G57" s="20">
        <f t="shared" si="4"/>
        <v>0</v>
      </c>
      <c r="H57" s="5"/>
    </row>
    <row r="58" spans="2:8" s="1" customFormat="1" ht="15" customHeight="1">
      <c r="B58" s="43">
        <v>34</v>
      </c>
      <c r="C58" s="6" t="s">
        <v>78</v>
      </c>
      <c r="D58" s="100" t="s">
        <v>6</v>
      </c>
      <c r="E58" s="2">
        <v>86</v>
      </c>
      <c r="F58" s="3"/>
      <c r="G58" s="20">
        <f t="shared" si="4"/>
        <v>0</v>
      </c>
      <c r="H58" s="5"/>
    </row>
    <row r="59" spans="2:8" s="1" customFormat="1" ht="15" customHeight="1">
      <c r="B59" s="43">
        <v>35</v>
      </c>
      <c r="C59" s="6" t="s">
        <v>79</v>
      </c>
      <c r="D59" s="100" t="s">
        <v>6</v>
      </c>
      <c r="E59" s="2">
        <v>86</v>
      </c>
      <c r="F59" s="3"/>
      <c r="G59" s="20">
        <f t="shared" si="4"/>
        <v>0</v>
      </c>
      <c r="H59" s="5"/>
    </row>
    <row r="60" spans="2:8" s="1" customFormat="1" ht="15" customHeight="1">
      <c r="B60" s="43">
        <v>36</v>
      </c>
      <c r="C60" s="6" t="s">
        <v>80</v>
      </c>
      <c r="D60" s="100" t="s">
        <v>6</v>
      </c>
      <c r="E60" s="2">
        <v>86</v>
      </c>
      <c r="F60" s="3"/>
      <c r="G60" s="20">
        <f t="shared" si="4"/>
        <v>0</v>
      </c>
      <c r="H60" s="5"/>
    </row>
    <row r="61" spans="2:8" s="1" customFormat="1" ht="15" customHeight="1">
      <c r="B61" s="43"/>
      <c r="C61" s="6"/>
      <c r="D61" s="100"/>
      <c r="E61" s="2"/>
      <c r="F61" s="3"/>
      <c r="G61" s="20"/>
      <c r="H61" s="5"/>
    </row>
    <row r="62" spans="2:8" s="1" customFormat="1" ht="13.5" thickBot="1">
      <c r="B62" s="48"/>
      <c r="C62" s="49" t="s">
        <v>32</v>
      </c>
      <c r="D62" s="50"/>
      <c r="E62" s="51"/>
      <c r="F62" s="50"/>
      <c r="G62" s="52">
        <f>SUM(G6:G61)</f>
        <v>0</v>
      </c>
      <c r="H62" s="5"/>
    </row>
    <row r="63" spans="2:8" s="1" customFormat="1" thickBot="1">
      <c r="B63" s="118" t="s">
        <v>8</v>
      </c>
      <c r="C63" s="119"/>
      <c r="D63" s="119"/>
      <c r="E63" s="119"/>
      <c r="F63" s="119"/>
      <c r="G63" s="120"/>
      <c r="H63" s="5"/>
    </row>
    <row r="64" spans="2:8" s="1" customFormat="1" ht="12.75">
      <c r="B64" s="43">
        <v>1</v>
      </c>
      <c r="C64" s="21" t="s">
        <v>81</v>
      </c>
      <c r="D64" s="22" t="s">
        <v>5</v>
      </c>
      <c r="E64" s="23">
        <f>165</f>
        <v>165</v>
      </c>
      <c r="F64" s="24"/>
      <c r="G64" s="25">
        <f>E64*F64</f>
        <v>0</v>
      </c>
      <c r="H64" s="5"/>
    </row>
    <row r="65" spans="2:8" s="1" customFormat="1" ht="12.75">
      <c r="B65" s="43">
        <v>2</v>
      </c>
      <c r="C65" s="26" t="s">
        <v>82</v>
      </c>
      <c r="D65" s="27" t="s">
        <v>5</v>
      </c>
      <c r="E65" s="28">
        <f>190</f>
        <v>190</v>
      </c>
      <c r="F65" s="29"/>
      <c r="G65" s="30">
        <f t="shared" ref="G65:G104" si="5">E65*F65</f>
        <v>0</v>
      </c>
      <c r="H65" s="5"/>
    </row>
    <row r="66" spans="2:8" s="1" customFormat="1" ht="12.75">
      <c r="B66" s="43">
        <v>3</v>
      </c>
      <c r="C66" s="26" t="s">
        <v>83</v>
      </c>
      <c r="D66" s="27" t="s">
        <v>18</v>
      </c>
      <c r="E66" s="28">
        <f>250*0.352</f>
        <v>88</v>
      </c>
      <c r="F66" s="29"/>
      <c r="G66" s="30">
        <f t="shared" si="5"/>
        <v>0</v>
      </c>
      <c r="H66" s="5"/>
    </row>
    <row r="67" spans="2:8" s="1" customFormat="1" ht="12.75">
      <c r="B67" s="43">
        <v>4</v>
      </c>
      <c r="C67" s="26" t="s">
        <v>23</v>
      </c>
      <c r="D67" s="27" t="s">
        <v>18</v>
      </c>
      <c r="E67" s="28">
        <f>1.8*E32+21.6</f>
        <v>252</v>
      </c>
      <c r="F67" s="29"/>
      <c r="G67" s="30">
        <f t="shared" si="5"/>
        <v>0</v>
      </c>
      <c r="H67" s="5"/>
    </row>
    <row r="68" spans="2:8" s="1" customFormat="1" ht="12.75">
      <c r="B68" s="43">
        <v>5</v>
      </c>
      <c r="C68" s="26" t="s">
        <v>19</v>
      </c>
      <c r="D68" s="27" t="s">
        <v>7</v>
      </c>
      <c r="E68" s="28">
        <v>6</v>
      </c>
      <c r="F68" s="29"/>
      <c r="G68" s="30">
        <f t="shared" si="5"/>
        <v>0</v>
      </c>
      <c r="H68" s="5"/>
    </row>
    <row r="69" spans="2:8" s="1" customFormat="1" ht="12.75">
      <c r="B69" s="43">
        <v>6</v>
      </c>
      <c r="C69" s="26" t="s">
        <v>20</v>
      </c>
      <c r="D69" s="27" t="s">
        <v>24</v>
      </c>
      <c r="E69" s="28">
        <v>38</v>
      </c>
      <c r="F69" s="29"/>
      <c r="G69" s="30">
        <f t="shared" si="5"/>
        <v>0</v>
      </c>
      <c r="H69" s="5"/>
    </row>
    <row r="70" spans="2:8" s="1" customFormat="1" ht="12.75">
      <c r="B70" s="43">
        <v>7</v>
      </c>
      <c r="C70" s="26" t="s">
        <v>112</v>
      </c>
      <c r="D70" s="27" t="s">
        <v>11</v>
      </c>
      <c r="E70" s="28">
        <v>10</v>
      </c>
      <c r="F70" s="29"/>
      <c r="G70" s="30">
        <f t="shared" si="5"/>
        <v>0</v>
      </c>
      <c r="H70" s="5"/>
    </row>
    <row r="71" spans="2:8" s="1" customFormat="1" ht="12.75">
      <c r="B71" s="43">
        <v>8</v>
      </c>
      <c r="C71" s="26" t="s">
        <v>13</v>
      </c>
      <c r="D71" s="27" t="s">
        <v>11</v>
      </c>
      <c r="E71" s="28">
        <f>180*6.5</f>
        <v>1170</v>
      </c>
      <c r="F71" s="31"/>
      <c r="G71" s="30">
        <f t="shared" si="5"/>
        <v>0</v>
      </c>
      <c r="H71" s="5"/>
    </row>
    <row r="72" spans="2:8" s="1" customFormat="1" ht="12.75">
      <c r="B72" s="43">
        <v>9</v>
      </c>
      <c r="C72" s="26" t="s">
        <v>21</v>
      </c>
      <c r="D72" s="27" t="s">
        <v>7</v>
      </c>
      <c r="E72" s="28">
        <f>E71/40+0.75</f>
        <v>30</v>
      </c>
      <c r="F72" s="29"/>
      <c r="G72" s="30">
        <f t="shared" si="5"/>
        <v>0</v>
      </c>
      <c r="H72" s="5"/>
    </row>
    <row r="73" spans="2:8" s="1" customFormat="1" ht="12.75">
      <c r="B73" s="43">
        <v>10</v>
      </c>
      <c r="C73" s="26" t="s">
        <v>22</v>
      </c>
      <c r="D73" s="27" t="s">
        <v>7</v>
      </c>
      <c r="E73" s="28">
        <v>10</v>
      </c>
      <c r="F73" s="29"/>
      <c r="G73" s="30">
        <f t="shared" si="5"/>
        <v>0</v>
      </c>
      <c r="H73" s="5"/>
    </row>
    <row r="74" spans="2:8" s="1" customFormat="1" ht="12.75">
      <c r="B74" s="43">
        <v>11</v>
      </c>
      <c r="C74" s="32" t="s">
        <v>25</v>
      </c>
      <c r="D74" s="33" t="s">
        <v>7</v>
      </c>
      <c r="E74" s="34">
        <v>36</v>
      </c>
      <c r="F74" s="35"/>
      <c r="G74" s="30">
        <f t="shared" si="5"/>
        <v>0</v>
      </c>
      <c r="H74" s="5"/>
    </row>
    <row r="75" spans="2:8" s="1" customFormat="1" ht="25.5">
      <c r="B75" s="43">
        <v>12</v>
      </c>
      <c r="C75" s="32" t="s">
        <v>114</v>
      </c>
      <c r="D75" s="35" t="s">
        <v>7</v>
      </c>
      <c r="E75" s="34">
        <v>36</v>
      </c>
      <c r="F75" s="35"/>
      <c r="G75" s="30">
        <f t="shared" si="5"/>
        <v>0</v>
      </c>
      <c r="H75" s="5"/>
    </row>
    <row r="76" spans="2:8" s="1" customFormat="1" ht="12.75">
      <c r="B76" s="43">
        <v>13</v>
      </c>
      <c r="C76" s="32" t="s">
        <v>84</v>
      </c>
      <c r="D76" s="33" t="s">
        <v>5</v>
      </c>
      <c r="E76" s="34">
        <v>38</v>
      </c>
      <c r="F76" s="35"/>
      <c r="G76" s="30">
        <f t="shared" si="5"/>
        <v>0</v>
      </c>
      <c r="H76" s="5"/>
    </row>
    <row r="77" spans="2:8" s="1" customFormat="1" ht="12.75">
      <c r="B77" s="43">
        <v>14</v>
      </c>
      <c r="C77" s="32" t="s">
        <v>88</v>
      </c>
      <c r="D77" s="33" t="s">
        <v>6</v>
      </c>
      <c r="E77" s="34">
        <v>90</v>
      </c>
      <c r="F77" s="35"/>
      <c r="G77" s="30">
        <f t="shared" si="5"/>
        <v>0</v>
      </c>
      <c r="H77" s="5"/>
    </row>
    <row r="78" spans="2:8" s="1" customFormat="1" ht="12.75">
      <c r="B78" s="43">
        <v>15</v>
      </c>
      <c r="C78" s="32" t="s">
        <v>115</v>
      </c>
      <c r="D78" s="33" t="s">
        <v>7</v>
      </c>
      <c r="E78" s="34">
        <v>1000</v>
      </c>
      <c r="F78" s="35"/>
      <c r="G78" s="30">
        <f t="shared" si="5"/>
        <v>0</v>
      </c>
      <c r="H78" s="5"/>
    </row>
    <row r="79" spans="2:8" s="1" customFormat="1" ht="12.75">
      <c r="B79" s="43">
        <v>16</v>
      </c>
      <c r="C79" s="32" t="s">
        <v>26</v>
      </c>
      <c r="D79" s="33" t="s">
        <v>7</v>
      </c>
      <c r="E79" s="34">
        <v>500</v>
      </c>
      <c r="F79" s="35"/>
      <c r="G79" s="30">
        <f t="shared" ref="G79:G80" si="6">E79*F79</f>
        <v>0</v>
      </c>
      <c r="H79" s="5"/>
    </row>
    <row r="80" spans="2:8" s="1" customFormat="1" ht="12.75">
      <c r="B80" s="43">
        <v>17</v>
      </c>
      <c r="C80" s="32" t="s">
        <v>116</v>
      </c>
      <c r="D80" s="33" t="s">
        <v>7</v>
      </c>
      <c r="E80" s="34">
        <v>500</v>
      </c>
      <c r="F80" s="35"/>
      <c r="G80" s="30">
        <f t="shared" si="6"/>
        <v>0</v>
      </c>
      <c r="H80" s="5"/>
    </row>
    <row r="81" spans="2:8" s="1" customFormat="1" ht="12.75">
      <c r="B81" s="43">
        <v>18</v>
      </c>
      <c r="C81" s="32" t="s">
        <v>99</v>
      </c>
      <c r="D81" s="33" t="s">
        <v>7</v>
      </c>
      <c r="E81" s="34">
        <v>1000</v>
      </c>
      <c r="F81" s="35"/>
      <c r="G81" s="30">
        <f t="shared" si="5"/>
        <v>0</v>
      </c>
      <c r="H81" s="5"/>
    </row>
    <row r="82" spans="2:8" s="1" customFormat="1" ht="12.75">
      <c r="B82" s="43">
        <v>19</v>
      </c>
      <c r="C82" s="32" t="s">
        <v>100</v>
      </c>
      <c r="D82" s="33" t="s">
        <v>7</v>
      </c>
      <c r="E82" s="34">
        <v>2000</v>
      </c>
      <c r="F82" s="35"/>
      <c r="G82" s="30">
        <f t="shared" si="5"/>
        <v>0</v>
      </c>
      <c r="H82" s="5"/>
    </row>
    <row r="83" spans="2:8" s="1" customFormat="1" ht="12.75">
      <c r="B83" s="43">
        <v>20</v>
      </c>
      <c r="C83" s="32" t="s">
        <v>117</v>
      </c>
      <c r="D83" s="33" t="s">
        <v>7</v>
      </c>
      <c r="E83" s="34">
        <v>1</v>
      </c>
      <c r="F83" s="35"/>
      <c r="G83" s="30">
        <f t="shared" si="5"/>
        <v>0</v>
      </c>
      <c r="H83" s="5"/>
    </row>
    <row r="84" spans="2:8" s="1" customFormat="1" ht="12.75">
      <c r="B84" s="43">
        <v>21</v>
      </c>
      <c r="C84" s="32" t="s">
        <v>118</v>
      </c>
      <c r="D84" s="33" t="s">
        <v>7</v>
      </c>
      <c r="E84" s="34">
        <v>8</v>
      </c>
      <c r="F84" s="35"/>
      <c r="G84" s="30">
        <f t="shared" si="5"/>
        <v>0</v>
      </c>
      <c r="H84" s="5"/>
    </row>
    <row r="85" spans="2:8" s="1" customFormat="1" ht="12.75">
      <c r="B85" s="43">
        <v>22</v>
      </c>
      <c r="C85" s="32" t="s">
        <v>27</v>
      </c>
      <c r="D85" s="33" t="s">
        <v>7</v>
      </c>
      <c r="E85" s="34">
        <v>2000</v>
      </c>
      <c r="F85" s="35"/>
      <c r="G85" s="30">
        <f t="shared" si="5"/>
        <v>0</v>
      </c>
      <c r="H85" s="5"/>
    </row>
    <row r="86" spans="2:8" s="1" customFormat="1" ht="12.75">
      <c r="B86" s="43">
        <v>23</v>
      </c>
      <c r="C86" s="32" t="s">
        <v>85</v>
      </c>
      <c r="D86" s="33" t="s">
        <v>5</v>
      </c>
      <c r="E86" s="34">
        <v>65</v>
      </c>
      <c r="F86" s="35"/>
      <c r="G86" s="30">
        <f t="shared" si="5"/>
        <v>0</v>
      </c>
      <c r="H86" s="5"/>
    </row>
    <row r="87" spans="2:8" s="1" customFormat="1" ht="12.75">
      <c r="B87" s="43">
        <v>24</v>
      </c>
      <c r="C87" s="32" t="s">
        <v>89</v>
      </c>
      <c r="D87" s="33" t="s">
        <v>7</v>
      </c>
      <c r="E87" s="34">
        <v>30</v>
      </c>
      <c r="F87" s="35"/>
      <c r="G87" s="30">
        <f t="shared" si="5"/>
        <v>0</v>
      </c>
      <c r="H87" s="5"/>
    </row>
    <row r="88" spans="2:8" s="1" customFormat="1" ht="12.75">
      <c r="B88" s="43">
        <v>25</v>
      </c>
      <c r="C88" s="32" t="s">
        <v>86</v>
      </c>
      <c r="D88" s="33" t="s">
        <v>7</v>
      </c>
      <c r="E88" s="34">
        <v>25</v>
      </c>
      <c r="F88" s="35"/>
      <c r="G88" s="30">
        <f t="shared" si="5"/>
        <v>0</v>
      </c>
      <c r="H88" s="5"/>
    </row>
    <row r="89" spans="2:8" s="1" customFormat="1" ht="12.75">
      <c r="B89" s="43">
        <v>26</v>
      </c>
      <c r="C89" s="32" t="s">
        <v>87</v>
      </c>
      <c r="D89" s="33" t="s">
        <v>7</v>
      </c>
      <c r="E89" s="34">
        <v>40</v>
      </c>
      <c r="F89" s="35"/>
      <c r="G89" s="30">
        <f t="shared" si="5"/>
        <v>0</v>
      </c>
      <c r="H89" s="5"/>
    </row>
    <row r="90" spans="2:8" s="1" customFormat="1" ht="12.75">
      <c r="B90" s="43">
        <v>27</v>
      </c>
      <c r="C90" s="32" t="s">
        <v>90</v>
      </c>
      <c r="D90" s="33" t="s">
        <v>7</v>
      </c>
      <c r="E90" s="34">
        <v>18</v>
      </c>
      <c r="F90" s="35"/>
      <c r="G90" s="30">
        <f t="shared" si="5"/>
        <v>0</v>
      </c>
      <c r="H90" s="5"/>
    </row>
    <row r="91" spans="2:8" s="1" customFormat="1" ht="12.75">
      <c r="B91" s="43">
        <v>28</v>
      </c>
      <c r="C91" s="32" t="s">
        <v>91</v>
      </c>
      <c r="D91" s="33" t="s">
        <v>7</v>
      </c>
      <c r="E91" s="34">
        <v>8</v>
      </c>
      <c r="F91" s="35"/>
      <c r="G91" s="30">
        <f t="shared" si="5"/>
        <v>0</v>
      </c>
      <c r="H91" s="5"/>
    </row>
    <row r="92" spans="2:8" s="1" customFormat="1" ht="12.75">
      <c r="B92" s="43">
        <v>29</v>
      </c>
      <c r="C92" s="32" t="s">
        <v>92</v>
      </c>
      <c r="D92" s="33" t="s">
        <v>7</v>
      </c>
      <c r="E92" s="34">
        <v>100</v>
      </c>
      <c r="F92" s="35"/>
      <c r="G92" s="30">
        <f t="shared" si="5"/>
        <v>0</v>
      </c>
      <c r="H92" s="5"/>
    </row>
    <row r="93" spans="2:8" s="1" customFormat="1" ht="12.75">
      <c r="B93" s="43">
        <v>30</v>
      </c>
      <c r="C93" s="32" t="s">
        <v>93</v>
      </c>
      <c r="D93" s="33" t="s">
        <v>7</v>
      </c>
      <c r="E93" s="34">
        <v>90</v>
      </c>
      <c r="F93" s="35"/>
      <c r="G93" s="30">
        <f t="shared" si="5"/>
        <v>0</v>
      </c>
      <c r="H93" s="5"/>
    </row>
    <row r="94" spans="2:8" s="1" customFormat="1" ht="12.75">
      <c r="B94" s="43">
        <v>31</v>
      </c>
      <c r="C94" s="32" t="s">
        <v>113</v>
      </c>
      <c r="D94" s="33" t="s">
        <v>12</v>
      </c>
      <c r="E94" s="34">
        <v>1</v>
      </c>
      <c r="F94" s="35"/>
      <c r="G94" s="30">
        <f t="shared" si="5"/>
        <v>0</v>
      </c>
      <c r="H94" s="5"/>
    </row>
    <row r="95" spans="2:8" s="1" customFormat="1" ht="12.75">
      <c r="B95" s="43">
        <v>32</v>
      </c>
      <c r="C95" s="32" t="s">
        <v>119</v>
      </c>
      <c r="D95" s="33" t="s">
        <v>6</v>
      </c>
      <c r="E95" s="34">
        <v>10</v>
      </c>
      <c r="F95" s="35"/>
      <c r="G95" s="30">
        <f t="shared" si="5"/>
        <v>0</v>
      </c>
      <c r="H95" s="5"/>
    </row>
    <row r="96" spans="2:8" s="1" customFormat="1" ht="12.75">
      <c r="B96" s="43">
        <v>33</v>
      </c>
      <c r="C96" s="32" t="s">
        <v>94</v>
      </c>
      <c r="D96" s="33" t="s">
        <v>7</v>
      </c>
      <c r="E96" s="34">
        <v>50</v>
      </c>
      <c r="F96" s="35"/>
      <c r="G96" s="30">
        <f t="shared" si="5"/>
        <v>0</v>
      </c>
      <c r="H96" s="5"/>
    </row>
    <row r="97" spans="2:8" s="1" customFormat="1" ht="12.75">
      <c r="B97" s="43">
        <v>34</v>
      </c>
      <c r="C97" s="32" t="s">
        <v>95</v>
      </c>
      <c r="D97" s="33" t="s">
        <v>7</v>
      </c>
      <c r="E97" s="34">
        <v>4</v>
      </c>
      <c r="F97" s="35"/>
      <c r="G97" s="30">
        <f t="shared" si="5"/>
        <v>0</v>
      </c>
      <c r="H97" s="5"/>
    </row>
    <row r="98" spans="2:8" s="1" customFormat="1" ht="12.75">
      <c r="B98" s="43">
        <v>35</v>
      </c>
      <c r="C98" s="32" t="s">
        <v>101</v>
      </c>
      <c r="D98" s="33" t="s">
        <v>7</v>
      </c>
      <c r="E98" s="34">
        <v>100</v>
      </c>
      <c r="F98" s="35"/>
      <c r="G98" s="30">
        <f t="shared" si="5"/>
        <v>0</v>
      </c>
      <c r="H98" s="5"/>
    </row>
    <row r="99" spans="2:8" s="1" customFormat="1" ht="12.75">
      <c r="B99" s="43">
        <v>36</v>
      </c>
      <c r="C99" s="32" t="s">
        <v>111</v>
      </c>
      <c r="D99" s="33" t="s">
        <v>7</v>
      </c>
      <c r="E99" s="34">
        <v>20</v>
      </c>
      <c r="F99" s="35"/>
      <c r="G99" s="30">
        <f t="shared" si="5"/>
        <v>0</v>
      </c>
      <c r="H99" s="5"/>
    </row>
    <row r="100" spans="2:8" s="1" customFormat="1" ht="12.75">
      <c r="B100" s="43">
        <v>37</v>
      </c>
      <c r="C100" s="32" t="s">
        <v>96</v>
      </c>
      <c r="D100" s="33" t="s">
        <v>97</v>
      </c>
      <c r="E100" s="34">
        <v>10</v>
      </c>
      <c r="F100" s="35"/>
      <c r="G100" s="30">
        <f t="shared" si="5"/>
        <v>0</v>
      </c>
      <c r="H100" s="5"/>
    </row>
    <row r="101" spans="2:8" s="1" customFormat="1" ht="12.75">
      <c r="B101" s="43">
        <v>38</v>
      </c>
      <c r="C101" s="32" t="s">
        <v>98</v>
      </c>
      <c r="D101" s="33" t="s">
        <v>97</v>
      </c>
      <c r="E101" s="34">
        <v>2</v>
      </c>
      <c r="F101" s="35"/>
      <c r="G101" s="30">
        <f t="shared" si="5"/>
        <v>0</v>
      </c>
      <c r="H101" s="5"/>
    </row>
    <row r="102" spans="2:8" s="1" customFormat="1" ht="12.75">
      <c r="B102" s="43">
        <v>39</v>
      </c>
      <c r="C102" s="26" t="s">
        <v>28</v>
      </c>
      <c r="D102" s="27" t="s">
        <v>7</v>
      </c>
      <c r="E102" s="28">
        <v>500</v>
      </c>
      <c r="F102" s="29"/>
      <c r="G102" s="83">
        <f t="shared" si="5"/>
        <v>0</v>
      </c>
      <c r="H102" s="5"/>
    </row>
    <row r="103" spans="2:8" s="1" customFormat="1" ht="12.75">
      <c r="B103" s="43">
        <v>40</v>
      </c>
      <c r="C103" s="107" t="s">
        <v>102</v>
      </c>
      <c r="D103" s="108" t="s">
        <v>103</v>
      </c>
      <c r="E103" s="109">
        <v>90</v>
      </c>
      <c r="F103" s="110"/>
      <c r="G103" s="111">
        <f t="shared" si="5"/>
        <v>0</v>
      </c>
      <c r="H103" s="5"/>
    </row>
    <row r="104" spans="2:8" s="1" customFormat="1" ht="12.75">
      <c r="B104" s="43">
        <v>41</v>
      </c>
      <c r="C104" s="107" t="s">
        <v>104</v>
      </c>
      <c r="D104" s="108" t="s">
        <v>103</v>
      </c>
      <c r="E104" s="109">
        <v>220</v>
      </c>
      <c r="F104" s="110"/>
      <c r="G104" s="111">
        <f t="shared" si="5"/>
        <v>0</v>
      </c>
      <c r="H104" s="5"/>
    </row>
    <row r="105" spans="2:8" s="1" customFormat="1" ht="12.75">
      <c r="B105" s="43"/>
      <c r="C105" s="44"/>
      <c r="D105" s="45"/>
      <c r="E105" s="46"/>
      <c r="F105" s="45"/>
      <c r="G105" s="47"/>
      <c r="H105" s="5"/>
    </row>
    <row r="106" spans="2:8" s="1" customFormat="1" ht="13.5" thickBot="1">
      <c r="B106" s="43"/>
      <c r="C106" s="53" t="s">
        <v>33</v>
      </c>
      <c r="D106" s="53"/>
      <c r="E106" s="53"/>
      <c r="F106" s="53"/>
      <c r="G106" s="54">
        <f>SUM(G64:G105)</f>
        <v>0</v>
      </c>
      <c r="H106" s="5"/>
    </row>
    <row r="107" spans="2:8" s="1" customFormat="1">
      <c r="B107" s="121" t="s">
        <v>34</v>
      </c>
      <c r="C107" s="122"/>
      <c r="D107" s="122"/>
      <c r="E107" s="122"/>
      <c r="F107" s="122"/>
      <c r="G107" s="123"/>
      <c r="H107" s="5"/>
    </row>
    <row r="108" spans="2:8" s="1" customFormat="1" ht="12.75">
      <c r="B108" s="8"/>
      <c r="C108" s="12" t="s">
        <v>17</v>
      </c>
      <c r="D108" s="9" t="s">
        <v>14</v>
      </c>
      <c r="E108" s="14">
        <v>2</v>
      </c>
      <c r="F108" s="9"/>
      <c r="G108" s="84">
        <f t="shared" ref="G108" si="7">E108*F108</f>
        <v>0</v>
      </c>
      <c r="H108" s="5"/>
    </row>
    <row r="109" spans="2:8" s="1" customFormat="1" ht="12.75">
      <c r="B109" s="8"/>
      <c r="C109" s="19" t="s">
        <v>16</v>
      </c>
      <c r="D109" s="9" t="s">
        <v>14</v>
      </c>
      <c r="E109" s="14">
        <v>5</v>
      </c>
      <c r="F109" s="9"/>
      <c r="G109" s="36">
        <f t="shared" ref="G109:G115" si="8">E109*F109</f>
        <v>0</v>
      </c>
      <c r="H109" s="5"/>
    </row>
    <row r="110" spans="2:8" s="1" customFormat="1" ht="12.75">
      <c r="B110" s="8"/>
      <c r="C110" s="19" t="s">
        <v>15</v>
      </c>
      <c r="D110" s="9" t="s">
        <v>14</v>
      </c>
      <c r="E110" s="14">
        <v>10</v>
      </c>
      <c r="F110" s="9"/>
      <c r="G110" s="36">
        <f t="shared" si="8"/>
        <v>0</v>
      </c>
      <c r="H110" s="5"/>
    </row>
    <row r="111" spans="2:8" s="1" customFormat="1" ht="12.75">
      <c r="B111" s="43"/>
      <c r="C111" s="19" t="s">
        <v>29</v>
      </c>
      <c r="D111" s="9" t="s">
        <v>12</v>
      </c>
      <c r="E111" s="14">
        <v>4</v>
      </c>
      <c r="F111" s="9"/>
      <c r="G111" s="36">
        <f t="shared" si="8"/>
        <v>0</v>
      </c>
      <c r="H111" s="5"/>
    </row>
    <row r="112" spans="2:8" s="1" customFormat="1" ht="12.75">
      <c r="B112" s="43"/>
      <c r="C112" s="19" t="s">
        <v>36</v>
      </c>
      <c r="D112" s="9" t="s">
        <v>12</v>
      </c>
      <c r="E112" s="14">
        <v>2</v>
      </c>
      <c r="F112" s="9"/>
      <c r="G112" s="36">
        <f t="shared" si="8"/>
        <v>0</v>
      </c>
      <c r="H112" s="5"/>
    </row>
    <row r="113" spans="1:8" s="1" customFormat="1" ht="12.75">
      <c r="B113" s="43"/>
      <c r="C113" s="19" t="s">
        <v>105</v>
      </c>
      <c r="D113" s="9" t="s">
        <v>106</v>
      </c>
      <c r="E113" s="14">
        <v>20</v>
      </c>
      <c r="F113" s="9"/>
      <c r="G113" s="36">
        <f t="shared" si="8"/>
        <v>0</v>
      </c>
      <c r="H113" s="5"/>
    </row>
    <row r="114" spans="1:8" s="1" customFormat="1" ht="12.75">
      <c r="B114" s="43"/>
      <c r="C114" s="19" t="s">
        <v>109</v>
      </c>
      <c r="D114" s="9" t="s">
        <v>106</v>
      </c>
      <c r="E114" s="14">
        <v>5</v>
      </c>
      <c r="F114" s="9"/>
      <c r="G114" s="36">
        <f t="shared" si="8"/>
        <v>0</v>
      </c>
      <c r="H114" s="5"/>
    </row>
    <row r="115" spans="1:8" s="1" customFormat="1" ht="12.75">
      <c r="B115" s="43"/>
      <c r="C115" s="19" t="s">
        <v>107</v>
      </c>
      <c r="D115" s="9" t="s">
        <v>108</v>
      </c>
      <c r="E115" s="14">
        <v>3</v>
      </c>
      <c r="F115" s="9"/>
      <c r="G115" s="36">
        <f t="shared" si="8"/>
        <v>0</v>
      </c>
      <c r="H115" s="5"/>
    </row>
    <row r="116" spans="1:8" s="1" customFormat="1" ht="12.75">
      <c r="B116" s="43"/>
      <c r="C116" s="19"/>
      <c r="D116" s="9"/>
      <c r="E116" s="14"/>
      <c r="F116" s="9"/>
      <c r="G116" s="36"/>
      <c r="H116" s="5"/>
    </row>
    <row r="117" spans="1:8" s="1" customFormat="1" ht="12.75">
      <c r="B117" s="43"/>
      <c r="C117" s="7" t="s">
        <v>37</v>
      </c>
      <c r="D117" s="10"/>
      <c r="E117" s="13"/>
      <c r="F117" s="10"/>
      <c r="G117" s="85">
        <f>SUM(G108:G115)</f>
        <v>0</v>
      </c>
      <c r="H117" s="5"/>
    </row>
    <row r="118" spans="1:8" s="1" customFormat="1" ht="12.75">
      <c r="B118" s="43"/>
      <c r="C118" s="15"/>
      <c r="D118" s="16"/>
      <c r="E118" s="17"/>
      <c r="F118" s="16"/>
      <c r="G118" s="18"/>
      <c r="H118" s="5"/>
    </row>
    <row r="119" spans="1:8" s="1" customFormat="1" ht="12.75">
      <c r="B119" s="55"/>
      <c r="C119" s="15" t="s">
        <v>110</v>
      </c>
      <c r="D119" s="16"/>
      <c r="E119" s="17"/>
      <c r="F119" s="16"/>
      <c r="G119" s="86"/>
    </row>
    <row r="120" spans="1:8" s="1" customFormat="1" ht="13.5" thickBot="1">
      <c r="B120" s="55"/>
      <c r="C120" s="53"/>
      <c r="D120" s="53"/>
      <c r="E120" s="53"/>
      <c r="F120" s="53"/>
      <c r="G120" s="54"/>
    </row>
    <row r="121" spans="1:8" s="1" customFormat="1" ht="12.75">
      <c r="B121" s="88"/>
      <c r="C121" s="89" t="s">
        <v>9</v>
      </c>
      <c r="D121" s="90"/>
      <c r="E121" s="90"/>
      <c r="F121" s="90"/>
      <c r="G121" s="91">
        <f>G62</f>
        <v>0</v>
      </c>
    </row>
    <row r="122" spans="1:8" s="1" customFormat="1" ht="12.75">
      <c r="B122" s="92"/>
      <c r="C122" s="56" t="s">
        <v>10</v>
      </c>
      <c r="D122" s="87"/>
      <c r="E122" s="87"/>
      <c r="F122" s="87"/>
      <c r="G122" s="93">
        <f>G106+G117+G119</f>
        <v>0</v>
      </c>
    </row>
    <row r="123" spans="1:8" s="1" customFormat="1" ht="13.5" thickBot="1">
      <c r="B123" s="94"/>
      <c r="C123" s="57" t="s">
        <v>35</v>
      </c>
      <c r="D123" s="95"/>
      <c r="E123" s="95"/>
      <c r="F123" s="95"/>
      <c r="G123" s="96">
        <f>(G121+G122)*1.2</f>
        <v>0</v>
      </c>
    </row>
    <row r="124" spans="1:8">
      <c r="B124" s="58"/>
      <c r="C124" s="42"/>
      <c r="D124" s="58"/>
      <c r="E124" s="42"/>
      <c r="F124" s="58"/>
      <c r="G124" s="42"/>
    </row>
    <row r="125" spans="1:8" ht="13.5" customHeight="1">
      <c r="B125" s="124"/>
      <c r="C125" s="125"/>
      <c r="D125" s="125"/>
      <c r="E125" s="125"/>
      <c r="F125" s="125"/>
      <c r="G125" s="125"/>
    </row>
    <row r="126" spans="1:8" ht="15.75">
      <c r="A126" s="59"/>
      <c r="B126" s="60"/>
      <c r="C126" s="61" t="s">
        <v>120</v>
      </c>
      <c r="D126" s="61"/>
      <c r="E126" s="61"/>
      <c r="F126" s="61"/>
      <c r="G126" s="62"/>
    </row>
    <row r="127" spans="1:8">
      <c r="A127" s="63"/>
      <c r="B127" s="112"/>
      <c r="C127" s="113"/>
      <c r="D127" s="113"/>
      <c r="E127" s="113"/>
      <c r="F127" s="113"/>
      <c r="G127" s="113"/>
    </row>
    <row r="128" spans="1:8" ht="15.75">
      <c r="B128" s="66"/>
      <c r="C128" s="67"/>
      <c r="D128" s="68"/>
      <c r="E128" s="69"/>
      <c r="F128" s="64"/>
      <c r="G128" s="70"/>
    </row>
    <row r="129" spans="1:7" ht="15.75">
      <c r="B129" s="66"/>
      <c r="C129" s="64"/>
      <c r="D129" s="71"/>
      <c r="E129" s="69"/>
      <c r="F129" s="64"/>
      <c r="G129" s="70"/>
    </row>
    <row r="130" spans="1:7" ht="15.75">
      <c r="B130" s="66"/>
      <c r="C130" s="72"/>
      <c r="D130" s="71"/>
      <c r="E130" s="69"/>
      <c r="F130" s="64"/>
      <c r="G130" s="70"/>
    </row>
    <row r="131" spans="1:7" ht="15.75">
      <c r="A131" s="73"/>
      <c r="B131" s="66"/>
      <c r="C131" s="66"/>
      <c r="D131" s="66"/>
      <c r="E131" s="66"/>
      <c r="F131" s="65"/>
      <c r="G131" s="65"/>
    </row>
    <row r="132" spans="1:7" ht="15.75">
      <c r="A132" s="73"/>
      <c r="B132" s="66"/>
      <c r="C132" s="66"/>
      <c r="D132" s="66"/>
      <c r="E132" s="66"/>
      <c r="F132" s="65"/>
      <c r="G132" s="65"/>
    </row>
    <row r="133" spans="1:7">
      <c r="B133" s="42"/>
      <c r="C133" s="74"/>
      <c r="D133" s="75"/>
      <c r="E133" s="76"/>
      <c r="F133" s="74"/>
      <c r="G133" s="74"/>
    </row>
    <row r="134" spans="1:7">
      <c r="B134" s="42"/>
      <c r="C134" s="64"/>
      <c r="D134" s="75"/>
      <c r="E134" s="76"/>
      <c r="F134" s="74"/>
      <c r="G134" s="76"/>
    </row>
    <row r="135" spans="1:7">
      <c r="B135" s="42"/>
      <c r="C135" s="42"/>
      <c r="D135" s="75"/>
      <c r="E135" s="76"/>
      <c r="F135" s="74"/>
      <c r="G135" s="76"/>
    </row>
    <row r="136" spans="1:7">
      <c r="B136" s="42"/>
      <c r="C136" s="64"/>
      <c r="D136" s="75"/>
      <c r="E136" s="76"/>
      <c r="F136" s="74"/>
      <c r="G136" s="76"/>
    </row>
    <row r="137" spans="1:7">
      <c r="B137" s="42"/>
      <c r="C137" s="64"/>
      <c r="D137" s="75"/>
      <c r="E137" s="76"/>
      <c r="F137" s="77"/>
      <c r="G137" s="76"/>
    </row>
    <row r="138" spans="1:7">
      <c r="B138" s="42"/>
      <c r="C138" s="42"/>
      <c r="D138" s="75"/>
      <c r="E138" s="76"/>
      <c r="F138" s="76"/>
      <c r="G138" s="78"/>
    </row>
    <row r="139" spans="1:7">
      <c r="B139" s="42"/>
      <c r="C139" s="64"/>
      <c r="D139" s="75"/>
      <c r="E139" s="76"/>
      <c r="F139" s="76"/>
      <c r="G139" s="76"/>
    </row>
    <row r="140" spans="1:7">
      <c r="B140" s="79"/>
      <c r="C140" s="42"/>
      <c r="D140" s="79"/>
      <c r="E140" s="80"/>
      <c r="F140" s="76"/>
      <c r="G140" s="76"/>
    </row>
    <row r="141" spans="1:7">
      <c r="B141" s="42"/>
      <c r="C141" s="79"/>
      <c r="D141" s="75"/>
      <c r="E141" s="42"/>
      <c r="F141" s="76"/>
      <c r="G141" s="76"/>
    </row>
    <row r="142" spans="1:7">
      <c r="B142" s="42"/>
      <c r="C142" s="42"/>
      <c r="D142" s="75"/>
      <c r="E142" s="42"/>
      <c r="F142" s="76"/>
      <c r="G142" s="76"/>
    </row>
    <row r="143" spans="1:7">
      <c r="B143" s="42"/>
      <c r="C143" s="42"/>
      <c r="D143" s="75"/>
      <c r="E143" s="42"/>
      <c r="F143" s="76"/>
      <c r="G143" s="76"/>
    </row>
    <row r="144" spans="1:7">
      <c r="B144" s="42"/>
      <c r="C144" s="42"/>
      <c r="D144" s="75"/>
      <c r="E144" s="42"/>
    </row>
    <row r="145" spans="2:7">
      <c r="B145" s="42"/>
      <c r="C145" s="42"/>
      <c r="D145" s="75"/>
      <c r="E145" s="42"/>
    </row>
    <row r="146" spans="2:7">
      <c r="C146" s="42"/>
    </row>
    <row r="149" spans="2:7">
      <c r="D149" s="37"/>
      <c r="F149" s="37"/>
      <c r="G149" s="37"/>
    </row>
    <row r="150" spans="2:7">
      <c r="D150" s="37"/>
      <c r="F150" s="37"/>
      <c r="G150" s="37"/>
    </row>
    <row r="151" spans="2:7">
      <c r="D151" s="37"/>
      <c r="F151" s="37"/>
      <c r="G151" s="37"/>
    </row>
    <row r="152" spans="2:7">
      <c r="D152" s="37"/>
      <c r="F152" s="37"/>
      <c r="G152" s="37"/>
    </row>
    <row r="153" spans="2:7">
      <c r="D153" s="37"/>
      <c r="F153" s="37"/>
      <c r="G153" s="37"/>
    </row>
    <row r="154" spans="2:7">
      <c r="D154" s="37"/>
      <c r="F154" s="37"/>
      <c r="G154" s="37"/>
    </row>
    <row r="155" spans="2:7">
      <c r="D155" s="37"/>
      <c r="F155" s="37"/>
      <c r="G155" s="37"/>
    </row>
    <row r="156" spans="2:7">
      <c r="D156" s="37"/>
      <c r="F156" s="37"/>
      <c r="G156" s="37"/>
    </row>
    <row r="157" spans="2:7">
      <c r="D157" s="37"/>
      <c r="F157" s="37"/>
      <c r="G157" s="37"/>
    </row>
    <row r="158" spans="2:7">
      <c r="D158" s="37"/>
      <c r="F158" s="37"/>
      <c r="G158" s="37"/>
    </row>
    <row r="159" spans="2:7">
      <c r="D159" s="37"/>
      <c r="F159" s="37"/>
      <c r="G159" s="37"/>
    </row>
    <row r="160" spans="2:7">
      <c r="D160" s="37"/>
      <c r="F160" s="37"/>
      <c r="G160" s="37"/>
    </row>
    <row r="161" spans="4:7">
      <c r="D161" s="37"/>
      <c r="F161" s="37"/>
      <c r="G161" s="37"/>
    </row>
    <row r="162" spans="4:7">
      <c r="D162" s="37"/>
      <c r="F162" s="37"/>
      <c r="G162" s="37"/>
    </row>
    <row r="163" spans="4:7">
      <c r="D163" s="37"/>
      <c r="F163" s="37"/>
      <c r="G163" s="37"/>
    </row>
    <row r="164" spans="4:7">
      <c r="D164" s="37"/>
      <c r="F164" s="37"/>
      <c r="G164" s="37"/>
    </row>
    <row r="192" spans="4:7">
      <c r="D192" s="37"/>
      <c r="F192" s="37"/>
      <c r="G192" s="37"/>
    </row>
    <row r="197" spans="4:7">
      <c r="D197" s="37"/>
      <c r="F197" s="37"/>
      <c r="G197" s="37"/>
    </row>
    <row r="200" spans="4:7">
      <c r="D200" s="37"/>
      <c r="F200" s="37"/>
      <c r="G200" s="37"/>
    </row>
    <row r="202" spans="4:7">
      <c r="D202" s="37"/>
      <c r="F202" s="37"/>
      <c r="G202" s="37"/>
    </row>
    <row r="211" spans="4:7">
      <c r="D211" s="37"/>
      <c r="F211" s="37"/>
      <c r="G211" s="37"/>
    </row>
  </sheetData>
  <mergeCells count="8">
    <mergeCell ref="B127:G127"/>
    <mergeCell ref="A1:G1"/>
    <mergeCell ref="B4:G4"/>
    <mergeCell ref="B63:G63"/>
    <mergeCell ref="B107:G107"/>
    <mergeCell ref="B125:G125"/>
    <mergeCell ref="B5:G5"/>
    <mergeCell ref="B24:G24"/>
  </mergeCells>
  <pageMargins left="0.7" right="0.7" top="0.75" bottom="0.75" header="0.3" footer="0.3"/>
  <pageSetup paperSize="9" scale="78" orientation="portrait" horizontalDpi="1200" verticalDpi="1200" r:id="rId1"/>
  <rowBreaks count="1" manualBreakCount="1">
    <brk id="127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Кровля</vt:lpstr>
      <vt:lpstr>Кровля!Область_печати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</dc:creator>
  <cp:lastModifiedBy>Виноградов Максим Ивольцевич</cp:lastModifiedBy>
  <cp:lastPrinted>2018-04-27T11:01:27Z</cp:lastPrinted>
  <dcterms:created xsi:type="dcterms:W3CDTF">2018-02-19T19:44:19Z</dcterms:created>
  <dcterms:modified xsi:type="dcterms:W3CDTF">2018-11-21T13:53:36Z</dcterms:modified>
</cp:coreProperties>
</file>