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F70"/>
  <c r="F71"/>
  <c r="F69"/>
  <c r="F19"/>
  <c r="F18"/>
  <c r="F17"/>
  <c r="F53"/>
  <c r="F52"/>
  <c r="F67"/>
  <c r="F68"/>
  <c r="F63"/>
  <c r="F64"/>
  <c r="D66"/>
  <c r="F65" s="1"/>
  <c r="F61"/>
  <c r="F60"/>
  <c r="F8"/>
  <c r="F10"/>
  <c r="F24"/>
  <c r="F26"/>
  <c r="F27"/>
  <c r="F28"/>
  <c r="F30"/>
  <c r="F33"/>
  <c r="F36"/>
  <c r="F43"/>
  <c r="F44"/>
  <c r="F45"/>
  <c r="F46"/>
  <c r="F47"/>
  <c r="F48"/>
  <c r="F56"/>
  <c r="F57"/>
  <c r="F58"/>
  <c r="D5" l="1"/>
  <c r="F5" s="1"/>
  <c r="D49" l="1"/>
  <c r="F49" s="1"/>
  <c r="F50" s="1"/>
  <c r="D35"/>
  <c r="F35" s="1"/>
  <c r="D34"/>
  <c r="F34" s="1"/>
  <c r="D59"/>
  <c r="F66"/>
  <c r="D39"/>
  <c r="F39" s="1"/>
  <c r="D25"/>
  <c r="F25" s="1"/>
  <c r="D29"/>
  <c r="F29" s="1"/>
  <c r="D40"/>
  <c r="F40" s="1"/>
  <c r="F59" l="1"/>
  <c r="D63"/>
  <c r="F62" s="1"/>
  <c r="D62"/>
  <c r="F41"/>
  <c r="F37"/>
  <c r="D6"/>
  <c r="F6" s="1"/>
  <c r="D11"/>
  <c r="F11" s="1"/>
  <c r="D12"/>
  <c r="F12" s="1"/>
  <c r="D9"/>
  <c r="F9" s="1"/>
  <c r="D7"/>
  <c r="F7" s="1"/>
  <c r="D23"/>
  <c r="F23" s="1"/>
  <c r="F31" s="1"/>
  <c r="D13" l="1"/>
  <c r="F13" s="1"/>
  <c r="D14"/>
  <c r="F14" s="1"/>
  <c r="F15" l="1"/>
  <c r="F20" s="1"/>
</calcChain>
</file>

<file path=xl/sharedStrings.xml><?xml version="1.0" encoding="utf-8"?>
<sst xmlns="http://schemas.openxmlformats.org/spreadsheetml/2006/main" count="129" uniqueCount="76">
  <si>
    <t>№ п/п</t>
  </si>
  <si>
    <t>Ед. Изм.</t>
  </si>
  <si>
    <t>Объем</t>
  </si>
  <si>
    <t>Демонтажные работы</t>
  </si>
  <si>
    <t>Демонтаж асфальтобетонного покрытия h = 100 мм</t>
  </si>
  <si>
    <t>м3</t>
  </si>
  <si>
    <t>Стоимость за ед. с НДС</t>
  </si>
  <si>
    <t>м2</t>
  </si>
  <si>
    <t>Устройство фундаментов</t>
  </si>
  <si>
    <t>м.п.</t>
  </si>
  <si>
    <t>Демонтаж напольной плитки тип Гресс 300х300</t>
  </si>
  <si>
    <t>Демонтаж стяжки h=60 мм</t>
  </si>
  <si>
    <t>Вывоз мусора</t>
  </si>
  <si>
    <t>т</t>
  </si>
  <si>
    <t>Погрузка мусора механизированным способом</t>
  </si>
  <si>
    <t>Разработка грунта в отвал механизированным способом до 2 м в глубину</t>
  </si>
  <si>
    <t>Наименование работ и материалов</t>
  </si>
  <si>
    <t>Работы</t>
  </si>
  <si>
    <t>Устройство бетонной подготовки, бетон М100 (В7,5)</t>
  </si>
  <si>
    <t>Демонтаж ограждений балкона металлических h=1,2 м</t>
  </si>
  <si>
    <t>Подготовка основания щебнем h=100 мм, под фундаменты с уплотнение механизированным способом</t>
  </si>
  <si>
    <t>Гидроизоляция битумной мастикой за два раза</t>
  </si>
  <si>
    <t xml:space="preserve">Усройство защитного слоя утеплителя шиповидной мембраной </t>
  </si>
  <si>
    <t>Бетонные работы</t>
  </si>
  <si>
    <t>Обратная засыпка с послойным уплотнением механизированным спосбом</t>
  </si>
  <si>
    <t>Устройство колонн монолитных жилезобетонных 400х400 h=4 м на отметке +0,000</t>
  </si>
  <si>
    <t>Устройство балок монолитных жилезобетонных 400х400  на отметке +3,300</t>
  </si>
  <si>
    <t>Устройство колонн монолитных жилезобетонных 400х400 h=4 м на отметке +3,300</t>
  </si>
  <si>
    <t>Устройство монолитного жилезобетонного перекрытия на отметке +3,300</t>
  </si>
  <si>
    <t>Устройство кровли</t>
  </si>
  <si>
    <t xml:space="preserve">Устройство металлоконструкций кровли </t>
  </si>
  <si>
    <t>Устройство стен</t>
  </si>
  <si>
    <t>Устройство внутренней отделки</t>
  </si>
  <si>
    <t>Устройство стен из газоблока толщиной 300 мм на отметке +3,300</t>
  </si>
  <si>
    <t>Устройство основания под полы на отметке +3,300, из щебня с уплотнением механизированным способом</t>
  </si>
  <si>
    <t>Устройство бетонной подготовки h=60 мм</t>
  </si>
  <si>
    <t>Устройство полусухой стяжки пола на отметке +3,300 h=100 мм</t>
  </si>
  <si>
    <t>шт.</t>
  </si>
  <si>
    <t>Устройство утеплителя h=250 мм</t>
  </si>
  <si>
    <t>т.</t>
  </si>
  <si>
    <t>Устройство стяжки по уклону средняя толщина 70 мм</t>
  </si>
  <si>
    <t>Устройство водоприемных воронок</t>
  </si>
  <si>
    <t>Монтаж труб водостока с кровли</t>
  </si>
  <si>
    <t>Монтаж профлиста</t>
  </si>
  <si>
    <t>Демонтаж витражной системы из металлопластиковых профилей h=2,8 м</t>
  </si>
  <si>
    <t>Демонтаж раздвижной системы витражей из металлопластиковых профилей h=2,8 м</t>
  </si>
  <si>
    <t>Демонтаж фасадной системы вентилируемого типа из алюкобонда на высоте более 4 м</t>
  </si>
  <si>
    <t>Утепление фундамента экструдированным пенолистиролом</t>
  </si>
  <si>
    <t>Устройство фундаментов монолитных железобетонных из бетона М350 (B25)</t>
  </si>
  <si>
    <t>Устройство кровельного ковра из наплавляемого руберойда в два слоя</t>
  </si>
  <si>
    <t>Итого:</t>
  </si>
  <si>
    <t>Примечание</t>
  </si>
  <si>
    <t>Устройство фасада</t>
  </si>
  <si>
    <t xml:space="preserve">Общая стоимость </t>
  </si>
  <si>
    <t>Итого стоимость СМР на объекте:</t>
  </si>
  <si>
    <t>Устройство потолка из ГКЛ</t>
  </si>
  <si>
    <t>Устройство перегородок из ГКЛ</t>
  </si>
  <si>
    <t>Устройство фальшстен из ГКЛ</t>
  </si>
  <si>
    <t xml:space="preserve">Шпаклевка стен </t>
  </si>
  <si>
    <t>Покраска стен</t>
  </si>
  <si>
    <t>Шпаклевка потолка</t>
  </si>
  <si>
    <t xml:space="preserve">Зачистка и покраска бетонного потолка водоэмульсионной краской за два раза с грунтовкой </t>
  </si>
  <si>
    <t>Покраска потолка</t>
  </si>
  <si>
    <t>Устройство монолитного железобетонного армированного пола h=80 мм на отметке +0,000</t>
  </si>
  <si>
    <t>Монтаж вентилируемой фасадной системы с утеплением и финишным покрытием "Scanroc"</t>
  </si>
  <si>
    <t>Укладка напольной плитки</t>
  </si>
  <si>
    <t>Укладка плитки на стены</t>
  </si>
  <si>
    <t>Монтаж профлиста с утеплением</t>
  </si>
  <si>
    <t>Благоустройство</t>
  </si>
  <si>
    <t xml:space="preserve">Укладка тротуарной плитки </t>
  </si>
  <si>
    <t xml:space="preserve">Установка бордюра </t>
  </si>
  <si>
    <t>Устройство подготовки из щебня</t>
  </si>
  <si>
    <t>Устройство перегородок из кирпича на отметке +0,000</t>
  </si>
  <si>
    <t>Устройство откосов из ГКЛ ( в комплексе)</t>
  </si>
  <si>
    <t>Погрузка строительного мусора вручную:</t>
  </si>
  <si>
    <t>Cметный расчет стоимости строительно-монтажных работ по расширению                                                                                 торговых площадей расположенных в г. Фастов, Киевская область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</si>
</sst>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0" fillId="0" borderId="0" xfId="0" applyNumberFormat="1"/>
    <xf numFmtId="164" fontId="0" fillId="0" borderId="2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topLeftCell="A43" zoomScale="96" zoomScaleNormal="96" workbookViewId="0">
      <selection activeCell="A55" sqref="A55:G55"/>
    </sheetView>
  </sheetViews>
  <sheetFormatPr defaultRowHeight="15"/>
  <cols>
    <col min="1" max="1" width="4.85546875" customWidth="1"/>
    <col min="2" max="2" width="52.5703125" style="11" customWidth="1"/>
    <col min="3" max="3" width="8.140625" customWidth="1"/>
    <col min="4" max="4" width="21" customWidth="1"/>
    <col min="5" max="5" width="16.85546875" style="10" customWidth="1"/>
    <col min="6" max="6" width="18" style="10" customWidth="1"/>
    <col min="7" max="7" width="16" style="18" customWidth="1"/>
  </cols>
  <sheetData>
    <row r="1" spans="1:8" ht="39.75" customHeight="1" thickBot="1">
      <c r="A1" s="62" t="s">
        <v>75</v>
      </c>
      <c r="B1" s="62"/>
      <c r="C1" s="62"/>
      <c r="D1" s="62"/>
      <c r="E1" s="62"/>
      <c r="F1" s="62"/>
      <c r="G1" s="62"/>
    </row>
    <row r="2" spans="1:8" ht="33.75" customHeight="1" thickBot="1">
      <c r="A2" s="31" t="s">
        <v>0</v>
      </c>
      <c r="B2" s="32" t="s">
        <v>16</v>
      </c>
      <c r="C2" s="33" t="s">
        <v>1</v>
      </c>
      <c r="D2" s="33" t="s">
        <v>2</v>
      </c>
      <c r="E2" s="34" t="s">
        <v>6</v>
      </c>
      <c r="F2" s="34" t="s">
        <v>53</v>
      </c>
      <c r="G2" s="35" t="s">
        <v>51</v>
      </c>
    </row>
    <row r="3" spans="1:8">
      <c r="A3" s="63" t="s">
        <v>3</v>
      </c>
      <c r="B3" s="63"/>
      <c r="C3" s="63"/>
      <c r="D3" s="63"/>
      <c r="E3" s="63"/>
      <c r="F3" s="63"/>
      <c r="G3" s="63"/>
    </row>
    <row r="4" spans="1:8">
      <c r="A4" s="64" t="s">
        <v>17</v>
      </c>
      <c r="B4" s="65"/>
      <c r="C4" s="65"/>
      <c r="D4" s="66"/>
      <c r="E4" s="8"/>
      <c r="F4" s="8"/>
      <c r="G4" s="12"/>
    </row>
    <row r="5" spans="1:8">
      <c r="A5" s="1">
        <v>1</v>
      </c>
      <c r="B5" s="2" t="s">
        <v>4</v>
      </c>
      <c r="C5" s="1" t="s">
        <v>7</v>
      </c>
      <c r="D5" s="7">
        <f>(7*40)</f>
        <v>280</v>
      </c>
      <c r="E5" s="7"/>
      <c r="F5" s="7">
        <f t="shared" ref="F5:F14" si="0">D5*E5</f>
        <v>0</v>
      </c>
      <c r="G5" s="6"/>
    </row>
    <row r="6" spans="1:8" ht="30">
      <c r="A6" s="1">
        <v>2</v>
      </c>
      <c r="B6" s="3" t="s">
        <v>15</v>
      </c>
      <c r="C6" s="1" t="s">
        <v>5</v>
      </c>
      <c r="D6" s="7">
        <f>((54*1)*0.8)+(((2*2)*1.5)*12)</f>
        <v>115.2</v>
      </c>
      <c r="E6" s="16"/>
      <c r="F6" s="7">
        <f t="shared" si="0"/>
        <v>0</v>
      </c>
      <c r="G6" s="19"/>
    </row>
    <row r="7" spans="1:8" ht="30">
      <c r="A7" s="1">
        <v>3</v>
      </c>
      <c r="B7" s="5" t="s">
        <v>44</v>
      </c>
      <c r="C7" s="4" t="s">
        <v>7</v>
      </c>
      <c r="D7" s="9">
        <f>40*3.5</f>
        <v>140</v>
      </c>
      <c r="E7" s="9"/>
      <c r="F7" s="7">
        <f t="shared" si="0"/>
        <v>0</v>
      </c>
      <c r="G7" s="20"/>
      <c r="H7" s="14"/>
    </row>
    <row r="8" spans="1:8" ht="30">
      <c r="A8" s="1">
        <v>4</v>
      </c>
      <c r="B8" s="5" t="s">
        <v>45</v>
      </c>
      <c r="C8" s="4" t="s">
        <v>7</v>
      </c>
      <c r="D8" s="9">
        <v>8</v>
      </c>
      <c r="E8" s="9"/>
      <c r="F8" s="7">
        <f t="shared" si="0"/>
        <v>0</v>
      </c>
      <c r="G8" s="20"/>
    </row>
    <row r="9" spans="1:8" ht="30" customHeight="1">
      <c r="A9" s="1">
        <v>5</v>
      </c>
      <c r="B9" s="5" t="s">
        <v>46</v>
      </c>
      <c r="C9" s="4" t="s">
        <v>7</v>
      </c>
      <c r="D9" s="9">
        <f>7*40</f>
        <v>280</v>
      </c>
      <c r="E9" s="9"/>
      <c r="F9" s="7">
        <f t="shared" si="0"/>
        <v>0</v>
      </c>
      <c r="G9" s="20"/>
    </row>
    <row r="10" spans="1:8" ht="17.25" customHeight="1">
      <c r="A10" s="1">
        <v>6</v>
      </c>
      <c r="B10" s="5" t="s">
        <v>19</v>
      </c>
      <c r="C10" s="4" t="s">
        <v>9</v>
      </c>
      <c r="D10" s="9">
        <v>47</v>
      </c>
      <c r="E10" s="9"/>
      <c r="F10" s="7">
        <f t="shared" si="0"/>
        <v>0</v>
      </c>
      <c r="G10" s="20"/>
    </row>
    <row r="11" spans="1:8">
      <c r="A11" s="1">
        <v>7</v>
      </c>
      <c r="B11" s="5" t="s">
        <v>10</v>
      </c>
      <c r="C11" s="4" t="s">
        <v>7</v>
      </c>
      <c r="D11" s="9">
        <f>4*33</f>
        <v>132</v>
      </c>
      <c r="E11" s="9"/>
      <c r="F11" s="7">
        <f t="shared" si="0"/>
        <v>0</v>
      </c>
      <c r="G11" s="20"/>
    </row>
    <row r="12" spans="1:8">
      <c r="A12" s="1">
        <v>8</v>
      </c>
      <c r="B12" s="5" t="s">
        <v>11</v>
      </c>
      <c r="C12" s="4" t="s">
        <v>7</v>
      </c>
      <c r="D12" s="9">
        <f>4*33</f>
        <v>132</v>
      </c>
      <c r="E12" s="9"/>
      <c r="F12" s="7">
        <f t="shared" si="0"/>
        <v>0</v>
      </c>
      <c r="G12" s="20"/>
    </row>
    <row r="13" spans="1:8">
      <c r="A13" s="1">
        <v>9</v>
      </c>
      <c r="B13" s="5" t="s">
        <v>14</v>
      </c>
      <c r="C13" s="4" t="s">
        <v>13</v>
      </c>
      <c r="D13" s="15">
        <f>(28*2)+((D12*0.06)*2)+(D11*0.0165)+3</f>
        <v>77.018000000000001</v>
      </c>
      <c r="E13" s="9"/>
      <c r="F13" s="7">
        <f t="shared" si="0"/>
        <v>0</v>
      </c>
      <c r="G13" s="20"/>
    </row>
    <row r="14" spans="1:8">
      <c r="A14" s="1">
        <v>10</v>
      </c>
      <c r="B14" s="5" t="s">
        <v>12</v>
      </c>
      <c r="C14" s="4" t="s">
        <v>13</v>
      </c>
      <c r="D14" s="15">
        <f>(28*2)+((D12*0.06)*2)+(D11*0.0165)+3</f>
        <v>77.018000000000001</v>
      </c>
      <c r="E14" s="9"/>
      <c r="F14" s="7">
        <f t="shared" si="0"/>
        <v>0</v>
      </c>
      <c r="G14" s="20"/>
    </row>
    <row r="15" spans="1:8" s="22" customFormat="1">
      <c r="A15" s="58" t="s">
        <v>50</v>
      </c>
      <c r="B15" s="59"/>
      <c r="C15" s="59"/>
      <c r="D15" s="59"/>
      <c r="E15" s="60"/>
      <c r="F15" s="8">
        <f>SUM(F5:F14)</f>
        <v>0</v>
      </c>
      <c r="G15" s="21"/>
    </row>
    <row r="16" spans="1:8" s="22" customFormat="1">
      <c r="A16" s="55" t="s">
        <v>68</v>
      </c>
      <c r="B16" s="56"/>
      <c r="C16" s="56"/>
      <c r="D16" s="56"/>
      <c r="E16" s="56"/>
      <c r="F16" s="56"/>
      <c r="G16" s="57"/>
    </row>
    <row r="17" spans="1:7" s="22" customFormat="1">
      <c r="A17" s="46">
        <v>1</v>
      </c>
      <c r="B17" s="48" t="s">
        <v>69</v>
      </c>
      <c r="C17" s="49" t="s">
        <v>7</v>
      </c>
      <c r="D17" s="49">
        <v>310</v>
      </c>
      <c r="E17" s="47"/>
      <c r="F17" s="7">
        <f>D17*E17</f>
        <v>0</v>
      </c>
      <c r="G17" s="23"/>
    </row>
    <row r="18" spans="1:7" s="22" customFormat="1">
      <c r="A18" s="46">
        <v>2</v>
      </c>
      <c r="B18" s="50" t="s">
        <v>70</v>
      </c>
      <c r="C18" s="4" t="s">
        <v>9</v>
      </c>
      <c r="D18" s="51">
        <v>90</v>
      </c>
      <c r="E18" s="52"/>
      <c r="F18" s="7">
        <f>D18*E18</f>
        <v>0</v>
      </c>
      <c r="G18" s="21"/>
    </row>
    <row r="19" spans="1:7" s="22" customFormat="1">
      <c r="A19" s="46">
        <v>3</v>
      </c>
      <c r="B19" s="50" t="s">
        <v>71</v>
      </c>
      <c r="C19" s="4" t="s">
        <v>5</v>
      </c>
      <c r="D19" s="51">
        <v>31</v>
      </c>
      <c r="E19" s="52"/>
      <c r="F19" s="7">
        <f>D19*E19</f>
        <v>0</v>
      </c>
      <c r="G19" s="21"/>
    </row>
    <row r="20" spans="1:7" s="22" customFormat="1">
      <c r="A20" s="58" t="s">
        <v>50</v>
      </c>
      <c r="B20" s="59"/>
      <c r="C20" s="59"/>
      <c r="D20" s="59"/>
      <c r="E20" s="60"/>
      <c r="F20" s="8">
        <f>SUM(F10:F19)</f>
        <v>0</v>
      </c>
      <c r="G20" s="21"/>
    </row>
    <row r="21" spans="1:7" ht="18" customHeight="1">
      <c r="A21" s="63" t="s">
        <v>8</v>
      </c>
      <c r="B21" s="63"/>
      <c r="C21" s="63"/>
      <c r="D21" s="63"/>
      <c r="E21" s="63"/>
      <c r="F21" s="63"/>
      <c r="G21" s="63"/>
    </row>
    <row r="22" spans="1:7">
      <c r="A22" s="64" t="s">
        <v>17</v>
      </c>
      <c r="B22" s="65"/>
      <c r="C22" s="65"/>
      <c r="D22" s="66"/>
      <c r="E22" s="8"/>
      <c r="F22" s="8"/>
      <c r="G22" s="12"/>
    </row>
    <row r="23" spans="1:7" ht="32.25" customHeight="1">
      <c r="A23" s="1">
        <v>1</v>
      </c>
      <c r="B23" s="3" t="s">
        <v>20</v>
      </c>
      <c r="C23" s="1" t="s">
        <v>7</v>
      </c>
      <c r="D23" s="7">
        <f>((54*1))+((2*2)*12)</f>
        <v>102</v>
      </c>
      <c r="E23" s="16"/>
      <c r="F23" s="7">
        <f t="shared" ref="F23:F30" si="1">D23*E23</f>
        <v>0</v>
      </c>
      <c r="G23" s="19"/>
    </row>
    <row r="24" spans="1:7">
      <c r="A24" s="1">
        <v>2</v>
      </c>
      <c r="B24" s="3" t="s">
        <v>18</v>
      </c>
      <c r="C24" s="1" t="s">
        <v>5</v>
      </c>
      <c r="D24" s="7">
        <v>8.1</v>
      </c>
      <c r="E24" s="7"/>
      <c r="F24" s="7">
        <f t="shared" si="1"/>
        <v>0</v>
      </c>
      <c r="G24" s="19"/>
    </row>
    <row r="25" spans="1:7" ht="30">
      <c r="A25" s="1">
        <v>3</v>
      </c>
      <c r="B25" s="3" t="s">
        <v>48</v>
      </c>
      <c r="C25" s="1" t="s">
        <v>5</v>
      </c>
      <c r="D25" s="7">
        <f>21+13.2+3</f>
        <v>37.200000000000003</v>
      </c>
      <c r="E25" s="7"/>
      <c r="F25" s="7">
        <f t="shared" si="1"/>
        <v>0</v>
      </c>
      <c r="G25" s="19"/>
    </row>
    <row r="26" spans="1:7">
      <c r="A26" s="1">
        <v>4</v>
      </c>
      <c r="B26" s="3" t="s">
        <v>21</v>
      </c>
      <c r="C26" s="1" t="s">
        <v>7</v>
      </c>
      <c r="D26" s="7">
        <v>63</v>
      </c>
      <c r="E26" s="7"/>
      <c r="F26" s="7">
        <f t="shared" si="1"/>
        <v>0</v>
      </c>
      <c r="G26" s="19"/>
    </row>
    <row r="27" spans="1:7" ht="30">
      <c r="A27" s="1">
        <v>5</v>
      </c>
      <c r="B27" s="3" t="s">
        <v>47</v>
      </c>
      <c r="C27" s="1" t="s">
        <v>7</v>
      </c>
      <c r="D27" s="7">
        <v>63</v>
      </c>
      <c r="E27" s="7"/>
      <c r="F27" s="7">
        <f t="shared" si="1"/>
        <v>0</v>
      </c>
      <c r="G27" s="19"/>
    </row>
    <row r="28" spans="1:7" ht="30">
      <c r="A28" s="1">
        <v>6</v>
      </c>
      <c r="B28" s="3" t="s">
        <v>22</v>
      </c>
      <c r="C28" s="1" t="s">
        <v>7</v>
      </c>
      <c r="D28" s="7">
        <v>63</v>
      </c>
      <c r="E28" s="7"/>
      <c r="F28" s="7">
        <f t="shared" si="1"/>
        <v>0</v>
      </c>
      <c r="G28" s="19"/>
    </row>
    <row r="29" spans="1:7" ht="30.75" customHeight="1">
      <c r="A29" s="1">
        <v>7</v>
      </c>
      <c r="B29" s="3" t="s">
        <v>24</v>
      </c>
      <c r="C29" s="1" t="s">
        <v>5</v>
      </c>
      <c r="D29" s="7">
        <f>70+30</f>
        <v>100</v>
      </c>
      <c r="E29" s="16"/>
      <c r="F29" s="7">
        <f t="shared" si="1"/>
        <v>0</v>
      </c>
      <c r="G29" s="19"/>
    </row>
    <row r="30" spans="1:7" ht="30">
      <c r="A30" s="1">
        <v>8</v>
      </c>
      <c r="B30" s="3" t="s">
        <v>34</v>
      </c>
      <c r="C30" s="1" t="s">
        <v>7</v>
      </c>
      <c r="D30" s="7">
        <v>450</v>
      </c>
      <c r="E30" s="16"/>
      <c r="F30" s="7">
        <f t="shared" si="1"/>
        <v>0</v>
      </c>
      <c r="G30" s="19"/>
    </row>
    <row r="31" spans="1:7" s="22" customFormat="1">
      <c r="A31" s="58" t="s">
        <v>50</v>
      </c>
      <c r="B31" s="59"/>
      <c r="C31" s="59"/>
      <c r="D31" s="59"/>
      <c r="E31" s="60"/>
      <c r="F31" s="17">
        <f>SUM(F23:F30)</f>
        <v>0</v>
      </c>
      <c r="G31" s="23"/>
    </row>
    <row r="32" spans="1:7">
      <c r="A32" s="63" t="s">
        <v>23</v>
      </c>
      <c r="B32" s="63"/>
      <c r="C32" s="63"/>
      <c r="D32" s="63"/>
      <c r="E32" s="63"/>
      <c r="F32" s="63"/>
      <c r="G32" s="63"/>
    </row>
    <row r="33" spans="1:7" ht="30">
      <c r="A33" s="6">
        <v>1</v>
      </c>
      <c r="B33" s="3" t="s">
        <v>25</v>
      </c>
      <c r="C33" s="1" t="s">
        <v>5</v>
      </c>
      <c r="D33" s="7">
        <v>7.68</v>
      </c>
      <c r="E33" s="7"/>
      <c r="F33" s="7">
        <f>D33*E33</f>
        <v>0</v>
      </c>
      <c r="G33" s="13"/>
    </row>
    <row r="34" spans="1:7" ht="30">
      <c r="A34" s="6">
        <v>2</v>
      </c>
      <c r="B34" s="3" t="s">
        <v>26</v>
      </c>
      <c r="C34" s="1" t="s">
        <v>5</v>
      </c>
      <c r="D34" s="7">
        <f>6*2</f>
        <v>12</v>
      </c>
      <c r="E34" s="7"/>
      <c r="F34" s="7">
        <f>D34*E34</f>
        <v>0</v>
      </c>
      <c r="G34" s="19"/>
    </row>
    <row r="35" spans="1:7" ht="30">
      <c r="A35" s="6">
        <v>3</v>
      </c>
      <c r="B35" s="3" t="s">
        <v>27</v>
      </c>
      <c r="C35" s="1" t="s">
        <v>5</v>
      </c>
      <c r="D35" s="7">
        <f>7.68/2</f>
        <v>3.84</v>
      </c>
      <c r="E35" s="7"/>
      <c r="F35" s="7">
        <f>D35*E35</f>
        <v>0</v>
      </c>
      <c r="G35" s="19"/>
    </row>
    <row r="36" spans="1:7" ht="30">
      <c r="A36" s="6">
        <v>4</v>
      </c>
      <c r="B36" s="3" t="s">
        <v>28</v>
      </c>
      <c r="C36" s="1" t="s">
        <v>5</v>
      </c>
      <c r="D36" s="7">
        <v>46.2</v>
      </c>
      <c r="E36" s="7"/>
      <c r="F36" s="7">
        <f>D36*E36</f>
        <v>0</v>
      </c>
      <c r="G36" s="19"/>
    </row>
    <row r="37" spans="1:7" s="22" customFormat="1">
      <c r="A37" s="58" t="s">
        <v>50</v>
      </c>
      <c r="B37" s="59"/>
      <c r="C37" s="59"/>
      <c r="D37" s="59"/>
      <c r="E37" s="60"/>
      <c r="F37" s="17">
        <f>SUM(F33:F36)</f>
        <v>0</v>
      </c>
      <c r="G37" s="23"/>
    </row>
    <row r="38" spans="1:7">
      <c r="A38" s="63" t="s">
        <v>31</v>
      </c>
      <c r="B38" s="63"/>
      <c r="C38" s="63"/>
      <c r="D38" s="63"/>
      <c r="E38" s="63"/>
      <c r="F38" s="63"/>
      <c r="G38" s="63"/>
    </row>
    <row r="39" spans="1:7" ht="30">
      <c r="A39" s="6">
        <v>1</v>
      </c>
      <c r="B39" s="3" t="s">
        <v>33</v>
      </c>
      <c r="C39" s="1" t="s">
        <v>5</v>
      </c>
      <c r="D39" s="7">
        <f>((40*4)*0.3)</f>
        <v>48</v>
      </c>
      <c r="E39" s="7"/>
      <c r="F39" s="7">
        <f>D39*E39</f>
        <v>0</v>
      </c>
      <c r="G39" s="13"/>
    </row>
    <row r="40" spans="1:7">
      <c r="A40" s="6">
        <v>2</v>
      </c>
      <c r="B40" s="3" t="s">
        <v>72</v>
      </c>
      <c r="C40" s="1" t="s">
        <v>7</v>
      </c>
      <c r="D40" s="7">
        <f>((40*4))</f>
        <v>160</v>
      </c>
      <c r="E40" s="7"/>
      <c r="F40" s="7">
        <f>D40*E40</f>
        <v>0</v>
      </c>
      <c r="G40" s="19"/>
    </row>
    <row r="41" spans="1:7" s="22" customFormat="1">
      <c r="A41" s="58" t="s">
        <v>50</v>
      </c>
      <c r="B41" s="59"/>
      <c r="C41" s="59"/>
      <c r="D41" s="59"/>
      <c r="E41" s="60"/>
      <c r="F41" s="17">
        <f>SUM(F39:F40)</f>
        <v>0</v>
      </c>
      <c r="G41" s="23"/>
    </row>
    <row r="42" spans="1:7">
      <c r="A42" s="63" t="s">
        <v>29</v>
      </c>
      <c r="B42" s="63"/>
      <c r="C42" s="63"/>
      <c r="D42" s="63"/>
      <c r="E42" s="63"/>
      <c r="F42" s="63"/>
      <c r="G42" s="63"/>
    </row>
    <row r="43" spans="1:7">
      <c r="A43" s="6">
        <v>1</v>
      </c>
      <c r="B43" s="3" t="s">
        <v>30</v>
      </c>
      <c r="C43" s="1" t="s">
        <v>39</v>
      </c>
      <c r="D43" s="7">
        <v>7.68</v>
      </c>
      <c r="E43" s="7"/>
      <c r="F43" s="7">
        <f t="shared" ref="F43:F49" si="2">D43*E43</f>
        <v>0</v>
      </c>
      <c r="G43" s="19"/>
    </row>
    <row r="44" spans="1:7">
      <c r="A44" s="6">
        <v>2</v>
      </c>
      <c r="B44" s="3" t="s">
        <v>43</v>
      </c>
      <c r="C44" s="1" t="s">
        <v>7</v>
      </c>
      <c r="D44" s="7">
        <v>450</v>
      </c>
      <c r="E44" s="7"/>
      <c r="F44" s="7">
        <f t="shared" si="2"/>
        <v>0</v>
      </c>
      <c r="G44" s="19"/>
    </row>
    <row r="45" spans="1:7">
      <c r="A45" s="6">
        <v>3</v>
      </c>
      <c r="B45" s="3" t="s">
        <v>38</v>
      </c>
      <c r="C45" s="1" t="s">
        <v>7</v>
      </c>
      <c r="D45" s="7">
        <v>4.5</v>
      </c>
      <c r="E45" s="7"/>
      <c r="F45" s="7">
        <f t="shared" si="2"/>
        <v>0</v>
      </c>
      <c r="G45" s="19"/>
    </row>
    <row r="46" spans="1:7">
      <c r="A46" s="6">
        <v>4</v>
      </c>
      <c r="B46" s="3" t="s">
        <v>40</v>
      </c>
      <c r="C46" s="1" t="s">
        <v>7</v>
      </c>
      <c r="D46" s="7">
        <v>450</v>
      </c>
      <c r="E46" s="7"/>
      <c r="F46" s="7">
        <f t="shared" si="2"/>
        <v>0</v>
      </c>
      <c r="G46" s="19"/>
    </row>
    <row r="47" spans="1:7" ht="30">
      <c r="A47" s="6">
        <v>5</v>
      </c>
      <c r="B47" s="3" t="s">
        <v>49</v>
      </c>
      <c r="C47" s="1" t="s">
        <v>5</v>
      </c>
      <c r="D47" s="7">
        <v>450</v>
      </c>
      <c r="E47" s="7"/>
      <c r="F47" s="7">
        <f t="shared" si="2"/>
        <v>0</v>
      </c>
      <c r="G47" s="19"/>
    </row>
    <row r="48" spans="1:7">
      <c r="A48" s="6">
        <v>6</v>
      </c>
      <c r="B48" s="3" t="s">
        <v>41</v>
      </c>
      <c r="C48" s="1" t="s">
        <v>37</v>
      </c>
      <c r="D48" s="7">
        <v>3</v>
      </c>
      <c r="E48" s="7"/>
      <c r="F48" s="7">
        <f t="shared" si="2"/>
        <v>0</v>
      </c>
      <c r="G48" s="19"/>
    </row>
    <row r="49" spans="1:7">
      <c r="A49" s="6">
        <v>7</v>
      </c>
      <c r="B49" s="3" t="s">
        <v>42</v>
      </c>
      <c r="C49" s="1" t="s">
        <v>9</v>
      </c>
      <c r="D49" s="7">
        <f>7*3+5</f>
        <v>26</v>
      </c>
      <c r="E49" s="7"/>
      <c r="F49" s="7">
        <f t="shared" si="2"/>
        <v>0</v>
      </c>
      <c r="G49" s="13"/>
    </row>
    <row r="50" spans="1:7" s="22" customFormat="1">
      <c r="A50" s="58" t="s">
        <v>50</v>
      </c>
      <c r="B50" s="59"/>
      <c r="C50" s="59"/>
      <c r="D50" s="59"/>
      <c r="E50" s="60"/>
      <c r="F50" s="24">
        <f>SUM(F43:F49)</f>
        <v>0</v>
      </c>
      <c r="G50" s="25"/>
    </row>
    <row r="51" spans="1:7">
      <c r="A51" s="63" t="s">
        <v>52</v>
      </c>
      <c r="B51" s="63"/>
      <c r="C51" s="63"/>
      <c r="D51" s="63"/>
      <c r="E51" s="63"/>
      <c r="F51" s="63"/>
      <c r="G51" s="63"/>
    </row>
    <row r="52" spans="1:7">
      <c r="A52" s="36">
        <v>1</v>
      </c>
      <c r="B52" s="45" t="s">
        <v>67</v>
      </c>
      <c r="C52" s="38" t="s">
        <v>7</v>
      </c>
      <c r="D52" s="38">
        <v>180</v>
      </c>
      <c r="E52" s="36"/>
      <c r="F52" s="7">
        <f>D52*E52</f>
        <v>0</v>
      </c>
      <c r="G52" s="36"/>
    </row>
    <row r="53" spans="1:7" ht="30">
      <c r="A53" s="38">
        <v>2</v>
      </c>
      <c r="B53" s="37" t="s">
        <v>64</v>
      </c>
      <c r="C53" s="38" t="s">
        <v>7</v>
      </c>
      <c r="D53" s="39">
        <v>450</v>
      </c>
      <c r="E53" s="36"/>
      <c r="F53" s="7">
        <f>D53*E53</f>
        <v>0</v>
      </c>
      <c r="G53" s="36"/>
    </row>
    <row r="54" spans="1:7">
      <c r="A54" s="58" t="s">
        <v>50</v>
      </c>
      <c r="B54" s="59"/>
      <c r="C54" s="59"/>
      <c r="D54" s="59"/>
      <c r="E54" s="60"/>
      <c r="F54" s="7">
        <f>SUM(F52:F53)</f>
        <v>0</v>
      </c>
      <c r="G54" s="13"/>
    </row>
    <row r="55" spans="1:7">
      <c r="A55" s="55" t="s">
        <v>32</v>
      </c>
      <c r="B55" s="56"/>
      <c r="C55" s="56"/>
      <c r="D55" s="56"/>
      <c r="E55" s="56"/>
      <c r="F55" s="56"/>
      <c r="G55" s="57"/>
    </row>
    <row r="56" spans="1:7">
      <c r="A56" s="6">
        <v>1</v>
      </c>
      <c r="B56" s="3" t="s">
        <v>35</v>
      </c>
      <c r="C56" s="1" t="s">
        <v>7</v>
      </c>
      <c r="D56" s="7">
        <v>450</v>
      </c>
      <c r="E56" s="7"/>
      <c r="F56" s="7">
        <f t="shared" ref="F56:F61" si="3">D56*E56</f>
        <v>0</v>
      </c>
      <c r="G56" s="19"/>
    </row>
    <row r="57" spans="1:7" ht="30">
      <c r="A57" s="6">
        <v>2</v>
      </c>
      <c r="B57" s="3" t="s">
        <v>63</v>
      </c>
      <c r="C57" s="1" t="s">
        <v>7</v>
      </c>
      <c r="D57" s="7">
        <v>450</v>
      </c>
      <c r="E57" s="7"/>
      <c r="F57" s="7">
        <f t="shared" si="3"/>
        <v>0</v>
      </c>
      <c r="G57" s="13"/>
    </row>
    <row r="58" spans="1:7" ht="30">
      <c r="A58" s="6">
        <v>3</v>
      </c>
      <c r="B58" s="3" t="s">
        <v>36</v>
      </c>
      <c r="C58" s="1" t="s">
        <v>7</v>
      </c>
      <c r="D58" s="7">
        <v>450</v>
      </c>
      <c r="E58" s="7"/>
      <c r="F58" s="7">
        <f t="shared" si="3"/>
        <v>0</v>
      </c>
      <c r="G58" s="19"/>
    </row>
    <row r="59" spans="1:7">
      <c r="A59" s="6">
        <v>4</v>
      </c>
      <c r="B59" s="3" t="s">
        <v>57</v>
      </c>
      <c r="C59" s="1" t="s">
        <v>7</v>
      </c>
      <c r="D59" s="7">
        <f>((60*3.5)+(100*3.5))</f>
        <v>560</v>
      </c>
      <c r="E59" s="7"/>
      <c r="F59" s="7">
        <f t="shared" si="3"/>
        <v>0</v>
      </c>
      <c r="G59" s="19"/>
    </row>
    <row r="60" spans="1:7">
      <c r="A60" s="6">
        <v>5</v>
      </c>
      <c r="B60" s="3" t="s">
        <v>56</v>
      </c>
      <c r="C60" s="1" t="s">
        <v>7</v>
      </c>
      <c r="D60" s="7">
        <v>280</v>
      </c>
      <c r="E60" s="7"/>
      <c r="F60" s="7">
        <f t="shared" si="3"/>
        <v>0</v>
      </c>
      <c r="G60" s="19"/>
    </row>
    <row r="61" spans="1:7">
      <c r="A61" s="6">
        <v>6</v>
      </c>
      <c r="B61" s="3" t="s">
        <v>55</v>
      </c>
      <c r="C61" s="1" t="s">
        <v>7</v>
      </c>
      <c r="D61" s="7">
        <v>320</v>
      </c>
      <c r="E61" s="7"/>
      <c r="F61" s="7">
        <f t="shared" si="3"/>
        <v>0</v>
      </c>
      <c r="G61" s="19"/>
    </row>
    <row r="62" spans="1:7">
      <c r="A62" s="6">
        <v>7</v>
      </c>
      <c r="B62" s="3" t="s">
        <v>58</v>
      </c>
      <c r="C62" s="1" t="s">
        <v>7</v>
      </c>
      <c r="D62" s="40">
        <f>D60*2+D59</f>
        <v>1120</v>
      </c>
      <c r="E62" s="7"/>
      <c r="F62" s="7">
        <f>D63*E62</f>
        <v>0</v>
      </c>
      <c r="G62" s="13"/>
    </row>
    <row r="63" spans="1:7">
      <c r="A63" s="6">
        <v>8</v>
      </c>
      <c r="B63" s="3" t="s">
        <v>59</v>
      </c>
      <c r="C63" s="1" t="s">
        <v>7</v>
      </c>
      <c r="D63" s="7">
        <f>D60*2+D59</f>
        <v>1120</v>
      </c>
      <c r="E63" s="7"/>
      <c r="F63" s="7">
        <f t="shared" ref="F63:F64" si="4">D64*E63</f>
        <v>0</v>
      </c>
      <c r="G63" s="13"/>
    </row>
    <row r="64" spans="1:7">
      <c r="A64" s="6">
        <v>9</v>
      </c>
      <c r="B64" s="3" t="s">
        <v>60</v>
      </c>
      <c r="C64" s="1" t="s">
        <v>7</v>
      </c>
      <c r="D64" s="7">
        <v>320</v>
      </c>
      <c r="E64" s="7"/>
      <c r="F64" s="7">
        <f t="shared" si="4"/>
        <v>0</v>
      </c>
      <c r="G64" s="13"/>
    </row>
    <row r="65" spans="1:7">
      <c r="A65" s="6">
        <v>10</v>
      </c>
      <c r="B65" s="3" t="s">
        <v>62</v>
      </c>
      <c r="C65" s="1" t="s">
        <v>7</v>
      </c>
      <c r="D65" s="7">
        <v>320</v>
      </c>
      <c r="E65" s="7"/>
      <c r="F65" s="7">
        <f>D66*E65</f>
        <v>0</v>
      </c>
      <c r="G65" s="13"/>
    </row>
    <row r="66" spans="1:7" ht="30">
      <c r="A66" s="6">
        <v>11</v>
      </c>
      <c r="B66" s="3" t="s">
        <v>61</v>
      </c>
      <c r="C66" s="1" t="s">
        <v>7</v>
      </c>
      <c r="D66" s="7">
        <f>450</f>
        <v>450</v>
      </c>
      <c r="E66" s="7"/>
      <c r="F66" s="7">
        <f>D66*E66</f>
        <v>0</v>
      </c>
      <c r="G66" s="13"/>
    </row>
    <row r="67" spans="1:7">
      <c r="A67" s="41">
        <v>12</v>
      </c>
      <c r="B67" s="42" t="s">
        <v>65</v>
      </c>
      <c r="C67" s="43" t="s">
        <v>7</v>
      </c>
      <c r="D67" s="44">
        <v>850</v>
      </c>
      <c r="E67" s="7"/>
      <c r="F67" s="7">
        <f>D67*E67</f>
        <v>0</v>
      </c>
    </row>
    <row r="68" spans="1:7">
      <c r="A68" s="41">
        <v>13</v>
      </c>
      <c r="B68" s="42" t="s">
        <v>66</v>
      </c>
      <c r="C68" s="43" t="s">
        <v>7</v>
      </c>
      <c r="D68" s="44">
        <v>410</v>
      </c>
      <c r="E68" s="7"/>
      <c r="F68" s="7">
        <f>D68*E68</f>
        <v>0</v>
      </c>
    </row>
    <row r="69" spans="1:7">
      <c r="A69" s="41">
        <v>14</v>
      </c>
      <c r="B69" s="42" t="s">
        <v>73</v>
      </c>
      <c r="C69" s="43" t="s">
        <v>9</v>
      </c>
      <c r="D69" s="44">
        <v>560</v>
      </c>
      <c r="E69" s="7"/>
      <c r="F69" s="7">
        <f>D69*E69</f>
        <v>0</v>
      </c>
    </row>
    <row r="70" spans="1:7" s="22" customFormat="1">
      <c r="A70" s="58" t="s">
        <v>50</v>
      </c>
      <c r="B70" s="59"/>
      <c r="C70" s="59"/>
      <c r="D70" s="59"/>
      <c r="E70" s="60"/>
      <c r="F70" s="17">
        <f>SUM(F56:F69)</f>
        <v>0</v>
      </c>
      <c r="G70" s="26"/>
    </row>
    <row r="71" spans="1:7" s="22" customFormat="1">
      <c r="A71" s="61" t="s">
        <v>74</v>
      </c>
      <c r="B71" s="61"/>
      <c r="C71" s="49" t="s">
        <v>13</v>
      </c>
      <c r="D71" s="49">
        <v>12</v>
      </c>
      <c r="E71" s="54"/>
      <c r="F71" s="17">
        <f>E71*D71</f>
        <v>0</v>
      </c>
      <c r="G71" s="53"/>
    </row>
    <row r="72" spans="1:7" s="22" customFormat="1">
      <c r="A72" s="28"/>
      <c r="B72" s="29"/>
      <c r="C72" s="29"/>
      <c r="D72" s="29"/>
      <c r="E72" s="30"/>
      <c r="F72" s="17"/>
      <c r="G72" s="53"/>
    </row>
    <row r="73" spans="1:7" s="22" customFormat="1">
      <c r="A73" s="67" t="s">
        <v>54</v>
      </c>
      <c r="B73" s="67"/>
      <c r="C73" s="67"/>
      <c r="D73" s="67"/>
      <c r="E73" s="68"/>
      <c r="F73" s="17"/>
      <c r="G73" s="27"/>
    </row>
  </sheetData>
  <mergeCells count="21">
    <mergeCell ref="A73:E73"/>
    <mergeCell ref="A55:G55"/>
    <mergeCell ref="A42:G42"/>
    <mergeCell ref="A51:G51"/>
    <mergeCell ref="A1:G1"/>
    <mergeCell ref="A38:G38"/>
    <mergeCell ref="A32:G32"/>
    <mergeCell ref="A3:G3"/>
    <mergeCell ref="A21:G21"/>
    <mergeCell ref="A4:D4"/>
    <mergeCell ref="A22:D22"/>
    <mergeCell ref="A15:E15"/>
    <mergeCell ref="A31:E31"/>
    <mergeCell ref="A16:G16"/>
    <mergeCell ref="A20:E20"/>
    <mergeCell ref="A71:B71"/>
    <mergeCell ref="A37:E37"/>
    <mergeCell ref="A41:E41"/>
    <mergeCell ref="A50:E50"/>
    <mergeCell ref="A70:E70"/>
    <mergeCell ref="A54:E54"/>
  </mergeCells>
  <pageMargins left="0.19685039370078741" right="0.1968503937007874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2019-06-12T13:19:53Z</cp:lastPrinted>
  <dcterms:created xsi:type="dcterms:W3CDTF">2019-05-17T06:46:17Z</dcterms:created>
  <dcterms:modified xsi:type="dcterms:W3CDTF">2019-06-12T14:40:13Z</dcterms:modified>
</cp:coreProperties>
</file>