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РЕМОНТ ЛЕГКО\Проекты\2019\ЖК Вудстория Максим\"/>
    </mc:Choice>
  </mc:AlternateContent>
  <xr:revisionPtr revIDLastSave="0" documentId="13_ncr:1_{868FB267-D213-4B23-BA28-025555CF2A4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мета Новодарницкий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5" roundtripDataSignature="AMtx7miK5pepZirdhyPNOa28p7TzWoi7PQ=="/>
    </ext>
  </extLst>
</workbook>
</file>

<file path=xl/calcChain.xml><?xml version="1.0" encoding="utf-8"?>
<calcChain xmlns="http://schemas.openxmlformats.org/spreadsheetml/2006/main">
  <c r="H101" i="1" l="1"/>
  <c r="G102" i="1"/>
  <c r="F131" i="1" l="1"/>
  <c r="J130" i="1" l="1"/>
  <c r="J129" i="1"/>
  <c r="J128" i="1"/>
  <c r="J127" i="1"/>
  <c r="F126" i="1"/>
  <c r="F125" i="1"/>
  <c r="J108" i="1" l="1"/>
  <c r="F72" i="1"/>
  <c r="F83" i="1"/>
  <c r="F82" i="1"/>
  <c r="H81" i="1"/>
  <c r="J81" i="1" s="1"/>
  <c r="H80" i="1"/>
  <c r="J80" i="1" s="1"/>
  <c r="H79" i="1"/>
  <c r="J79" i="1"/>
  <c r="J78" i="1"/>
  <c r="J77" i="1"/>
  <c r="J76" i="1"/>
  <c r="J75" i="1"/>
  <c r="J74" i="1"/>
  <c r="F73" i="1"/>
  <c r="F88" i="1"/>
  <c r="J117" i="1"/>
  <c r="H117" i="1"/>
  <c r="H116" i="1"/>
  <c r="H118" i="1"/>
  <c r="J118" i="1" s="1"/>
  <c r="J116" i="1"/>
  <c r="F115" i="1"/>
  <c r="D115" i="1"/>
  <c r="J86" i="1" l="1"/>
  <c r="J25" i="1"/>
  <c r="F24" i="1"/>
  <c r="F27" i="1" s="1"/>
  <c r="D24" i="1"/>
  <c r="H139" i="1" l="1"/>
  <c r="F85" i="1"/>
  <c r="J96" i="1"/>
  <c r="I95" i="1"/>
  <c r="H95" i="1"/>
  <c r="H94" i="1"/>
  <c r="J94" i="1" s="1"/>
  <c r="F93" i="1"/>
  <c r="J95" i="1" l="1"/>
  <c r="F53" i="1"/>
  <c r="J37" i="1" l="1"/>
  <c r="J12" i="1"/>
  <c r="J13" i="1"/>
  <c r="F146" i="1" l="1"/>
  <c r="F145" i="1"/>
  <c r="J143" i="1"/>
  <c r="J142" i="1"/>
  <c r="J141" i="1"/>
  <c r="J140" i="1"/>
  <c r="J139" i="1"/>
  <c r="F138" i="1"/>
  <c r="H135" i="1"/>
  <c r="J135" i="1" s="1"/>
  <c r="F132" i="1"/>
  <c r="H122" i="1"/>
  <c r="J122" i="1" s="1"/>
  <c r="H121" i="1"/>
  <c r="J121" i="1" s="1"/>
  <c r="H120" i="1"/>
  <c r="J120" i="1" s="1"/>
  <c r="F119" i="1"/>
  <c r="H114" i="1"/>
  <c r="J114" i="1" s="1"/>
  <c r="F113" i="1"/>
  <c r="I112" i="1"/>
  <c r="G112" i="1"/>
  <c r="H112" i="1" s="1"/>
  <c r="H111" i="1"/>
  <c r="J111" i="1" s="1"/>
  <c r="F110" i="1"/>
  <c r="F107" i="1"/>
  <c r="J106" i="1"/>
  <c r="G105" i="1"/>
  <c r="H105" i="1" s="1"/>
  <c r="J105" i="1" s="1"/>
  <c r="H104" i="1"/>
  <c r="J104" i="1" s="1"/>
  <c r="E103" i="1"/>
  <c r="F103" i="1" s="1"/>
  <c r="H102" i="1"/>
  <c r="J102" i="1" s="1"/>
  <c r="J101" i="1"/>
  <c r="H100" i="1"/>
  <c r="J100" i="1" s="1"/>
  <c r="H99" i="1"/>
  <c r="J99" i="1" s="1"/>
  <c r="F98" i="1"/>
  <c r="F97" i="1"/>
  <c r="J92" i="1"/>
  <c r="I91" i="1"/>
  <c r="H91" i="1"/>
  <c r="H90" i="1"/>
  <c r="J90" i="1" s="1"/>
  <c r="F89" i="1"/>
  <c r="F84" i="1"/>
  <c r="F86" i="1" s="1"/>
  <c r="J69" i="1"/>
  <c r="F68" i="1"/>
  <c r="F67" i="1"/>
  <c r="F66" i="1"/>
  <c r="F65" i="1"/>
  <c r="F61" i="1"/>
  <c r="F60" i="1"/>
  <c r="J59" i="1"/>
  <c r="F58" i="1"/>
  <c r="F57" i="1"/>
  <c r="F56" i="1"/>
  <c r="F55" i="1"/>
  <c r="J54" i="1"/>
  <c r="F52" i="1"/>
  <c r="F51" i="1"/>
  <c r="F50" i="1"/>
  <c r="F49" i="1"/>
  <c r="F48" i="1"/>
  <c r="J45" i="1"/>
  <c r="J44" i="1"/>
  <c r="F43" i="1"/>
  <c r="F42" i="1"/>
  <c r="J41" i="1"/>
  <c r="F40" i="1"/>
  <c r="F39" i="1"/>
  <c r="F38" i="1"/>
  <c r="J36" i="1"/>
  <c r="F35" i="1"/>
  <c r="F34" i="1"/>
  <c r="J33" i="1"/>
  <c r="J32" i="1"/>
  <c r="J31" i="1"/>
  <c r="F30" i="1"/>
  <c r="F29" i="1"/>
  <c r="J26" i="1"/>
  <c r="F23" i="1"/>
  <c r="J22" i="1"/>
  <c r="J21" i="1"/>
  <c r="J20" i="1"/>
  <c r="J19" i="1"/>
  <c r="J18" i="1"/>
  <c r="J17" i="1"/>
  <c r="J16" i="1"/>
  <c r="J15" i="1"/>
  <c r="F14" i="1"/>
  <c r="J11" i="1"/>
  <c r="F10" i="1"/>
  <c r="F9" i="1"/>
  <c r="J112" i="1" l="1"/>
  <c r="H133" i="1"/>
  <c r="J133" i="1" s="1"/>
  <c r="F123" i="1"/>
  <c r="J91" i="1"/>
  <c r="J123" i="1" s="1"/>
  <c r="J70" i="1"/>
  <c r="F46" i="1"/>
  <c r="F70" i="1"/>
  <c r="J27" i="1"/>
  <c r="J46" i="1"/>
  <c r="J148" i="1" s="1"/>
  <c r="H136" i="1"/>
  <c r="J136" i="1" s="1"/>
  <c r="H137" i="1"/>
  <c r="J137" i="1" s="1"/>
  <c r="F134" i="1"/>
  <c r="F144" i="1" s="1"/>
  <c r="J144" i="1" l="1"/>
  <c r="J149" i="1"/>
  <c r="F147" i="1"/>
  <c r="F150" i="1" s="1"/>
  <c r="J153" i="1" s="1"/>
  <c r="J150" i="1" l="1"/>
  <c r="D151" i="1" s="1"/>
  <c r="J154" i="1" s="1"/>
</calcChain>
</file>

<file path=xl/sharedStrings.xml><?xml version="1.0" encoding="utf-8"?>
<sst xmlns="http://schemas.openxmlformats.org/spreadsheetml/2006/main" count="273" uniqueCount="143">
  <si>
    <t>Отделочные работы</t>
  </si>
  <si>
    <t>Кол-во</t>
  </si>
  <si>
    <t>Работы</t>
  </si>
  <si>
    <t>Материалы</t>
  </si>
  <si>
    <t>№</t>
  </si>
  <si>
    <t>Наименование затрат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</si>
  <si>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</si>
  <si>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Стоимость ед. , грн.</t>
  </si>
  <si>
    <t>Всего , грн.</t>
  </si>
  <si>
    <t>расход</t>
  </si>
  <si>
    <t>Всего,  грн.</t>
  </si>
  <si>
    <t>Демонтаж перегородки,кирпич</t>
  </si>
  <si>
    <t>м2</t>
  </si>
  <si>
    <t>шт</t>
  </si>
  <si>
    <t>лист</t>
  </si>
  <si>
    <t xml:space="preserve">Дюбель-гвоздь TDN 6х40 100шт </t>
  </si>
  <si>
    <t>уп</t>
  </si>
  <si>
    <t xml:space="preserve">Дюбель ударный 6х40 гриб 100шт </t>
  </si>
  <si>
    <t>Саморез TN 25 метал 200шт</t>
  </si>
  <si>
    <t xml:space="preserve">Саморез TN 9,5 метал 200шт </t>
  </si>
  <si>
    <t>Лента серпянка для с клеющ.осн.45*10м</t>
  </si>
  <si>
    <t>рул</t>
  </si>
  <si>
    <t>м\п</t>
  </si>
  <si>
    <t xml:space="preserve">Профіль CD-60  3м </t>
  </si>
  <si>
    <t xml:space="preserve">Профиль д/ГК UD дл.3м  </t>
  </si>
  <si>
    <t>Устройство ревизии</t>
  </si>
  <si>
    <t>Лючек пластиковый</t>
  </si>
  <si>
    <t>Электрика</t>
  </si>
  <si>
    <t>Устройсто штробы и заделка</t>
  </si>
  <si>
    <t xml:space="preserve">Прокладка кабеля </t>
  </si>
  <si>
    <t>ВВГ нгд 3х1,5</t>
  </si>
  <si>
    <t>ВВГ нгд 3х2,5</t>
  </si>
  <si>
    <t>Кабель TV</t>
  </si>
  <si>
    <t>Сверление отверстий под установочный коробки</t>
  </si>
  <si>
    <t>Монтаж установочных коробок</t>
  </si>
  <si>
    <t>Установочная коробка</t>
  </si>
  <si>
    <t>Установка розеток и выключатлей</t>
  </si>
  <si>
    <t>Установка светильников</t>
  </si>
  <si>
    <t xml:space="preserve">Устройство вытяжки вентилятора </t>
  </si>
  <si>
    <t>Установка электро щитка</t>
  </si>
  <si>
    <t>Установка и подключение  автоматов по факту</t>
  </si>
  <si>
    <t>Автомат 16а</t>
  </si>
  <si>
    <t>Сантехника</t>
  </si>
  <si>
    <t>Подвод на душевую горячей и холодной воды(точка)</t>
  </si>
  <si>
    <t>Подвод на умывальник горячей и холодной воды(точка)</t>
  </si>
  <si>
    <t>Подвод на умывальник в кухне горячей и холодной воды(точка)</t>
  </si>
  <si>
    <t>Подвод воды на туалет</t>
  </si>
  <si>
    <t xml:space="preserve">Подвод холодной воды под стиральную машину </t>
  </si>
  <si>
    <t xml:space="preserve">Материал </t>
  </si>
  <si>
    <t>компект</t>
  </si>
  <si>
    <t>Установка и подключение бойлера</t>
  </si>
  <si>
    <t>Установка и подключение стиральной машины и посудомойки</t>
  </si>
  <si>
    <t>Установка полотенцесушителя электрического</t>
  </si>
  <si>
    <t>точка</t>
  </si>
  <si>
    <t>Материал</t>
  </si>
  <si>
    <t>Монтаж унитаза</t>
  </si>
  <si>
    <t>Установка смесителя на умывальник</t>
  </si>
  <si>
    <t>Установка душевого комплекта</t>
  </si>
  <si>
    <t xml:space="preserve">Трубы и фитинги </t>
  </si>
  <si>
    <t>комплект</t>
  </si>
  <si>
    <t>Потолок</t>
  </si>
  <si>
    <r>
      <t xml:space="preserve">Устройство натяжного потолка пленка </t>
    </r>
    <r>
      <rPr>
        <b/>
        <sz val="10"/>
        <color rgb="FFFF0000"/>
        <rFont val="Times New Roman"/>
      </rPr>
      <t>с материалами</t>
    </r>
  </si>
  <si>
    <t>Стены</t>
  </si>
  <si>
    <t xml:space="preserve">СТ17/10  Грунтівка глибокопроникна  </t>
  </si>
  <si>
    <t>л</t>
  </si>
  <si>
    <t>Штукатурка МП-75 (машинная) 30кг</t>
  </si>
  <si>
    <t>кг</t>
  </si>
  <si>
    <t xml:space="preserve">Рейка маячна оцинкована 3м </t>
  </si>
  <si>
    <t>Установка перфорированных уголков</t>
  </si>
  <si>
    <t>Шпаклевка мультифиниш 25кг</t>
  </si>
  <si>
    <t>перфорированный уголок пластиковый 3м</t>
  </si>
  <si>
    <t>Окраска откосов</t>
  </si>
  <si>
    <r>
      <t xml:space="preserve">СТ17/10 </t>
    </r>
    <r>
      <rPr>
        <sz val="10"/>
        <color rgb="FFFF0000"/>
        <rFont val="Times New Roman"/>
      </rPr>
      <t>Супер</t>
    </r>
    <r>
      <rPr>
        <sz val="10"/>
        <rFont val="Times New Roman"/>
      </rPr>
      <t xml:space="preserve"> Грунтівка глибокопроникна  </t>
    </r>
  </si>
  <si>
    <t>Джокер, базіс А 9л  УКТ ЗЕД 3209100000</t>
  </si>
  <si>
    <t>л.</t>
  </si>
  <si>
    <t>Гидроизоляция стен су обмазочная</t>
  </si>
  <si>
    <t>Гидроизоляция CR-65</t>
  </si>
  <si>
    <t>Укладка плитки на стены су</t>
  </si>
  <si>
    <t>Клей СМ 117</t>
  </si>
  <si>
    <t xml:space="preserve">Затирка ЦЕ-40 </t>
  </si>
  <si>
    <t>Пол</t>
  </si>
  <si>
    <t>Монтаж плинтуса пластик</t>
  </si>
  <si>
    <t>Занос материалов к месту работы (по факту)</t>
  </si>
  <si>
    <t>тн</t>
  </si>
  <si>
    <t>маш</t>
  </si>
  <si>
    <t>Общепроизводственные расходы 7%</t>
  </si>
  <si>
    <t>услуга</t>
  </si>
  <si>
    <t>Доставка материалов (по факту) 10%</t>
  </si>
  <si>
    <t>Всего работ и материалов</t>
  </si>
  <si>
    <t>грн.</t>
  </si>
  <si>
    <t>ВСЕГО, грн.</t>
  </si>
  <si>
    <t>Коммерческое предложение от 23.08.2019</t>
  </si>
  <si>
    <t>Монтаж перегородки газоблок 100мм</t>
  </si>
  <si>
    <t>шт.</t>
  </si>
  <si>
    <t>Кладочная смесь</t>
  </si>
  <si>
    <t>Газоблок 100х200х600 мм</t>
  </si>
  <si>
    <t>Сетка армированная 2,8 110х110</t>
  </si>
  <si>
    <t>Гипсокартон влагостойкий 2000х1200х12,5мм</t>
  </si>
  <si>
    <t>Распределительная коробка</t>
  </si>
  <si>
    <t>Вентилятор</t>
  </si>
  <si>
    <t>Дифавтомат 16А</t>
  </si>
  <si>
    <t>2</t>
  </si>
  <si>
    <t>Подвод холодной воды под бойлер</t>
  </si>
  <si>
    <t>Подвод канализации на душивые,умывальники,туалет.</t>
  </si>
  <si>
    <t>Монтаж умывальника</t>
  </si>
  <si>
    <t>Монтаж зеркала</t>
  </si>
  <si>
    <t>Штукатурка стен до 4см</t>
  </si>
  <si>
    <t>Шпаклевка стен под обои</t>
  </si>
  <si>
    <t xml:space="preserve">Шпаклевка откосов </t>
  </si>
  <si>
    <t>Штукатурка стен до 2см</t>
  </si>
  <si>
    <t>Гидроизоляция пола С/У</t>
  </si>
  <si>
    <t>Багет(монтаж, шпатлевка, покраска) пенопласт</t>
  </si>
  <si>
    <t>м</t>
  </si>
  <si>
    <t>Заливка стяжки под трап с уклоном</t>
  </si>
  <si>
    <t>Укладка плитки на пол</t>
  </si>
  <si>
    <t>Плинтус</t>
  </si>
  <si>
    <t xml:space="preserve">Кут зовнішній </t>
  </si>
  <si>
    <t xml:space="preserve">Кут внутрішній </t>
  </si>
  <si>
    <t>Комплект</t>
  </si>
  <si>
    <t xml:space="preserve">Комплект з'єднувачів </t>
  </si>
  <si>
    <t>Вывоз мусора</t>
  </si>
  <si>
    <t>Цена за м2 работы, 42,68м2</t>
  </si>
  <si>
    <t>Цена за м2 работы+материал, 42,68м3</t>
  </si>
  <si>
    <t>Устройство стены из гкл в 2 слоя с шумоизоляцей</t>
  </si>
  <si>
    <t>Установка подоконика, пластик</t>
  </si>
  <si>
    <t>Подоконик пластиковый, белый, open tack</t>
  </si>
  <si>
    <t>Укладка плитки кухоный фартук</t>
  </si>
  <si>
    <t>м.п.</t>
  </si>
  <si>
    <t>Установка дверей</t>
  </si>
  <si>
    <t>Гипсокартонный короб под вент канал</t>
  </si>
  <si>
    <t>Шпатлевка короба</t>
  </si>
  <si>
    <t>Покраска короба</t>
  </si>
  <si>
    <t>Монтаж вент канала</t>
  </si>
  <si>
    <t>Монтаж поддона душевой</t>
  </si>
  <si>
    <t>Клей для обои</t>
  </si>
  <si>
    <t>Поклейка обоев</t>
  </si>
  <si>
    <t>Заливка стяжки в су 10см</t>
  </si>
  <si>
    <t>Цемент м-500 (25кг)</t>
  </si>
  <si>
    <t>Писок речной</t>
  </si>
  <si>
    <t>сетка армированная</t>
  </si>
  <si>
    <t>Отсев</t>
  </si>
  <si>
    <t>Расходные материалы 7%</t>
  </si>
  <si>
    <t>Укладка ламината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</si>
</sst>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"/>
    <numFmt numFmtId="165" formatCode="0.0"/>
    <numFmt numFmtId="166" formatCode="_-* #,##0.00\ _₽_-;\-* #,##0.00\ _₽_-;_-* &quot;-&quot;??\ _₽_-;_-@"/>
    <numFmt numFmtId="167" formatCode="_-* #,##0.00\ _₴_-;\-* #,##0.00\ _₴_-;_-* &quot;-&quot;??\ _₴_-;_-@"/>
    <numFmt numFmtId="168" formatCode="_-* #,##0.00\ _₽_-;\-* #,##0.00\ _₽_-;_-* &quot;-&quot;??\ _₽_-;_-@_-"/>
  </numFmts>
  <fonts count="25" x14ac:knownFonts="1">
    <font>
      <sz val="11"/>
      <color rgb="FF000000"/>
      <name val="Calibri"/>
    </font>
    <font>
      <sz val="10"/>
      <name val="Times New Roman"/>
    </font>
    <font>
      <b/>
      <sz val="14"/>
      <name val="Times New Roman"/>
    </font>
    <font>
      <b/>
      <sz val="10"/>
      <name val="Times New Roman"/>
    </font>
    <font>
      <sz val="10"/>
      <color rgb="FF000000"/>
      <name val="Times New Roman"/>
    </font>
    <font>
      <i/>
      <sz val="10"/>
      <name val="Times New Roman"/>
    </font>
    <font>
      <sz val="11"/>
      <name val="Calibri"/>
    </font>
    <font>
      <b/>
      <sz val="11"/>
      <color rgb="FF000000"/>
      <name val="Calibri"/>
    </font>
    <font>
      <b/>
      <sz val="10"/>
      <color rgb="FF000000"/>
      <name val="Times New Roman"/>
    </font>
    <font>
      <i/>
      <sz val="10"/>
      <color rgb="FF000000"/>
      <name val="Times New Roman"/>
    </font>
    <font>
      <b/>
      <sz val="11"/>
      <color rgb="FF000000"/>
      <name val="Times New Roman"/>
    </font>
    <font>
      <b/>
      <sz val="10"/>
      <color rgb="FFFF0000"/>
      <name val="Times New Roman"/>
    </font>
    <font>
      <b/>
      <sz val="10"/>
      <color rgb="FF00B0F0"/>
      <name val="Times New Roman"/>
    </font>
    <font>
      <sz val="10"/>
      <color rgb="FF0070C0"/>
      <name val="Times New Roman"/>
    </font>
    <font>
      <b/>
      <sz val="11"/>
      <color rgb="FFFF0000"/>
      <name val="Calibri"/>
    </font>
    <font>
      <sz val="10"/>
      <color rgb="FFFF0000"/>
      <name val="Times New Roman"/>
    </font>
    <font>
      <sz val="11"/>
      <color rgb="FFFF0000"/>
      <name val="Calibri"/>
    </font>
    <font>
      <b/>
      <sz val="12"/>
      <name val="Times New Roman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sz val="8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/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thin">
        <color rgb="FFEEECE1"/>
      </left>
      <right/>
      <top style="thin">
        <color rgb="FFEEECE1"/>
      </top>
      <bottom style="thin">
        <color rgb="FFEEECE1"/>
      </bottom>
      <diagonal/>
    </border>
    <border>
      <left/>
      <right/>
      <top style="thin">
        <color rgb="FFEEECE1"/>
      </top>
      <bottom style="thin">
        <color rgb="FFEEECE1"/>
      </bottom>
      <diagonal/>
    </border>
    <border>
      <left/>
      <right/>
      <top style="thin">
        <color rgb="FFEEECE1"/>
      </top>
      <bottom/>
      <diagonal/>
    </border>
    <border>
      <left/>
      <right style="thin">
        <color rgb="FFEEECE1"/>
      </right>
      <top/>
      <bottom/>
      <diagonal/>
    </border>
    <border>
      <left style="thin">
        <color rgb="FFEEECE1"/>
      </left>
      <right style="thin">
        <color rgb="FFEEECE1"/>
      </right>
      <top/>
      <bottom/>
      <diagonal/>
    </border>
    <border>
      <left style="thin">
        <color rgb="FFEEECE1"/>
      </left>
      <right/>
      <top/>
      <bottom style="thin">
        <color rgb="FFEEECE1"/>
      </bottom>
      <diagonal/>
    </border>
    <border>
      <left/>
      <right style="thin">
        <color rgb="FFEEECE1"/>
      </right>
      <top/>
      <bottom style="thin">
        <color rgb="FFEEECE1"/>
      </bottom>
      <diagonal/>
    </border>
    <border>
      <left/>
      <right/>
      <top/>
      <bottom style="thin">
        <color rgb="FFEEECE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44">
    <xf numFmtId="0" fontId="0" fillId="0" borderId="0" xfId="0" applyFont="1" applyAlignment="1"/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6" fontId="10" fillId="0" borderId="1" xfId="0" applyNumberFormat="1" applyFont="1" applyBorder="1"/>
    <xf numFmtId="2" fontId="4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0" fillId="0" borderId="1" xfId="0" applyFont="1" applyBorder="1"/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9" xfId="0" applyFont="1" applyBorder="1"/>
    <xf numFmtId="0" fontId="0" fillId="0" borderId="10" xfId="0" applyFont="1" applyBorder="1"/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1" xfId="0" applyFont="1" applyBorder="1"/>
    <xf numFmtId="0" fontId="0" fillId="0" borderId="12" xfId="0" applyFont="1" applyBorder="1"/>
    <xf numFmtId="2" fontId="1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2" fontId="3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left" wrapText="1"/>
    </xf>
    <xf numFmtId="0" fontId="7" fillId="0" borderId="1" xfId="0" applyFont="1" applyBorder="1"/>
    <xf numFmtId="2" fontId="0" fillId="0" borderId="1" xfId="0" applyNumberFormat="1" applyFont="1" applyBorder="1"/>
    <xf numFmtId="2" fontId="11" fillId="0" borderId="1" xfId="0" applyNumberFormat="1" applyFont="1" applyBorder="1" applyAlignment="1">
      <alignment horizontal="center" wrapText="1"/>
    </xf>
    <xf numFmtId="166" fontId="14" fillId="0" borderId="1" xfId="0" applyNumberFormat="1" applyFont="1" applyBorder="1"/>
    <xf numFmtId="2" fontId="11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4" fontId="1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6" fillId="0" borderId="1" xfId="0" applyFont="1" applyBorder="1"/>
    <xf numFmtId="0" fontId="16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/>
    <xf numFmtId="166" fontId="1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 vertical="center"/>
    </xf>
    <xf numFmtId="166" fontId="0" fillId="0" borderId="1" xfId="0" applyNumberFormat="1" applyFont="1" applyBorder="1"/>
    <xf numFmtId="166" fontId="14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6" fontId="0" fillId="0" borderId="0" xfId="0" applyNumberFormat="1" applyFont="1" applyAlignment="1">
      <alignment horizontal="center" vertical="center"/>
    </xf>
    <xf numFmtId="166" fontId="0" fillId="0" borderId="0" xfId="0" applyNumberFormat="1" applyFont="1"/>
    <xf numFmtId="167" fontId="0" fillId="0" borderId="0" xfId="0" applyNumberFormat="1" applyFont="1"/>
    <xf numFmtId="0" fontId="0" fillId="0" borderId="0" xfId="0" applyFont="1" applyAlignment="1"/>
    <xf numFmtId="0" fontId="0" fillId="0" borderId="0" xfId="0" applyFont="1" applyAlignment="1"/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right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Border="1"/>
    <xf numFmtId="2" fontId="3" fillId="0" borderId="2" xfId="0" applyNumberFormat="1" applyFont="1" applyBorder="1" applyAlignment="1">
      <alignment horizontal="left" wrapText="1"/>
    </xf>
    <xf numFmtId="2" fontId="3" fillId="0" borderId="19" xfId="0" applyNumberFormat="1" applyFont="1" applyBorder="1" applyAlignment="1">
      <alignment horizontal="center" wrapText="1"/>
    </xf>
    <xf numFmtId="166" fontId="3" fillId="0" borderId="19" xfId="0" applyNumberFormat="1" applyFont="1" applyBorder="1" applyAlignment="1">
      <alignment wrapText="1"/>
    </xf>
    <xf numFmtId="0" fontId="6" fillId="0" borderId="16" xfId="0" applyFont="1" applyBorder="1"/>
    <xf numFmtId="2" fontId="3" fillId="0" borderId="16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left" wrapText="1"/>
    </xf>
    <xf numFmtId="0" fontId="8" fillId="0" borderId="19" xfId="0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left" wrapText="1"/>
    </xf>
    <xf numFmtId="0" fontId="8" fillId="0" borderId="1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18" fillId="0" borderId="0" xfId="0" applyFont="1" applyAlignment="1">
      <alignment horizontal="center"/>
    </xf>
    <xf numFmtId="0" fontId="19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6" fillId="0" borderId="3" xfId="0" applyFont="1" applyBorder="1"/>
    <xf numFmtId="0" fontId="1" fillId="0" borderId="2" xfId="0" applyFont="1" applyBorder="1" applyAlignment="1">
      <alignment horizontal="center" vertical="center"/>
    </xf>
    <xf numFmtId="0" fontId="6" fillId="0" borderId="4" xfId="0" applyFont="1" applyBorder="1"/>
    <xf numFmtId="166" fontId="1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wrapText="1"/>
    </xf>
    <xf numFmtId="0" fontId="6" fillId="0" borderId="17" xfId="0" applyFont="1" applyBorder="1"/>
    <xf numFmtId="0" fontId="6" fillId="0" borderId="18" xfId="0" applyFont="1" applyBorder="1"/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168" fontId="0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9</xdr:col>
      <xdr:colOff>838200</xdr:colOff>
      <xdr:row>4</xdr:row>
      <xdr:rowOff>444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1F8DEC4-D900-4134-A114-68643866CF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845"/>
        <a:stretch/>
      </xdr:blipFill>
      <xdr:spPr>
        <a:xfrm>
          <a:off x="85725" y="0"/>
          <a:ext cx="8372475" cy="752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48"/>
  <sheetViews>
    <sheetView tabSelected="1" workbookViewId="0">
      <pane ySplit="8" topLeftCell="A9" activePane="bottomLeft" state="frozen"/>
      <selection pane="bottomLeft" activeCell="I157" sqref="I157"/>
    </sheetView>
  </sheetViews>
  <sheetFormatPr defaultColWidth="14.42578125" defaultRowHeight="15" customHeight="1" x14ac:dyDescent="0.25"/>
  <cols>
    <col min="1" max="1" width="3.85546875" customWidth="1"/>
    <col min="2" max="2" width="39.85546875" customWidth="1"/>
    <col min="3" max="3" width="9.140625" customWidth="1"/>
    <col min="4" max="5" width="11" customWidth="1"/>
    <col min="6" max="6" width="13.140625" customWidth="1"/>
    <col min="7" max="7" width="6.140625" customWidth="1"/>
    <col min="8" max="8" width="10.28515625" customWidth="1"/>
    <col min="9" max="9" width="9.85546875" customWidth="1"/>
    <col min="10" max="10" width="13.140625" customWidth="1"/>
    <col min="11" max="11" width="9.28515625" customWidth="1"/>
    <col min="12" max="23" width="9.140625" customWidth="1"/>
  </cols>
  <sheetData>
    <row r="1" spans="1:23" s="96" customFormat="1" ht="15" customHeight="1" x14ac:dyDescent="0.25"/>
    <row r="2" spans="1:23" s="96" customFormat="1" ht="15" customHeight="1" x14ac:dyDescent="0.25"/>
    <row r="3" spans="1:23" s="106" customFormat="1" ht="15" customHeight="1" x14ac:dyDescent="0.25"/>
    <row r="4" spans="1:23" s="96" customFormat="1" ht="14.25" customHeight="1" x14ac:dyDescent="0.25"/>
    <row r="5" spans="1:23" x14ac:dyDescent="0.25">
      <c r="A5" s="126" t="s">
        <v>91</v>
      </c>
      <c r="B5" s="127"/>
      <c r="C5" s="127"/>
      <c r="D5" s="127"/>
      <c r="E5" s="127"/>
      <c r="F5" s="127"/>
      <c r="G5" s="127"/>
      <c r="H5" s="127"/>
      <c r="I5" s="127"/>
      <c r="J5" s="12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x14ac:dyDescent="0.25">
      <c r="A6" s="128" t="s">
        <v>0</v>
      </c>
      <c r="B6" s="129"/>
      <c r="C6" s="129"/>
      <c r="D6" s="129"/>
      <c r="E6" s="129"/>
      <c r="F6" s="129"/>
      <c r="G6" s="129"/>
      <c r="H6" s="129"/>
      <c r="I6" s="129"/>
      <c r="J6" s="12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130"/>
      <c r="B7" s="131"/>
      <c r="C7" s="132" t="s">
        <v>2</v>
      </c>
      <c r="D7" s="133"/>
      <c r="E7" s="133"/>
      <c r="F7" s="131"/>
      <c r="G7" s="142" t="s">
        <v>3</v>
      </c>
      <c r="H7" s="133"/>
      <c r="I7" s="133"/>
      <c r="J7" s="13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26.25" x14ac:dyDescent="0.25">
      <c r="A8" s="2" t="s">
        <v>4</v>
      </c>
      <c r="B8" s="3" t="s">
        <v>5</v>
      </c>
      <c r="C8" s="2" t="s">
        <v>6</v>
      </c>
      <c r="D8" s="4" t="s">
        <v>1</v>
      </c>
      <c r="E8" s="5" t="s">
        <v>7</v>
      </c>
      <c r="F8" s="5" t="s">
        <v>8</v>
      </c>
      <c r="G8" s="6" t="s">
        <v>9</v>
      </c>
      <c r="H8" s="5" t="s">
        <v>1</v>
      </c>
      <c r="I8" s="5" t="s">
        <v>7</v>
      </c>
      <c r="J8" s="7" t="s">
        <v>10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5">
      <c r="A9" s="8">
        <v>1</v>
      </c>
      <c r="B9" s="9" t="s">
        <v>11</v>
      </c>
      <c r="C9" s="3" t="s">
        <v>12</v>
      </c>
      <c r="D9" s="10">
        <v>25.94</v>
      </c>
      <c r="E9" s="10">
        <v>135</v>
      </c>
      <c r="F9" s="10">
        <f t="shared" ref="F9" si="0">D9*E9</f>
        <v>3501.9</v>
      </c>
      <c r="G9" s="11"/>
      <c r="H9" s="11"/>
      <c r="I9" s="11"/>
      <c r="J9" s="1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5">
      <c r="A10" s="8">
        <v>3</v>
      </c>
      <c r="B10" s="98" t="s">
        <v>92</v>
      </c>
      <c r="C10" s="99" t="s">
        <v>12</v>
      </c>
      <c r="D10" s="10">
        <v>32</v>
      </c>
      <c r="E10" s="10">
        <v>150</v>
      </c>
      <c r="F10" s="10">
        <f>E10*D10</f>
        <v>4800</v>
      </c>
      <c r="G10" s="11"/>
      <c r="H10" s="11"/>
      <c r="I10" s="11"/>
      <c r="J10" s="1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5">
      <c r="A11" s="8"/>
      <c r="B11" s="101" t="s">
        <v>95</v>
      </c>
      <c r="C11" s="102" t="s">
        <v>93</v>
      </c>
      <c r="D11" s="14"/>
      <c r="E11" s="15"/>
      <c r="F11" s="16"/>
      <c r="G11" s="17"/>
      <c r="H11" s="17">
        <v>270</v>
      </c>
      <c r="I11" s="17">
        <v>19</v>
      </c>
      <c r="J11" s="17">
        <f t="shared" ref="J11:J13" si="1">H11*I11</f>
        <v>5130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8"/>
      <c r="B12" s="101" t="s">
        <v>94</v>
      </c>
      <c r="C12" s="102" t="s">
        <v>93</v>
      </c>
      <c r="D12" s="18"/>
      <c r="E12" s="15"/>
      <c r="F12" s="16"/>
      <c r="G12" s="17"/>
      <c r="H12" s="17">
        <v>4</v>
      </c>
      <c r="I12" s="17">
        <v>80</v>
      </c>
      <c r="J12" s="17">
        <f t="shared" si="1"/>
        <v>320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8"/>
      <c r="B13" s="101" t="s">
        <v>96</v>
      </c>
      <c r="C13" s="102" t="s">
        <v>93</v>
      </c>
      <c r="D13" s="18"/>
      <c r="E13" s="15"/>
      <c r="F13" s="16"/>
      <c r="G13" s="17"/>
      <c r="H13" s="17">
        <v>4</v>
      </c>
      <c r="I13" s="17">
        <v>30</v>
      </c>
      <c r="J13" s="17">
        <f t="shared" si="1"/>
        <v>120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5">
      <c r="A14" s="8">
        <v>4</v>
      </c>
      <c r="B14" s="19" t="s">
        <v>123</v>
      </c>
      <c r="C14" s="100" t="s">
        <v>93</v>
      </c>
      <c r="D14" s="10">
        <v>1</v>
      </c>
      <c r="E14" s="10">
        <v>500</v>
      </c>
      <c r="F14" s="10">
        <f>D14*E14</f>
        <v>500</v>
      </c>
      <c r="G14" s="11"/>
      <c r="H14" s="11"/>
      <c r="I14" s="11"/>
      <c r="J14" s="1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5">
      <c r="A15" s="8"/>
      <c r="B15" s="101" t="s">
        <v>97</v>
      </c>
      <c r="C15" s="13" t="s">
        <v>14</v>
      </c>
      <c r="D15" s="14"/>
      <c r="E15" s="15"/>
      <c r="F15" s="10"/>
      <c r="G15" s="17">
        <v>1.05</v>
      </c>
      <c r="H15" s="17">
        <v>1</v>
      </c>
      <c r="I15" s="17">
        <v>124.41</v>
      </c>
      <c r="J15" s="17">
        <f t="shared" ref="J15:J22" si="2">H15*I15</f>
        <v>124.41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5">
      <c r="A16" s="8"/>
      <c r="B16" s="12" t="s">
        <v>15</v>
      </c>
      <c r="C16" s="13" t="s">
        <v>16</v>
      </c>
      <c r="D16" s="18"/>
      <c r="E16" s="15"/>
      <c r="F16" s="10"/>
      <c r="G16" s="17">
        <v>8.9</v>
      </c>
      <c r="H16" s="17">
        <v>1</v>
      </c>
      <c r="I16" s="17">
        <v>16.989999999999998</v>
      </c>
      <c r="J16" s="17">
        <f t="shared" si="2"/>
        <v>16.989999999999998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5">
      <c r="A17" s="8"/>
      <c r="B17" s="12" t="s">
        <v>17</v>
      </c>
      <c r="C17" s="13" t="s">
        <v>16</v>
      </c>
      <c r="D17" s="18"/>
      <c r="E17" s="15"/>
      <c r="F17" s="10"/>
      <c r="G17" s="17">
        <v>9.8000000000000007</v>
      </c>
      <c r="H17" s="17">
        <v>1</v>
      </c>
      <c r="I17" s="17">
        <v>16.989999999999998</v>
      </c>
      <c r="J17" s="17">
        <f t="shared" si="2"/>
        <v>16.989999999999998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8"/>
      <c r="B18" s="12" t="s">
        <v>18</v>
      </c>
      <c r="C18" s="13" t="s">
        <v>16</v>
      </c>
      <c r="D18" s="18"/>
      <c r="E18" s="15"/>
      <c r="F18" s="10"/>
      <c r="G18" s="17">
        <v>33.020000000000003</v>
      </c>
      <c r="H18" s="17">
        <v>1</v>
      </c>
      <c r="I18" s="17">
        <v>30.38</v>
      </c>
      <c r="J18" s="17">
        <f t="shared" si="2"/>
        <v>30.38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5">
      <c r="A19" s="8"/>
      <c r="B19" s="12" t="s">
        <v>19</v>
      </c>
      <c r="C19" s="13" t="s">
        <v>16</v>
      </c>
      <c r="D19" s="18"/>
      <c r="E19" s="15"/>
      <c r="F19" s="10"/>
      <c r="G19" s="17">
        <v>17.600000000000001</v>
      </c>
      <c r="H19" s="17">
        <v>1</v>
      </c>
      <c r="I19" s="17">
        <v>27.64</v>
      </c>
      <c r="J19" s="17">
        <f t="shared" si="2"/>
        <v>27.64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A20" s="8"/>
      <c r="B20" s="12" t="s">
        <v>23</v>
      </c>
      <c r="C20" s="13" t="s">
        <v>13</v>
      </c>
      <c r="D20" s="18"/>
      <c r="E20" s="15"/>
      <c r="F20" s="10"/>
      <c r="G20" s="17">
        <v>1.7</v>
      </c>
      <c r="H20" s="17">
        <v>2</v>
      </c>
      <c r="I20" s="17">
        <v>56.52</v>
      </c>
      <c r="J20" s="17">
        <f t="shared" si="2"/>
        <v>113.04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8"/>
      <c r="B21" s="12" t="s">
        <v>24</v>
      </c>
      <c r="C21" s="13" t="s">
        <v>13</v>
      </c>
      <c r="D21" s="18"/>
      <c r="E21" s="15"/>
      <c r="F21" s="10"/>
      <c r="G21" s="17">
        <v>2.2999999999999998</v>
      </c>
      <c r="H21" s="17">
        <v>2</v>
      </c>
      <c r="I21" s="17">
        <v>32.32</v>
      </c>
      <c r="J21" s="17">
        <f t="shared" si="2"/>
        <v>64.64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8"/>
      <c r="B22" s="12" t="s">
        <v>20</v>
      </c>
      <c r="C22" s="13" t="s">
        <v>21</v>
      </c>
      <c r="D22" s="18"/>
      <c r="E22" s="15"/>
      <c r="F22" s="10"/>
      <c r="G22" s="17">
        <v>2.2000000000000002</v>
      </c>
      <c r="H22" s="17">
        <v>1</v>
      </c>
      <c r="I22" s="17">
        <v>4.8899999999999997</v>
      </c>
      <c r="J22" s="17">
        <f t="shared" si="2"/>
        <v>4.8899999999999997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8">
        <v>5</v>
      </c>
      <c r="B23" s="19" t="s">
        <v>25</v>
      </c>
      <c r="C23" s="13" t="s">
        <v>13</v>
      </c>
      <c r="D23" s="10">
        <v>2</v>
      </c>
      <c r="E23" s="15">
        <v>150</v>
      </c>
      <c r="F23" s="10">
        <f>D23*E23</f>
        <v>300</v>
      </c>
      <c r="G23" s="17"/>
      <c r="H23" s="17"/>
      <c r="I23" s="17"/>
      <c r="J23" s="1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s="107" customFormat="1" x14ac:dyDescent="0.25">
      <c r="A24" s="8"/>
      <c r="B24" s="19" t="s">
        <v>124</v>
      </c>
      <c r="C24" s="13" t="s">
        <v>112</v>
      </c>
      <c r="D24" s="10">
        <f>1.815+0.92</f>
        <v>2.7349999999999999</v>
      </c>
      <c r="E24" s="15">
        <v>160</v>
      </c>
      <c r="F24" s="10">
        <f>D24*E24</f>
        <v>437.59999999999997</v>
      </c>
      <c r="G24" s="17"/>
      <c r="H24" s="17"/>
      <c r="I24" s="17"/>
      <c r="J24" s="1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s="107" customFormat="1" x14ac:dyDescent="0.25">
      <c r="A25" s="8"/>
      <c r="B25" s="12" t="s">
        <v>125</v>
      </c>
      <c r="C25" s="13" t="s">
        <v>112</v>
      </c>
      <c r="D25" s="10"/>
      <c r="E25" s="15"/>
      <c r="F25" s="10"/>
      <c r="G25" s="17"/>
      <c r="H25" s="17">
        <v>3</v>
      </c>
      <c r="I25" s="17">
        <v>160</v>
      </c>
      <c r="J25" s="17">
        <f>H25*I25</f>
        <v>480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8"/>
      <c r="B26" s="12" t="s">
        <v>26</v>
      </c>
      <c r="C26" s="13" t="s">
        <v>13</v>
      </c>
      <c r="D26" s="10"/>
      <c r="E26" s="15"/>
      <c r="F26" s="16"/>
      <c r="G26" s="17"/>
      <c r="H26" s="17">
        <v>1</v>
      </c>
      <c r="I26" s="17">
        <v>210</v>
      </c>
      <c r="J26" s="17">
        <f>H26*I26</f>
        <v>210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8"/>
      <c r="B27" s="20"/>
      <c r="C27" s="21"/>
      <c r="D27" s="22"/>
      <c r="E27" s="20"/>
      <c r="F27" s="23">
        <f>SUM(F9:F26)</f>
        <v>9539.5</v>
      </c>
      <c r="G27" s="11"/>
      <c r="H27" s="11"/>
      <c r="I27" s="11"/>
      <c r="J27" s="23">
        <f>SUM(J9:J26)</f>
        <v>6658.9800000000005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8"/>
      <c r="B28" s="141" t="s">
        <v>27</v>
      </c>
      <c r="C28" s="133"/>
      <c r="D28" s="133"/>
      <c r="E28" s="133"/>
      <c r="F28" s="133"/>
      <c r="G28" s="133"/>
      <c r="H28" s="133"/>
      <c r="I28" s="133"/>
      <c r="J28" s="131"/>
      <c r="K28" s="24"/>
      <c r="L28" s="1"/>
      <c r="M28" s="1"/>
      <c r="N28" s="25"/>
      <c r="O28" s="25"/>
      <c r="P28" s="1"/>
      <c r="Q28" s="1"/>
      <c r="R28" s="25"/>
      <c r="S28" s="25"/>
      <c r="T28" s="25"/>
      <c r="U28" s="1"/>
      <c r="V28" s="1"/>
      <c r="W28" s="1"/>
    </row>
    <row r="29" spans="1:23" x14ac:dyDescent="0.25">
      <c r="A29" s="8">
        <v>6</v>
      </c>
      <c r="B29" s="9" t="s">
        <v>28</v>
      </c>
      <c r="C29" s="2" t="s">
        <v>22</v>
      </c>
      <c r="D29" s="10">
        <v>70</v>
      </c>
      <c r="E29" s="10">
        <v>70</v>
      </c>
      <c r="F29" s="10">
        <f t="shared" ref="F29:F30" si="3">D29*E29</f>
        <v>4900</v>
      </c>
      <c r="G29" s="11"/>
      <c r="H29" s="11"/>
      <c r="I29" s="11"/>
      <c r="J29" s="11"/>
      <c r="K29" s="24"/>
      <c r="L29" s="26"/>
      <c r="M29" s="27"/>
      <c r="N29" s="25"/>
      <c r="O29" s="25"/>
      <c r="P29" s="26"/>
      <c r="Q29" s="27"/>
      <c r="R29" s="25"/>
      <c r="S29" s="25"/>
      <c r="T29" s="25"/>
      <c r="U29" s="1"/>
      <c r="V29" s="1"/>
      <c r="W29" s="1"/>
    </row>
    <row r="30" spans="1:23" x14ac:dyDescent="0.25">
      <c r="A30" s="8">
        <v>7</v>
      </c>
      <c r="B30" s="9" t="s">
        <v>29</v>
      </c>
      <c r="C30" s="2" t="s">
        <v>22</v>
      </c>
      <c r="D30" s="10">
        <v>220</v>
      </c>
      <c r="E30" s="10">
        <v>23</v>
      </c>
      <c r="F30" s="10">
        <f t="shared" si="3"/>
        <v>5060</v>
      </c>
      <c r="G30" s="6"/>
      <c r="H30" s="28"/>
      <c r="I30" s="11"/>
      <c r="J30" s="11"/>
      <c r="K30" s="29"/>
      <c r="L30" s="26"/>
      <c r="M30" s="27"/>
      <c r="N30" s="25"/>
      <c r="O30" s="25"/>
      <c r="P30" s="26"/>
      <c r="Q30" s="27"/>
      <c r="R30" s="25"/>
      <c r="S30" s="25"/>
      <c r="T30" s="25"/>
      <c r="U30" s="1"/>
      <c r="V30" s="1"/>
      <c r="W30" s="1"/>
    </row>
    <row r="31" spans="1:23" x14ac:dyDescent="0.25">
      <c r="A31" s="8"/>
      <c r="B31" s="30" t="s">
        <v>30</v>
      </c>
      <c r="C31" s="2" t="s">
        <v>22</v>
      </c>
      <c r="D31" s="22"/>
      <c r="E31" s="31"/>
      <c r="F31" s="31"/>
      <c r="G31" s="6"/>
      <c r="H31" s="31">
        <v>63</v>
      </c>
      <c r="I31" s="17">
        <v>13.5</v>
      </c>
      <c r="J31" s="31">
        <f t="shared" ref="J31:J33" si="4">I31*H31</f>
        <v>850.5</v>
      </c>
      <c r="K31" s="32"/>
      <c r="L31" s="26"/>
      <c r="M31" s="25"/>
      <c r="N31" s="33"/>
      <c r="O31" s="25"/>
      <c r="P31" s="25"/>
      <c r="Q31" s="27"/>
      <c r="R31" s="25"/>
      <c r="S31" s="25"/>
      <c r="T31" s="25"/>
      <c r="U31" s="1"/>
      <c r="V31" s="1"/>
      <c r="W31" s="1"/>
    </row>
    <row r="32" spans="1:23" x14ac:dyDescent="0.25">
      <c r="A32" s="8"/>
      <c r="B32" s="30" t="s">
        <v>31</v>
      </c>
      <c r="C32" s="2" t="s">
        <v>22</v>
      </c>
      <c r="D32" s="22"/>
      <c r="E32" s="31"/>
      <c r="F32" s="31"/>
      <c r="G32" s="6"/>
      <c r="H32" s="31">
        <v>160</v>
      </c>
      <c r="I32" s="17">
        <v>19.600000000000001</v>
      </c>
      <c r="J32" s="31">
        <f t="shared" si="4"/>
        <v>3136</v>
      </c>
      <c r="K32" s="29"/>
      <c r="L32" s="26"/>
      <c r="M32" s="25"/>
      <c r="N32" s="34"/>
      <c r="O32" s="25"/>
      <c r="P32" s="25"/>
      <c r="Q32" s="27"/>
      <c r="R32" s="25"/>
      <c r="S32" s="25"/>
      <c r="T32" s="25"/>
      <c r="U32" s="1"/>
      <c r="V32" s="1"/>
      <c r="W32" s="1"/>
    </row>
    <row r="33" spans="1:23" x14ac:dyDescent="0.25">
      <c r="A33" s="8"/>
      <c r="B33" s="30" t="s">
        <v>32</v>
      </c>
      <c r="C33" s="2" t="s">
        <v>22</v>
      </c>
      <c r="D33" s="22"/>
      <c r="E33" s="31"/>
      <c r="F33" s="31"/>
      <c r="G33" s="6"/>
      <c r="H33" s="31">
        <v>21.28</v>
      </c>
      <c r="I33" s="17">
        <v>5.5</v>
      </c>
      <c r="J33" s="31">
        <f t="shared" si="4"/>
        <v>117.04</v>
      </c>
      <c r="K33" s="29"/>
      <c r="L33" s="1"/>
      <c r="M33" s="1"/>
      <c r="N33" s="1"/>
      <c r="O33" s="25"/>
      <c r="P33" s="25"/>
      <c r="Q33" s="27"/>
      <c r="R33" s="25"/>
      <c r="S33" s="25"/>
      <c r="T33" s="25"/>
      <c r="U33" s="1"/>
      <c r="V33" s="1"/>
      <c r="W33" s="1"/>
    </row>
    <row r="34" spans="1:23" ht="25.5" x14ac:dyDescent="0.25">
      <c r="A34" s="8">
        <v>8</v>
      </c>
      <c r="B34" s="9" t="s">
        <v>33</v>
      </c>
      <c r="C34" s="3" t="s">
        <v>13</v>
      </c>
      <c r="D34" s="10">
        <v>39</v>
      </c>
      <c r="E34" s="10">
        <v>60</v>
      </c>
      <c r="F34" s="10">
        <f t="shared" ref="F34:F35" si="5">D34*E34</f>
        <v>2340</v>
      </c>
      <c r="G34" s="6"/>
      <c r="H34" s="31"/>
      <c r="I34" s="35"/>
      <c r="J34" s="31"/>
      <c r="K34" s="29"/>
      <c r="L34" s="1"/>
      <c r="M34" s="1"/>
      <c r="N34" s="1"/>
      <c r="O34" s="25"/>
      <c r="P34" s="25"/>
      <c r="Q34" s="27"/>
      <c r="R34" s="25"/>
      <c r="S34" s="25"/>
      <c r="T34" s="25"/>
      <c r="U34" s="1"/>
      <c r="V34" s="1"/>
      <c r="W34" s="1"/>
    </row>
    <row r="35" spans="1:23" ht="15.75" customHeight="1" x14ac:dyDescent="0.25">
      <c r="A35" s="8">
        <v>9</v>
      </c>
      <c r="B35" s="9" t="s">
        <v>34</v>
      </c>
      <c r="C35" s="2" t="s">
        <v>13</v>
      </c>
      <c r="D35" s="10">
        <v>39</v>
      </c>
      <c r="E35" s="10">
        <v>20</v>
      </c>
      <c r="F35" s="10">
        <f t="shared" si="5"/>
        <v>780</v>
      </c>
      <c r="G35" s="6"/>
      <c r="H35" s="28"/>
      <c r="I35" s="36"/>
      <c r="J35" s="11"/>
      <c r="K35" s="29"/>
      <c r="L35" s="1"/>
      <c r="M35" s="1"/>
      <c r="N35" s="1"/>
      <c r="O35" s="25"/>
      <c r="P35" s="25"/>
      <c r="Q35" s="27"/>
      <c r="R35" s="25"/>
      <c r="S35" s="25"/>
      <c r="T35" s="25"/>
      <c r="U35" s="1"/>
      <c r="V35" s="1"/>
      <c r="W35" s="1"/>
    </row>
    <row r="36" spans="1:23" ht="15.75" customHeight="1" x14ac:dyDescent="0.25">
      <c r="A36" s="8"/>
      <c r="B36" s="30" t="s">
        <v>35</v>
      </c>
      <c r="C36" s="2" t="s">
        <v>13</v>
      </c>
      <c r="D36" s="31"/>
      <c r="E36" s="31"/>
      <c r="F36" s="31"/>
      <c r="G36" s="6"/>
      <c r="H36" s="28">
        <v>35</v>
      </c>
      <c r="I36" s="17">
        <v>5</v>
      </c>
      <c r="J36" s="31">
        <f>I36*H36</f>
        <v>175</v>
      </c>
      <c r="K36" s="29"/>
      <c r="L36" s="1"/>
      <c r="M36" s="1"/>
      <c r="N36" s="1"/>
      <c r="O36" s="25"/>
      <c r="P36" s="25"/>
      <c r="Q36" s="27"/>
      <c r="R36" s="25"/>
      <c r="S36" s="25"/>
      <c r="T36" s="25"/>
      <c r="U36" s="1"/>
      <c r="V36" s="1"/>
      <c r="W36" s="1"/>
    </row>
    <row r="37" spans="1:23" s="96" customFormat="1" ht="15.75" customHeight="1" x14ac:dyDescent="0.25">
      <c r="A37" s="8"/>
      <c r="B37" s="103" t="s">
        <v>98</v>
      </c>
      <c r="C37" s="100" t="s">
        <v>13</v>
      </c>
      <c r="D37" s="31"/>
      <c r="E37" s="31"/>
      <c r="F37" s="31"/>
      <c r="G37" s="6"/>
      <c r="H37" s="28">
        <v>12</v>
      </c>
      <c r="I37" s="17">
        <v>5.85</v>
      </c>
      <c r="J37" s="31">
        <f>I37*H37</f>
        <v>70.199999999999989</v>
      </c>
      <c r="K37" s="29"/>
      <c r="L37" s="1"/>
      <c r="M37" s="1"/>
      <c r="N37" s="1"/>
      <c r="O37" s="25"/>
      <c r="P37" s="25"/>
      <c r="Q37" s="27"/>
      <c r="R37" s="25"/>
      <c r="S37" s="25"/>
      <c r="T37" s="25"/>
      <c r="U37" s="1"/>
      <c r="V37" s="1"/>
      <c r="W37" s="1"/>
    </row>
    <row r="38" spans="1:23" ht="15.75" customHeight="1" x14ac:dyDescent="0.25">
      <c r="A38" s="8">
        <v>10</v>
      </c>
      <c r="B38" s="9" t="s">
        <v>36</v>
      </c>
      <c r="C38" s="2" t="s">
        <v>13</v>
      </c>
      <c r="D38" s="10">
        <v>39</v>
      </c>
      <c r="E38" s="10">
        <v>70</v>
      </c>
      <c r="F38" s="10">
        <f t="shared" ref="F38" si="6">D38*E38</f>
        <v>2730</v>
      </c>
      <c r="G38" s="6"/>
      <c r="H38" s="28"/>
      <c r="I38" s="36"/>
      <c r="J38" s="11"/>
      <c r="K38" s="29"/>
      <c r="L38" s="1"/>
      <c r="M38" s="1"/>
      <c r="N38" s="1"/>
      <c r="O38" s="25"/>
      <c r="P38" s="25"/>
      <c r="Q38" s="27"/>
      <c r="R38" s="25"/>
      <c r="S38" s="25"/>
      <c r="T38" s="25"/>
      <c r="U38" s="1"/>
      <c r="V38" s="1"/>
      <c r="W38" s="1"/>
    </row>
    <row r="39" spans="1:23" x14ac:dyDescent="0.25">
      <c r="A39" s="8">
        <v>12</v>
      </c>
      <c r="B39" s="9" t="s">
        <v>37</v>
      </c>
      <c r="C39" s="2" t="s">
        <v>13</v>
      </c>
      <c r="D39" s="10">
        <v>14</v>
      </c>
      <c r="E39" s="10">
        <v>250</v>
      </c>
      <c r="F39" s="10">
        <f>D39*E39</f>
        <v>3500</v>
      </c>
      <c r="G39" s="6"/>
      <c r="H39" s="28"/>
      <c r="I39" s="36"/>
      <c r="J39" s="11"/>
      <c r="K39" s="29"/>
      <c r="L39" s="1"/>
      <c r="M39" s="39"/>
      <c r="N39" s="38"/>
      <c r="O39" s="1"/>
      <c r="P39" s="37"/>
      <c r="Q39" s="37"/>
      <c r="R39" s="1"/>
      <c r="S39" s="1"/>
      <c r="T39" s="1"/>
      <c r="U39" s="1"/>
      <c r="V39" s="1"/>
      <c r="W39" s="1"/>
    </row>
    <row r="40" spans="1:23" x14ac:dyDescent="0.25">
      <c r="A40" s="8">
        <v>16</v>
      </c>
      <c r="B40" s="40" t="s">
        <v>38</v>
      </c>
      <c r="C40" s="2" t="s">
        <v>13</v>
      </c>
      <c r="D40" s="10">
        <v>2</v>
      </c>
      <c r="E40" s="10">
        <v>200</v>
      </c>
      <c r="F40" s="10">
        <f>D40*E40</f>
        <v>400</v>
      </c>
      <c r="G40" s="11"/>
      <c r="H40" s="11"/>
      <c r="I40" s="17"/>
      <c r="J40" s="31"/>
      <c r="K40" s="29"/>
      <c r="L40" s="1"/>
      <c r="M40" s="1"/>
      <c r="N40" s="41"/>
      <c r="O40" s="43"/>
      <c r="P40" s="42"/>
      <c r="Q40" s="42"/>
      <c r="R40" s="1"/>
      <c r="S40" s="1"/>
      <c r="T40" s="1"/>
      <c r="U40" s="1"/>
      <c r="V40" s="1"/>
      <c r="W40" s="1"/>
    </row>
    <row r="41" spans="1:23" x14ac:dyDescent="0.25">
      <c r="A41" s="8"/>
      <c r="B41" s="103" t="s">
        <v>99</v>
      </c>
      <c r="C41" s="2" t="s">
        <v>13</v>
      </c>
      <c r="D41" s="31"/>
      <c r="E41" s="31"/>
      <c r="F41" s="31"/>
      <c r="G41" s="11"/>
      <c r="H41" s="11">
        <v>2</v>
      </c>
      <c r="I41" s="17">
        <v>300</v>
      </c>
      <c r="J41" s="31">
        <f>I41*H41</f>
        <v>600</v>
      </c>
      <c r="K41" s="2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8">
        <v>17</v>
      </c>
      <c r="B42" s="40" t="s">
        <v>39</v>
      </c>
      <c r="C42" s="2" t="s">
        <v>13</v>
      </c>
      <c r="D42" s="10">
        <v>1</v>
      </c>
      <c r="E42" s="10">
        <v>600</v>
      </c>
      <c r="F42" s="10">
        <f>D42*E42</f>
        <v>600</v>
      </c>
      <c r="G42" s="11"/>
      <c r="H42" s="11"/>
      <c r="I42" s="17"/>
      <c r="J42" s="31"/>
      <c r="K42" s="29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8">
        <v>18</v>
      </c>
      <c r="B43" s="40" t="s">
        <v>40</v>
      </c>
      <c r="C43" s="2" t="s">
        <v>13</v>
      </c>
      <c r="D43" s="10">
        <v>14</v>
      </c>
      <c r="E43" s="10">
        <v>90</v>
      </c>
      <c r="F43" s="10">
        <f>D43*E43</f>
        <v>1260</v>
      </c>
      <c r="G43" s="11"/>
      <c r="H43" s="11"/>
      <c r="I43" s="35"/>
      <c r="J43" s="31"/>
      <c r="K43" s="2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8"/>
      <c r="B44" s="103" t="s">
        <v>100</v>
      </c>
      <c r="C44" s="2" t="s">
        <v>13</v>
      </c>
      <c r="D44" s="10"/>
      <c r="E44" s="10"/>
      <c r="F44" s="10"/>
      <c r="G44" s="11"/>
      <c r="H44" s="11">
        <v>2</v>
      </c>
      <c r="I44" s="35">
        <v>760</v>
      </c>
      <c r="J44" s="31">
        <f t="shared" ref="J44:J45" si="7">I44*H44</f>
        <v>1520</v>
      </c>
      <c r="K44" s="2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5">
      <c r="A45" s="8"/>
      <c r="B45" s="30" t="s">
        <v>41</v>
      </c>
      <c r="C45" s="2" t="s">
        <v>13</v>
      </c>
      <c r="D45" s="10"/>
      <c r="E45" s="10"/>
      <c r="F45" s="10"/>
      <c r="G45" s="11"/>
      <c r="H45" s="11">
        <v>12</v>
      </c>
      <c r="I45" s="35">
        <v>60</v>
      </c>
      <c r="J45" s="31">
        <f t="shared" si="7"/>
        <v>720</v>
      </c>
      <c r="K45" s="2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8"/>
      <c r="B46" s="20"/>
      <c r="C46" s="21"/>
      <c r="D46" s="22"/>
      <c r="E46" s="20"/>
      <c r="F46" s="23">
        <f>SUM(F29:F45)</f>
        <v>21570</v>
      </c>
      <c r="G46" s="20"/>
      <c r="H46" s="20"/>
      <c r="I46" s="20"/>
      <c r="J46" s="23">
        <f>SUM(J29:J45)</f>
        <v>7188.74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5">
      <c r="A47" s="8"/>
      <c r="B47" s="139" t="s">
        <v>42</v>
      </c>
      <c r="C47" s="133"/>
      <c r="D47" s="133"/>
      <c r="E47" s="133"/>
      <c r="F47" s="133"/>
      <c r="G47" s="133"/>
      <c r="H47" s="133"/>
      <c r="I47" s="133"/>
      <c r="J47" s="13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26.25" x14ac:dyDescent="0.25">
      <c r="A48" s="8">
        <v>19</v>
      </c>
      <c r="B48" s="44" t="s">
        <v>43</v>
      </c>
      <c r="C48" s="2" t="s">
        <v>13</v>
      </c>
      <c r="D48" s="104" t="s">
        <v>101</v>
      </c>
      <c r="E48" s="10">
        <v>700</v>
      </c>
      <c r="F48" s="46">
        <f t="shared" ref="F48:F53" si="8">D48*E48</f>
        <v>1400</v>
      </c>
      <c r="G48" s="11"/>
      <c r="H48" s="11"/>
      <c r="I48" s="11"/>
      <c r="J48" s="11"/>
      <c r="K48" s="24"/>
      <c r="L48" s="24"/>
      <c r="M48" s="24"/>
      <c r="N48" s="24"/>
      <c r="O48" s="1"/>
      <c r="P48" s="1"/>
      <c r="Q48" s="1"/>
      <c r="R48" s="1"/>
      <c r="S48" s="1"/>
      <c r="T48" s="1"/>
      <c r="U48" s="1"/>
      <c r="V48" s="1"/>
      <c r="W48" s="1"/>
    </row>
    <row r="49" spans="1:23" ht="26.25" x14ac:dyDescent="0.25">
      <c r="A49" s="8">
        <v>20</v>
      </c>
      <c r="B49" s="44" t="s">
        <v>44</v>
      </c>
      <c r="C49" s="2" t="s">
        <v>13</v>
      </c>
      <c r="D49" s="47">
        <v>2</v>
      </c>
      <c r="E49" s="10">
        <v>700</v>
      </c>
      <c r="F49" s="46">
        <f t="shared" si="8"/>
        <v>1400</v>
      </c>
      <c r="G49" s="11"/>
      <c r="H49" s="11"/>
      <c r="I49" s="11"/>
      <c r="J49" s="11"/>
      <c r="K49" s="24"/>
      <c r="L49" s="24"/>
      <c r="M49" s="24"/>
      <c r="N49" s="24"/>
      <c r="O49" s="1"/>
      <c r="P49" s="1"/>
      <c r="Q49" s="1"/>
      <c r="R49" s="1"/>
      <c r="S49" s="1"/>
      <c r="T49" s="1"/>
      <c r="U49" s="1"/>
      <c r="V49" s="1"/>
      <c r="W49" s="1"/>
    </row>
    <row r="50" spans="1:23" ht="25.5" x14ac:dyDescent="0.25">
      <c r="A50" s="8">
        <v>21</v>
      </c>
      <c r="B50" s="48" t="s">
        <v>45</v>
      </c>
      <c r="C50" s="2" t="s">
        <v>13</v>
      </c>
      <c r="D50" s="47">
        <v>2</v>
      </c>
      <c r="E50" s="10">
        <v>700</v>
      </c>
      <c r="F50" s="46">
        <f t="shared" si="8"/>
        <v>1400</v>
      </c>
      <c r="G50" s="11"/>
      <c r="H50" s="11"/>
      <c r="I50" s="11"/>
      <c r="J50" s="1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5">
      <c r="A51" s="8">
        <v>22</v>
      </c>
      <c r="B51" s="44" t="s">
        <v>46</v>
      </c>
      <c r="C51" s="2" t="s">
        <v>13</v>
      </c>
      <c r="D51" s="47">
        <v>2</v>
      </c>
      <c r="E51" s="10">
        <v>350</v>
      </c>
      <c r="F51" s="46">
        <f t="shared" si="8"/>
        <v>700</v>
      </c>
      <c r="G51" s="11"/>
      <c r="H51" s="11"/>
      <c r="I51" s="11"/>
      <c r="J51" s="1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26.25" x14ac:dyDescent="0.25">
      <c r="A52" s="8">
        <v>23</v>
      </c>
      <c r="B52" s="44" t="s">
        <v>47</v>
      </c>
      <c r="C52" s="2" t="s">
        <v>13</v>
      </c>
      <c r="D52" s="47">
        <v>2</v>
      </c>
      <c r="E52" s="10">
        <v>350</v>
      </c>
      <c r="F52" s="46">
        <f t="shared" si="8"/>
        <v>700</v>
      </c>
      <c r="G52" s="11"/>
      <c r="H52" s="11"/>
      <c r="I52" s="11"/>
      <c r="J52" s="1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s="97" customFormat="1" x14ac:dyDescent="0.25">
      <c r="A53" s="8">
        <v>24</v>
      </c>
      <c r="B53" s="44" t="s">
        <v>102</v>
      </c>
      <c r="C53" s="2" t="s">
        <v>13</v>
      </c>
      <c r="D53" s="47">
        <v>2</v>
      </c>
      <c r="E53" s="10">
        <v>350</v>
      </c>
      <c r="F53" s="46">
        <f t="shared" si="8"/>
        <v>700</v>
      </c>
      <c r="G53" s="11"/>
      <c r="H53" s="11"/>
      <c r="I53" s="11"/>
      <c r="J53" s="1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5">
      <c r="A54" s="8"/>
      <c r="B54" s="30" t="s">
        <v>48</v>
      </c>
      <c r="C54" s="49" t="s">
        <v>49</v>
      </c>
      <c r="D54" s="50"/>
      <c r="E54" s="30"/>
      <c r="F54" s="46"/>
      <c r="G54" s="30"/>
      <c r="H54" s="51">
        <v>1</v>
      </c>
      <c r="I54" s="28">
        <v>1689</v>
      </c>
      <c r="J54" s="28">
        <f>H54*I54</f>
        <v>1689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5">
      <c r="A55" s="8">
        <v>26</v>
      </c>
      <c r="B55" s="44" t="s">
        <v>50</v>
      </c>
      <c r="C55" s="2" t="s">
        <v>13</v>
      </c>
      <c r="D55" s="21">
        <v>2</v>
      </c>
      <c r="E55" s="10">
        <v>700</v>
      </c>
      <c r="F55" s="46">
        <f t="shared" ref="F55:F57" si="9">D55*E55</f>
        <v>1400</v>
      </c>
      <c r="G55" s="20"/>
      <c r="H55" s="52"/>
      <c r="I55" s="20"/>
      <c r="J55" s="20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26.25" x14ac:dyDescent="0.25">
      <c r="A56" s="8">
        <v>27</v>
      </c>
      <c r="B56" s="44" t="s">
        <v>51</v>
      </c>
      <c r="C56" s="2" t="s">
        <v>13</v>
      </c>
      <c r="D56" s="47">
        <v>2</v>
      </c>
      <c r="E56" s="10">
        <v>250</v>
      </c>
      <c r="F56" s="46">
        <f t="shared" si="9"/>
        <v>500</v>
      </c>
      <c r="G56" s="11"/>
      <c r="H56" s="11"/>
      <c r="I56" s="11"/>
      <c r="J56" s="1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26.25" x14ac:dyDescent="0.25">
      <c r="A57" s="8">
        <v>28</v>
      </c>
      <c r="B57" s="44" t="s">
        <v>52</v>
      </c>
      <c r="C57" s="2" t="s">
        <v>13</v>
      </c>
      <c r="D57" s="104" t="s">
        <v>101</v>
      </c>
      <c r="E57" s="10">
        <v>450</v>
      </c>
      <c r="F57" s="46">
        <f t="shared" si="9"/>
        <v>900</v>
      </c>
      <c r="G57" s="11"/>
      <c r="H57" s="11"/>
      <c r="I57" s="11"/>
      <c r="J57" s="1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25.5" x14ac:dyDescent="0.25">
      <c r="A58" s="8">
        <v>29</v>
      </c>
      <c r="B58" s="48" t="s">
        <v>103</v>
      </c>
      <c r="C58" s="2" t="s">
        <v>53</v>
      </c>
      <c r="D58" s="54">
        <v>12</v>
      </c>
      <c r="E58" s="46">
        <v>350</v>
      </c>
      <c r="F58" s="46">
        <f>D58*E58</f>
        <v>4200</v>
      </c>
      <c r="G58" s="11"/>
      <c r="H58" s="53"/>
      <c r="I58" s="53"/>
      <c r="J58" s="5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5">
      <c r="A59" s="8"/>
      <c r="B59" s="30" t="s">
        <v>54</v>
      </c>
      <c r="C59" s="46" t="s">
        <v>49</v>
      </c>
      <c r="D59" s="6"/>
      <c r="E59" s="6"/>
      <c r="F59" s="2"/>
      <c r="G59" s="6"/>
      <c r="H59" s="53">
        <v>1</v>
      </c>
      <c r="I59" s="53">
        <v>1900</v>
      </c>
      <c r="J59" s="53">
        <f>H59*I59</f>
        <v>1900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5">
      <c r="A60" s="8">
        <v>31</v>
      </c>
      <c r="B60" s="44" t="s">
        <v>55</v>
      </c>
      <c r="C60" s="2" t="s">
        <v>13</v>
      </c>
      <c r="D60" s="55">
        <v>2</v>
      </c>
      <c r="E60" s="10">
        <v>650</v>
      </c>
      <c r="F60" s="6">
        <f>D60*E60</f>
        <v>1300</v>
      </c>
      <c r="G60" s="20"/>
      <c r="H60" s="53"/>
      <c r="I60" s="53"/>
      <c r="J60" s="5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5">
      <c r="A61" s="8">
        <v>33</v>
      </c>
      <c r="B61" s="125" t="s">
        <v>133</v>
      </c>
      <c r="C61" s="2" t="s">
        <v>13</v>
      </c>
      <c r="D61" s="55">
        <v>2</v>
      </c>
      <c r="E61" s="6">
        <v>1200</v>
      </c>
      <c r="F61" s="6">
        <f>D61*E61</f>
        <v>2400</v>
      </c>
      <c r="G61" s="20"/>
      <c r="H61" s="53"/>
      <c r="I61" s="53"/>
      <c r="J61" s="5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s="97" customFormat="1" x14ac:dyDescent="0.25">
      <c r="A62" s="8"/>
      <c r="B62" s="44"/>
      <c r="C62" s="2"/>
      <c r="D62" s="55"/>
      <c r="E62" s="6"/>
      <c r="F62" s="6"/>
      <c r="G62" s="20"/>
      <c r="H62" s="53"/>
      <c r="I62" s="53"/>
      <c r="J62" s="5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s="97" customFormat="1" x14ac:dyDescent="0.25">
      <c r="A63" s="8"/>
      <c r="B63" s="44"/>
      <c r="C63" s="2"/>
      <c r="D63" s="55"/>
      <c r="E63" s="6"/>
      <c r="F63" s="6"/>
      <c r="G63" s="20"/>
      <c r="H63" s="53"/>
      <c r="I63" s="53"/>
      <c r="J63" s="5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s="97" customFormat="1" x14ac:dyDescent="0.25">
      <c r="A64" s="8"/>
      <c r="B64" s="44"/>
      <c r="C64" s="2"/>
      <c r="D64" s="55"/>
      <c r="E64" s="6"/>
      <c r="F64" s="6"/>
      <c r="G64" s="20"/>
      <c r="H64" s="53"/>
      <c r="I64" s="53"/>
      <c r="J64" s="5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5">
      <c r="A65" s="8">
        <v>34</v>
      </c>
      <c r="B65" s="44" t="s">
        <v>104</v>
      </c>
      <c r="C65" s="2" t="s">
        <v>13</v>
      </c>
      <c r="D65" s="55">
        <v>2</v>
      </c>
      <c r="E65" s="6">
        <v>700</v>
      </c>
      <c r="F65" s="6">
        <f>D65*E65</f>
        <v>1400</v>
      </c>
      <c r="G65" s="20"/>
      <c r="H65" s="53"/>
      <c r="I65" s="53"/>
      <c r="J65" s="5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5">
      <c r="A66" s="8">
        <v>35</v>
      </c>
      <c r="B66" s="44" t="s">
        <v>56</v>
      </c>
      <c r="C66" s="2" t="s">
        <v>13</v>
      </c>
      <c r="D66" s="55">
        <v>2</v>
      </c>
      <c r="E66" s="6">
        <v>350</v>
      </c>
      <c r="F66" s="6">
        <f>D66*E66</f>
        <v>700</v>
      </c>
      <c r="G66" s="20"/>
      <c r="H66" s="53"/>
      <c r="I66" s="53"/>
      <c r="J66" s="5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5">
      <c r="A67" s="8">
        <v>36</v>
      </c>
      <c r="B67" s="44" t="s">
        <v>105</v>
      </c>
      <c r="C67" s="2" t="s">
        <v>13</v>
      </c>
      <c r="D67" s="55">
        <v>2</v>
      </c>
      <c r="E67" s="6">
        <v>200</v>
      </c>
      <c r="F67" s="6">
        <f>D67*E67</f>
        <v>400</v>
      </c>
      <c r="G67" s="20"/>
      <c r="H67" s="53"/>
      <c r="I67" s="53"/>
      <c r="J67" s="5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5">
      <c r="A68" s="8">
        <v>38</v>
      </c>
      <c r="B68" s="56" t="s">
        <v>57</v>
      </c>
      <c r="C68" s="13" t="s">
        <v>13</v>
      </c>
      <c r="D68" s="55">
        <v>2</v>
      </c>
      <c r="E68" s="6">
        <v>350</v>
      </c>
      <c r="F68" s="6">
        <f>D68*E68</f>
        <v>700</v>
      </c>
      <c r="G68" s="20"/>
      <c r="H68" s="53"/>
      <c r="I68" s="53"/>
      <c r="J68" s="53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spans="1:23" x14ac:dyDescent="0.25">
      <c r="A69" s="57"/>
      <c r="B69" s="30" t="s">
        <v>58</v>
      </c>
      <c r="C69" s="2" t="s">
        <v>59</v>
      </c>
      <c r="D69" s="45"/>
      <c r="E69" s="21"/>
      <c r="F69" s="5"/>
      <c r="G69" s="20"/>
      <c r="H69" s="53">
        <v>1</v>
      </c>
      <c r="I69" s="53">
        <v>1400</v>
      </c>
      <c r="J69" s="53">
        <f>H69*I69</f>
        <v>1400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5">
      <c r="A70" s="21"/>
      <c r="B70" s="20"/>
      <c r="C70" s="21"/>
      <c r="D70" s="22"/>
      <c r="E70" s="58"/>
      <c r="F70" s="59">
        <f>SUM(F48:F69)</f>
        <v>20200</v>
      </c>
      <c r="G70" s="20"/>
      <c r="H70" s="52"/>
      <c r="I70" s="20"/>
      <c r="J70" s="59">
        <f>SUM(J48:J69)</f>
        <v>4989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5">
      <c r="A71" s="21"/>
      <c r="B71" s="136" t="s">
        <v>60</v>
      </c>
      <c r="C71" s="137"/>
      <c r="D71" s="137"/>
      <c r="E71" s="137"/>
      <c r="F71" s="137"/>
      <c r="G71" s="137"/>
      <c r="H71" s="137"/>
      <c r="I71" s="137"/>
      <c r="J71" s="138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s="107" customFormat="1" x14ac:dyDescent="0.25">
      <c r="A72" s="115"/>
      <c r="B72" s="119" t="s">
        <v>132</v>
      </c>
      <c r="C72" s="120" t="s">
        <v>112</v>
      </c>
      <c r="D72" s="120">
        <v>3.5</v>
      </c>
      <c r="E72" s="120">
        <v>150</v>
      </c>
      <c r="F72" s="120">
        <f>D72*E72</f>
        <v>525</v>
      </c>
      <c r="G72" s="113"/>
      <c r="H72" s="113"/>
      <c r="I72" s="113"/>
      <c r="J72" s="11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s="107" customFormat="1" x14ac:dyDescent="0.25">
      <c r="A73" s="115"/>
      <c r="B73" s="119" t="s">
        <v>129</v>
      </c>
      <c r="C73" s="120" t="s">
        <v>112</v>
      </c>
      <c r="D73" s="114">
        <v>6.22</v>
      </c>
      <c r="E73" s="114">
        <v>200</v>
      </c>
      <c r="F73" s="114">
        <f>D73*E73</f>
        <v>1244</v>
      </c>
      <c r="G73" s="113"/>
      <c r="H73" s="113"/>
      <c r="I73" s="113"/>
      <c r="J73" s="11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s="107" customFormat="1" x14ac:dyDescent="0.25">
      <c r="A74" s="115"/>
      <c r="B74" s="101" t="s">
        <v>97</v>
      </c>
      <c r="C74" s="13" t="s">
        <v>14</v>
      </c>
      <c r="D74" s="124"/>
      <c r="E74" s="121"/>
      <c r="F74" s="122"/>
      <c r="G74" s="17">
        <v>1.05</v>
      </c>
      <c r="H74" s="17">
        <v>3</v>
      </c>
      <c r="I74" s="17">
        <v>124.41</v>
      </c>
      <c r="J74" s="17">
        <f t="shared" ref="J74:J81" si="10">H74*I74</f>
        <v>373.23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s="107" customFormat="1" x14ac:dyDescent="0.25">
      <c r="A75" s="115"/>
      <c r="B75" s="12" t="s">
        <v>15</v>
      </c>
      <c r="C75" s="13" t="s">
        <v>16</v>
      </c>
      <c r="D75" s="18"/>
      <c r="E75" s="15"/>
      <c r="F75" s="10"/>
      <c r="G75" s="17">
        <v>8.9</v>
      </c>
      <c r="H75" s="17">
        <v>1</v>
      </c>
      <c r="I75" s="17">
        <v>16.989999999999998</v>
      </c>
      <c r="J75" s="17">
        <f t="shared" si="10"/>
        <v>16.989999999999998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s="107" customFormat="1" x14ac:dyDescent="0.25">
      <c r="A76" s="115"/>
      <c r="B76" s="12" t="s">
        <v>17</v>
      </c>
      <c r="C76" s="13" t="s">
        <v>16</v>
      </c>
      <c r="D76" s="18"/>
      <c r="E76" s="15"/>
      <c r="F76" s="10"/>
      <c r="G76" s="17">
        <v>9.8000000000000007</v>
      </c>
      <c r="H76" s="17">
        <v>1</v>
      </c>
      <c r="I76" s="17">
        <v>16.989999999999998</v>
      </c>
      <c r="J76" s="17">
        <f t="shared" si="10"/>
        <v>16.989999999999998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s="107" customFormat="1" x14ac:dyDescent="0.25">
      <c r="A77" s="115"/>
      <c r="B77" s="12" t="s">
        <v>18</v>
      </c>
      <c r="C77" s="13" t="s">
        <v>16</v>
      </c>
      <c r="D77" s="18"/>
      <c r="E77" s="15"/>
      <c r="F77" s="10"/>
      <c r="G77" s="17">
        <v>33.020000000000003</v>
      </c>
      <c r="H77" s="17">
        <v>1</v>
      </c>
      <c r="I77" s="17">
        <v>30.38</v>
      </c>
      <c r="J77" s="17">
        <f t="shared" si="10"/>
        <v>30.38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s="107" customFormat="1" x14ac:dyDescent="0.25">
      <c r="A78" s="115"/>
      <c r="B78" s="12" t="s">
        <v>19</v>
      </c>
      <c r="C78" s="13" t="s">
        <v>16</v>
      </c>
      <c r="D78" s="18"/>
      <c r="E78" s="15"/>
      <c r="F78" s="10"/>
      <c r="G78" s="17">
        <v>17.600000000000001</v>
      </c>
      <c r="H78" s="17">
        <v>1</v>
      </c>
      <c r="I78" s="17">
        <v>27.64</v>
      </c>
      <c r="J78" s="17">
        <f t="shared" si="10"/>
        <v>27.64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s="107" customFormat="1" x14ac:dyDescent="0.25">
      <c r="A79" s="115"/>
      <c r="B79" s="12" t="s">
        <v>23</v>
      </c>
      <c r="C79" s="13" t="s">
        <v>13</v>
      </c>
      <c r="D79" s="18"/>
      <c r="E79" s="15"/>
      <c r="F79" s="10"/>
      <c r="G79" s="17">
        <v>1.7</v>
      </c>
      <c r="H79" s="17">
        <f>D73*G79</f>
        <v>10.574</v>
      </c>
      <c r="I79" s="17">
        <v>56.52</v>
      </c>
      <c r="J79" s="17">
        <f t="shared" si="10"/>
        <v>597.64247999999998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s="107" customFormat="1" x14ac:dyDescent="0.25">
      <c r="A80" s="115"/>
      <c r="B80" s="12" t="s">
        <v>24</v>
      </c>
      <c r="C80" s="13" t="s">
        <v>13</v>
      </c>
      <c r="D80" s="18"/>
      <c r="E80" s="15"/>
      <c r="F80" s="10"/>
      <c r="G80" s="17">
        <v>2.2999999999999998</v>
      </c>
      <c r="H80" s="17">
        <f>D73*G80</f>
        <v>14.305999999999999</v>
      </c>
      <c r="I80" s="17">
        <v>32.32</v>
      </c>
      <c r="J80" s="17">
        <f t="shared" si="10"/>
        <v>462.36991999999998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s="107" customFormat="1" x14ac:dyDescent="0.25">
      <c r="A81" s="115"/>
      <c r="B81" s="12" t="s">
        <v>20</v>
      </c>
      <c r="C81" s="13" t="s">
        <v>21</v>
      </c>
      <c r="D81" s="18"/>
      <c r="E81" s="15"/>
      <c r="F81" s="10"/>
      <c r="G81" s="17">
        <v>2.2000000000000002</v>
      </c>
      <c r="H81" s="17">
        <f>D73*G81</f>
        <v>13.684000000000001</v>
      </c>
      <c r="I81" s="17">
        <v>4.8899999999999997</v>
      </c>
      <c r="J81" s="17">
        <f t="shared" si="10"/>
        <v>66.914760000000001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s="107" customFormat="1" x14ac:dyDescent="0.25">
      <c r="A82" s="115"/>
      <c r="B82" s="116" t="s">
        <v>130</v>
      </c>
      <c r="C82" s="123" t="s">
        <v>112</v>
      </c>
      <c r="D82" s="111">
        <v>6.22</v>
      </c>
      <c r="E82" s="121">
        <v>200</v>
      </c>
      <c r="F82" s="122">
        <f>D82*E82</f>
        <v>1244</v>
      </c>
      <c r="G82" s="118"/>
      <c r="H82" s="118"/>
      <c r="I82" s="118"/>
      <c r="J82" s="118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s="107" customFormat="1" x14ac:dyDescent="0.25">
      <c r="A83" s="115"/>
      <c r="B83" s="116" t="s">
        <v>131</v>
      </c>
      <c r="C83" s="123" t="s">
        <v>112</v>
      </c>
      <c r="D83" s="111">
        <v>6.22</v>
      </c>
      <c r="E83" s="121">
        <v>105</v>
      </c>
      <c r="F83" s="122">
        <f>D83*E83</f>
        <v>653.1</v>
      </c>
      <c r="G83" s="118"/>
      <c r="H83" s="118"/>
      <c r="I83" s="118"/>
      <c r="J83" s="118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26.25" x14ac:dyDescent="0.25">
      <c r="A84" s="8">
        <v>42</v>
      </c>
      <c r="B84" s="116" t="s">
        <v>61</v>
      </c>
      <c r="C84" s="117" t="s">
        <v>12</v>
      </c>
      <c r="D84" s="111">
        <v>41.13</v>
      </c>
      <c r="E84" s="111">
        <v>250</v>
      </c>
      <c r="F84" s="111">
        <f t="shared" ref="F84:F85" si="11">E84*D84</f>
        <v>10282.5</v>
      </c>
      <c r="G84" s="118"/>
      <c r="H84" s="118"/>
      <c r="I84" s="118"/>
      <c r="J84" s="118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s="105" customFormat="1" ht="26.25" x14ac:dyDescent="0.25">
      <c r="A85" s="8"/>
      <c r="B85" s="44" t="s">
        <v>111</v>
      </c>
      <c r="C85" s="13" t="s">
        <v>112</v>
      </c>
      <c r="D85" s="6">
        <v>58.3</v>
      </c>
      <c r="E85" s="6">
        <v>64</v>
      </c>
      <c r="F85" s="6">
        <f t="shared" si="11"/>
        <v>3731.2</v>
      </c>
      <c r="G85" s="17"/>
      <c r="H85" s="17"/>
      <c r="I85" s="17"/>
      <c r="J85" s="17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25">
      <c r="A86" s="21"/>
      <c r="B86" s="20"/>
      <c r="C86" s="21"/>
      <c r="D86" s="22"/>
      <c r="E86" s="20"/>
      <c r="F86" s="60">
        <f>SUM(F72:F85)</f>
        <v>17679.8</v>
      </c>
      <c r="G86" s="20"/>
      <c r="H86" s="20"/>
      <c r="I86" s="20"/>
      <c r="J86" s="61">
        <f>SUM(J74:J81)</f>
        <v>1592.1571600000002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25">
      <c r="A87" s="21"/>
      <c r="B87" s="140" t="s">
        <v>62</v>
      </c>
      <c r="C87" s="137"/>
      <c r="D87" s="137"/>
      <c r="E87" s="137"/>
      <c r="F87" s="137"/>
      <c r="G87" s="137"/>
      <c r="H87" s="137"/>
      <c r="I87" s="137"/>
      <c r="J87" s="138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s="107" customFormat="1" x14ac:dyDescent="0.25">
      <c r="A88" s="21"/>
      <c r="B88" s="110" t="s">
        <v>128</v>
      </c>
      <c r="C88" s="114" t="s">
        <v>13</v>
      </c>
      <c r="D88" s="114">
        <v>4</v>
      </c>
      <c r="E88" s="114">
        <v>1200</v>
      </c>
      <c r="F88" s="114">
        <f>D88*E88</f>
        <v>4800</v>
      </c>
      <c r="G88" s="113"/>
      <c r="H88" s="113"/>
      <c r="I88" s="113"/>
      <c r="J88" s="11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25">
      <c r="A89" s="21">
        <v>43</v>
      </c>
      <c r="B89" s="44" t="s">
        <v>106</v>
      </c>
      <c r="C89" s="111" t="s">
        <v>12</v>
      </c>
      <c r="D89" s="111">
        <v>46.79</v>
      </c>
      <c r="E89" s="111">
        <v>182</v>
      </c>
      <c r="F89" s="112">
        <f>D89*E89</f>
        <v>8515.7800000000007</v>
      </c>
      <c r="G89" s="111"/>
      <c r="H89" s="111"/>
      <c r="I89" s="111"/>
      <c r="J89" s="11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25">
      <c r="A90" s="21"/>
      <c r="B90" s="30" t="s">
        <v>63</v>
      </c>
      <c r="C90" s="63" t="s">
        <v>64</v>
      </c>
      <c r="D90" s="2"/>
      <c r="E90" s="6"/>
      <c r="F90" s="62"/>
      <c r="G90" s="31">
        <v>0.2</v>
      </c>
      <c r="H90" s="53">
        <f>D89*G90</f>
        <v>9.3580000000000005</v>
      </c>
      <c r="I90" s="53">
        <v>23.12</v>
      </c>
      <c r="J90" s="53">
        <f t="shared" ref="J90:J92" si="12">I90*H90</f>
        <v>216.35696000000002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25">
      <c r="A91" s="21"/>
      <c r="B91" s="30" t="s">
        <v>65</v>
      </c>
      <c r="C91" s="49" t="s">
        <v>66</v>
      </c>
      <c r="D91" s="6"/>
      <c r="E91" s="6"/>
      <c r="F91" s="62"/>
      <c r="G91" s="31">
        <v>30</v>
      </c>
      <c r="H91" s="53">
        <f>G91*D89</f>
        <v>1403.7</v>
      </c>
      <c r="I91" s="53">
        <f>144/30</f>
        <v>4.8</v>
      </c>
      <c r="J91" s="53">
        <f t="shared" si="12"/>
        <v>6737.76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25">
      <c r="A92" s="21"/>
      <c r="B92" s="64" t="s">
        <v>67</v>
      </c>
      <c r="C92" s="53" t="s">
        <v>13</v>
      </c>
      <c r="D92" s="6"/>
      <c r="E92" s="6"/>
      <c r="F92" s="62"/>
      <c r="G92" s="31"/>
      <c r="H92" s="53">
        <v>25</v>
      </c>
      <c r="I92" s="53">
        <v>8</v>
      </c>
      <c r="J92" s="53">
        <f t="shared" si="12"/>
        <v>200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s="105" customFormat="1" x14ac:dyDescent="0.25">
      <c r="A93" s="21">
        <v>43</v>
      </c>
      <c r="B93" s="44" t="s">
        <v>109</v>
      </c>
      <c r="C93" s="6" t="s">
        <v>12</v>
      </c>
      <c r="D93" s="6">
        <v>48.92</v>
      </c>
      <c r="E93" s="6">
        <v>162</v>
      </c>
      <c r="F93" s="62">
        <f>D93*E93</f>
        <v>7925.04</v>
      </c>
      <c r="G93" s="6"/>
      <c r="H93" s="6"/>
      <c r="I93" s="6"/>
      <c r="J93" s="6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s="105" customFormat="1" x14ac:dyDescent="0.25">
      <c r="A94" s="21"/>
      <c r="B94" s="30" t="s">
        <v>63</v>
      </c>
      <c r="C94" s="63" t="s">
        <v>64</v>
      </c>
      <c r="D94" s="2"/>
      <c r="E94" s="6"/>
      <c r="F94" s="62"/>
      <c r="G94" s="31">
        <v>0.2</v>
      </c>
      <c r="H94" s="53">
        <f>D93*G94</f>
        <v>9.7840000000000007</v>
      </c>
      <c r="I94" s="53">
        <v>23.12</v>
      </c>
      <c r="J94" s="53">
        <f t="shared" ref="J94:J96" si="13">I94*H94</f>
        <v>226.20608000000001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s="105" customFormat="1" x14ac:dyDescent="0.25">
      <c r="A95" s="21"/>
      <c r="B95" s="30" t="s">
        <v>65</v>
      </c>
      <c r="C95" s="49" t="s">
        <v>66</v>
      </c>
      <c r="D95" s="6"/>
      <c r="E95" s="6"/>
      <c r="F95" s="62"/>
      <c r="G95" s="31">
        <v>20</v>
      </c>
      <c r="H95" s="53">
        <f>G95*D93</f>
        <v>978.40000000000009</v>
      </c>
      <c r="I95" s="53">
        <f>144/30</f>
        <v>4.8</v>
      </c>
      <c r="J95" s="53">
        <f t="shared" si="13"/>
        <v>4696.3200000000006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s="105" customFormat="1" x14ac:dyDescent="0.25">
      <c r="A96" s="21"/>
      <c r="B96" s="64" t="s">
        <v>67</v>
      </c>
      <c r="C96" s="53" t="s">
        <v>13</v>
      </c>
      <c r="D96" s="6"/>
      <c r="E96" s="6"/>
      <c r="F96" s="62"/>
      <c r="G96" s="31"/>
      <c r="H96" s="53">
        <v>25</v>
      </c>
      <c r="I96" s="53">
        <v>8</v>
      </c>
      <c r="J96" s="53">
        <f t="shared" si="13"/>
        <v>200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25">
      <c r="A97" s="21">
        <v>45</v>
      </c>
      <c r="B97" s="44" t="s">
        <v>107</v>
      </c>
      <c r="C97" s="2" t="s">
        <v>12</v>
      </c>
      <c r="D97" s="10">
        <v>95.71</v>
      </c>
      <c r="E97" s="10">
        <v>156</v>
      </c>
      <c r="F97" s="10">
        <f t="shared" ref="F97:F98" si="14">D97*E97</f>
        <v>14930.759999999998</v>
      </c>
      <c r="G97" s="20"/>
      <c r="H97" s="20"/>
      <c r="I97" s="20"/>
      <c r="J97" s="58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25">
      <c r="A98" s="21">
        <v>46</v>
      </c>
      <c r="B98" s="44" t="s">
        <v>108</v>
      </c>
      <c r="C98" s="2" t="s">
        <v>12</v>
      </c>
      <c r="D98" s="10">
        <v>4.17</v>
      </c>
      <c r="E98" s="10">
        <v>156</v>
      </c>
      <c r="F98" s="10">
        <f t="shared" si="14"/>
        <v>650.52</v>
      </c>
      <c r="G98" s="20"/>
      <c r="H98" s="20"/>
      <c r="I98" s="20"/>
      <c r="J98" s="58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25">
      <c r="A99" s="21"/>
      <c r="B99" s="30" t="s">
        <v>63</v>
      </c>
      <c r="C99" s="63" t="s">
        <v>64</v>
      </c>
      <c r="D99" s="2"/>
      <c r="E99" s="6"/>
      <c r="F99" s="62"/>
      <c r="G99" s="31">
        <v>0.2</v>
      </c>
      <c r="H99" s="53">
        <f>D97*G99</f>
        <v>19.141999999999999</v>
      </c>
      <c r="I99" s="53">
        <v>22.12</v>
      </c>
      <c r="J99" s="53">
        <f t="shared" ref="J99:J102" si="15">I99*H99</f>
        <v>423.42104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25">
      <c r="A100" s="21"/>
      <c r="B100" s="30" t="s">
        <v>63</v>
      </c>
      <c r="C100" s="63" t="s">
        <v>64</v>
      </c>
      <c r="D100" s="2"/>
      <c r="E100" s="6"/>
      <c r="F100" s="62"/>
      <c r="G100" s="31">
        <v>0.06</v>
      </c>
      <c r="H100" s="53">
        <f>G100*D98</f>
        <v>0.25019999999999998</v>
      </c>
      <c r="I100" s="53">
        <v>22.12</v>
      </c>
      <c r="J100" s="53">
        <f t="shared" si="15"/>
        <v>5.5344239999999996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25">
      <c r="A101" s="21"/>
      <c r="B101" s="30" t="s">
        <v>69</v>
      </c>
      <c r="C101" s="2" t="s">
        <v>66</v>
      </c>
      <c r="D101" s="10"/>
      <c r="E101" s="10"/>
      <c r="F101" s="10"/>
      <c r="G101" s="17">
        <v>3</v>
      </c>
      <c r="H101" s="17">
        <f>G101*D97</f>
        <v>287.13</v>
      </c>
      <c r="I101" s="17">
        <v>7.6</v>
      </c>
      <c r="J101" s="17">
        <f t="shared" si="15"/>
        <v>2182.1879999999996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25">
      <c r="A102" s="21"/>
      <c r="B102" s="30" t="s">
        <v>69</v>
      </c>
      <c r="C102" s="2" t="s">
        <v>66</v>
      </c>
      <c r="D102" s="10"/>
      <c r="E102" s="10"/>
      <c r="F102" s="10"/>
      <c r="G102" s="17">
        <f>3*0.3</f>
        <v>0.89999999999999991</v>
      </c>
      <c r="H102" s="17">
        <f t="shared" ref="H102" si="16">G102*D98</f>
        <v>3.7529999999999997</v>
      </c>
      <c r="I102" s="17">
        <v>7.6</v>
      </c>
      <c r="J102" s="17">
        <f t="shared" si="15"/>
        <v>28.522799999999997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" customHeight="1" x14ac:dyDescent="0.25">
      <c r="A103" s="21">
        <v>47</v>
      </c>
      <c r="B103" s="44" t="s">
        <v>68</v>
      </c>
      <c r="C103" s="2" t="s">
        <v>22</v>
      </c>
      <c r="D103" s="21">
        <v>10</v>
      </c>
      <c r="E103" s="6">
        <f>25+10</f>
        <v>35</v>
      </c>
      <c r="F103" s="6">
        <f>D103*E103</f>
        <v>350</v>
      </c>
      <c r="G103" s="20"/>
      <c r="H103" s="65"/>
      <c r="I103" s="65"/>
      <c r="J103" s="65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" customHeight="1" x14ac:dyDescent="0.25">
      <c r="A104" s="21"/>
      <c r="B104" s="30" t="s">
        <v>63</v>
      </c>
      <c r="C104" s="63" t="s">
        <v>64</v>
      </c>
      <c r="D104" s="2"/>
      <c r="E104" s="6"/>
      <c r="F104" s="6"/>
      <c r="G104" s="31">
        <v>0.2</v>
      </c>
      <c r="H104" s="65">
        <f>G104*D103</f>
        <v>2</v>
      </c>
      <c r="I104" s="65">
        <v>22.12</v>
      </c>
      <c r="J104" s="65">
        <f>H104*I104</f>
        <v>44.24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" customHeight="1" x14ac:dyDescent="0.25">
      <c r="A105" s="21"/>
      <c r="B105" s="30" t="s">
        <v>69</v>
      </c>
      <c r="C105" s="11" t="s">
        <v>66</v>
      </c>
      <c r="D105" s="66"/>
      <c r="E105" s="6"/>
      <c r="F105" s="6"/>
      <c r="G105" s="28">
        <f>3*0.3</f>
        <v>0.89999999999999991</v>
      </c>
      <c r="H105" s="53">
        <f>G105*D103</f>
        <v>9</v>
      </c>
      <c r="I105" s="53">
        <v>7.6</v>
      </c>
      <c r="J105" s="53">
        <f>I105*H105</f>
        <v>68.399999999999991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" customHeight="1" x14ac:dyDescent="0.25">
      <c r="A106" s="21"/>
      <c r="B106" s="30" t="s">
        <v>70</v>
      </c>
      <c r="C106" s="63" t="s">
        <v>13</v>
      </c>
      <c r="D106" s="2"/>
      <c r="E106" s="6"/>
      <c r="F106" s="6"/>
      <c r="G106" s="31"/>
      <c r="H106" s="65">
        <v>10</v>
      </c>
      <c r="I106" s="53">
        <v>29</v>
      </c>
      <c r="J106" s="65">
        <f>H106*I106</f>
        <v>290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7.25" customHeight="1" x14ac:dyDescent="0.25">
      <c r="A107" s="21">
        <v>52</v>
      </c>
      <c r="B107" s="125" t="s">
        <v>135</v>
      </c>
      <c r="C107" s="2" t="s">
        <v>12</v>
      </c>
      <c r="D107" s="21">
        <v>95.71</v>
      </c>
      <c r="E107" s="6">
        <v>105</v>
      </c>
      <c r="F107" s="6">
        <f t="shared" ref="F107:F110" si="17">D107*E107</f>
        <v>10049.549999999999</v>
      </c>
      <c r="G107" s="28"/>
      <c r="H107" s="53"/>
      <c r="I107" s="53"/>
      <c r="J107" s="53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</row>
    <row r="108" spans="1:23" s="107" customFormat="1" ht="17.25" customHeight="1" x14ac:dyDescent="0.25">
      <c r="A108" s="21"/>
      <c r="B108" s="30" t="s">
        <v>134</v>
      </c>
      <c r="C108" s="100" t="s">
        <v>12</v>
      </c>
      <c r="D108" s="21"/>
      <c r="E108" s="6"/>
      <c r="F108" s="6"/>
      <c r="G108" s="28">
        <v>30</v>
      </c>
      <c r="H108" s="53">
        <v>4</v>
      </c>
      <c r="I108" s="53">
        <v>117</v>
      </c>
      <c r="J108" s="53">
        <f>H108*I108</f>
        <v>468</v>
      </c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</row>
    <row r="109" spans="1:23" s="107" customFormat="1" ht="17.25" customHeight="1" x14ac:dyDescent="0.25">
      <c r="A109" s="21"/>
      <c r="B109" s="125"/>
      <c r="C109" s="100"/>
      <c r="D109" s="21"/>
      <c r="E109" s="6"/>
      <c r="F109" s="6"/>
      <c r="G109" s="28"/>
      <c r="H109" s="53"/>
      <c r="I109" s="53"/>
      <c r="J109" s="53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</row>
    <row r="110" spans="1:23" ht="15" customHeight="1" x14ac:dyDescent="0.25">
      <c r="A110" s="21">
        <v>53</v>
      </c>
      <c r="B110" s="44" t="s">
        <v>71</v>
      </c>
      <c r="C110" s="2" t="s">
        <v>12</v>
      </c>
      <c r="D110" s="21">
        <v>4.17</v>
      </c>
      <c r="E110" s="6">
        <v>60</v>
      </c>
      <c r="F110" s="6">
        <f t="shared" si="17"/>
        <v>250.2</v>
      </c>
      <c r="G110" s="20"/>
      <c r="H110" s="65"/>
      <c r="I110" s="65"/>
      <c r="J110" s="53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</row>
    <row r="111" spans="1:23" ht="15" customHeight="1" x14ac:dyDescent="0.25">
      <c r="A111" s="21"/>
      <c r="B111" s="30" t="s">
        <v>72</v>
      </c>
      <c r="C111" s="63" t="s">
        <v>64</v>
      </c>
      <c r="D111" s="2"/>
      <c r="E111" s="6"/>
      <c r="F111" s="6"/>
      <c r="G111" s="31">
        <v>0.06</v>
      </c>
      <c r="H111" s="65">
        <f>G111*D110</f>
        <v>0.25019999999999998</v>
      </c>
      <c r="I111" s="65">
        <v>27.86</v>
      </c>
      <c r="J111" s="53">
        <f t="shared" ref="J111:J112" si="18">I111*H111</f>
        <v>6.9705719999999989</v>
      </c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</row>
    <row r="112" spans="1:23" ht="15" customHeight="1" x14ac:dyDescent="0.25">
      <c r="A112" s="21"/>
      <c r="B112" s="30" t="s">
        <v>73</v>
      </c>
      <c r="C112" s="10" t="s">
        <v>74</v>
      </c>
      <c r="D112" s="10"/>
      <c r="E112" s="10"/>
      <c r="F112" s="10"/>
      <c r="G112" s="17">
        <f>0.3*0.3</f>
        <v>0.09</v>
      </c>
      <c r="H112" s="17">
        <f>G112*D110</f>
        <v>0.37529999999999997</v>
      </c>
      <c r="I112" s="65">
        <f t="shared" ref="I112" si="19">4006.01/9</f>
        <v>445.11222222222227</v>
      </c>
      <c r="J112" s="53">
        <f t="shared" si="18"/>
        <v>167.05061700000002</v>
      </c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</row>
    <row r="113" spans="1:23" x14ac:dyDescent="0.25">
      <c r="A113" s="21">
        <v>54</v>
      </c>
      <c r="B113" s="44" t="s">
        <v>75</v>
      </c>
      <c r="C113" s="2" t="s">
        <v>12</v>
      </c>
      <c r="D113" s="67">
        <v>27.58</v>
      </c>
      <c r="E113" s="6">
        <v>75</v>
      </c>
      <c r="F113" s="6">
        <f>E113*D113</f>
        <v>2068.5</v>
      </c>
      <c r="G113" s="20"/>
      <c r="H113" s="65"/>
      <c r="I113" s="65"/>
      <c r="J113" s="53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</row>
    <row r="114" spans="1:23" x14ac:dyDescent="0.25">
      <c r="A114" s="21"/>
      <c r="B114" s="30" t="s">
        <v>76</v>
      </c>
      <c r="C114" s="2" t="s">
        <v>66</v>
      </c>
      <c r="D114" s="2"/>
      <c r="E114" s="6"/>
      <c r="F114" s="6"/>
      <c r="G114" s="31">
        <v>1.5</v>
      </c>
      <c r="H114" s="31">
        <f>G114*D113</f>
        <v>41.37</v>
      </c>
      <c r="I114" s="65">
        <v>13.85</v>
      </c>
      <c r="J114" s="53">
        <f>H114*I114</f>
        <v>572.97449999999992</v>
      </c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</row>
    <row r="115" spans="1:23" s="107" customFormat="1" x14ac:dyDescent="0.25">
      <c r="A115" s="21"/>
      <c r="B115" s="44" t="s">
        <v>126</v>
      </c>
      <c r="C115" s="100" t="s">
        <v>127</v>
      </c>
      <c r="D115" s="2">
        <f>1.33+1.77</f>
        <v>3.1</v>
      </c>
      <c r="E115" s="6">
        <v>400</v>
      </c>
      <c r="F115" s="6">
        <f>D115*E115</f>
        <v>1240</v>
      </c>
      <c r="G115" s="31"/>
      <c r="H115" s="31"/>
      <c r="I115" s="65"/>
      <c r="J115" s="53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</row>
    <row r="116" spans="1:23" s="107" customFormat="1" x14ac:dyDescent="0.25">
      <c r="A116" s="21"/>
      <c r="B116" s="44"/>
      <c r="C116" s="100"/>
      <c r="D116" s="2"/>
      <c r="E116" s="6"/>
      <c r="F116" s="6"/>
      <c r="G116" s="31">
        <v>0.2</v>
      </c>
      <c r="H116" s="31">
        <f>G116*D115</f>
        <v>0.62000000000000011</v>
      </c>
      <c r="I116" s="65">
        <v>22.12</v>
      </c>
      <c r="J116" s="65">
        <f>H116*I116</f>
        <v>13.714400000000003</v>
      </c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</row>
    <row r="117" spans="1:23" s="107" customFormat="1" x14ac:dyDescent="0.25">
      <c r="A117" s="21"/>
      <c r="B117" s="44"/>
      <c r="C117" s="100"/>
      <c r="D117" s="2"/>
      <c r="E117" s="6"/>
      <c r="F117" s="6"/>
      <c r="G117" s="17">
        <v>8</v>
      </c>
      <c r="H117" s="65">
        <f>G117*D115</f>
        <v>24.8</v>
      </c>
      <c r="I117" s="65">
        <v>13.2</v>
      </c>
      <c r="J117" s="65">
        <f>I117*H117</f>
        <v>327.36</v>
      </c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</row>
    <row r="118" spans="1:23" s="107" customFormat="1" x14ac:dyDescent="0.25">
      <c r="A118" s="21"/>
      <c r="B118" s="44"/>
      <c r="C118" s="100"/>
      <c r="D118" s="2"/>
      <c r="E118" s="6"/>
      <c r="F118" s="6"/>
      <c r="G118" s="31">
        <v>0.3</v>
      </c>
      <c r="H118" s="17">
        <f>D115</f>
        <v>3.1</v>
      </c>
      <c r="I118" s="65">
        <v>74.95</v>
      </c>
      <c r="J118" s="65">
        <f>H118*I118</f>
        <v>232.34500000000003</v>
      </c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</row>
    <row r="119" spans="1:23" x14ac:dyDescent="0.25">
      <c r="A119" s="21">
        <v>55</v>
      </c>
      <c r="B119" s="44" t="s">
        <v>77</v>
      </c>
      <c r="C119" s="2" t="s">
        <v>12</v>
      </c>
      <c r="D119" s="67">
        <v>28.54</v>
      </c>
      <c r="E119" s="6">
        <v>400</v>
      </c>
      <c r="F119" s="6">
        <f>D119*E119</f>
        <v>11416</v>
      </c>
      <c r="G119" s="20"/>
      <c r="H119" s="65"/>
      <c r="I119" s="65"/>
      <c r="J119" s="65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5">
      <c r="A120" s="21"/>
      <c r="B120" s="30" t="s">
        <v>63</v>
      </c>
      <c r="C120" s="2" t="s">
        <v>64</v>
      </c>
      <c r="D120" s="2"/>
      <c r="E120" s="6"/>
      <c r="F120" s="6"/>
      <c r="G120" s="31">
        <v>0.2</v>
      </c>
      <c r="H120" s="31">
        <f>G120*D119</f>
        <v>5.7080000000000002</v>
      </c>
      <c r="I120" s="65">
        <v>22.12</v>
      </c>
      <c r="J120" s="65">
        <f>H120*I120</f>
        <v>126.26096000000001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5">
      <c r="A121" s="21"/>
      <c r="B121" s="30" t="s">
        <v>78</v>
      </c>
      <c r="C121" s="49" t="s">
        <v>66</v>
      </c>
      <c r="D121" s="67"/>
      <c r="E121" s="68"/>
      <c r="F121" s="69"/>
      <c r="G121" s="17">
        <v>8</v>
      </c>
      <c r="H121" s="65">
        <f>G121*D119</f>
        <v>228.32</v>
      </c>
      <c r="I121" s="65">
        <v>13.2</v>
      </c>
      <c r="J121" s="65">
        <f t="shared" ref="J121" si="20">I121*H121</f>
        <v>3013.8239999999996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5">
      <c r="A122" s="21"/>
      <c r="B122" s="12" t="s">
        <v>79</v>
      </c>
      <c r="C122" s="2" t="s">
        <v>66</v>
      </c>
      <c r="D122" s="2"/>
      <c r="E122" s="11"/>
      <c r="F122" s="70"/>
      <c r="G122" s="31">
        <v>0.3</v>
      </c>
      <c r="H122" s="17">
        <f>D119</f>
        <v>28.54</v>
      </c>
      <c r="I122" s="65">
        <v>74.95</v>
      </c>
      <c r="J122" s="65">
        <f>H122*I122</f>
        <v>2139.0729999999999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5">
      <c r="A123" s="21"/>
      <c r="B123" s="71"/>
      <c r="C123" s="72"/>
      <c r="D123" s="73"/>
      <c r="E123" s="72"/>
      <c r="F123" s="74">
        <f>SUM(F89:F122)</f>
        <v>57396.349999999991</v>
      </c>
      <c r="G123" s="75"/>
      <c r="H123" s="73"/>
      <c r="I123" s="76"/>
      <c r="J123" s="60">
        <f>SUM(J89:J122)</f>
        <v>22386.522353000004</v>
      </c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</row>
    <row r="124" spans="1:23" x14ac:dyDescent="0.25">
      <c r="A124" s="21"/>
      <c r="B124" s="135" t="s">
        <v>80</v>
      </c>
      <c r="C124" s="133"/>
      <c r="D124" s="133"/>
      <c r="E124" s="133"/>
      <c r="F124" s="133"/>
      <c r="G124" s="133"/>
      <c r="H124" s="133"/>
      <c r="I124" s="133"/>
      <c r="J124" s="13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s="108" customFormat="1" x14ac:dyDescent="0.25">
      <c r="A125" s="21"/>
      <c r="B125" s="44" t="s">
        <v>142</v>
      </c>
      <c r="C125" s="78" t="s">
        <v>12</v>
      </c>
      <c r="D125" s="46">
        <v>17.36</v>
      </c>
      <c r="E125" s="68">
        <v>86</v>
      </c>
      <c r="F125" s="68">
        <f>D125*E125</f>
        <v>1492.96</v>
      </c>
      <c r="G125" s="17"/>
      <c r="H125" s="65"/>
      <c r="I125" s="65"/>
      <c r="J125" s="65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s="108" customFormat="1" x14ac:dyDescent="0.25">
      <c r="A126" s="21"/>
      <c r="B126" s="44" t="s">
        <v>136</v>
      </c>
      <c r="C126" s="78" t="s">
        <v>12</v>
      </c>
      <c r="D126" s="46">
        <v>4.2</v>
      </c>
      <c r="E126" s="68">
        <v>370</v>
      </c>
      <c r="F126" s="68">
        <f>D126*E126</f>
        <v>1554</v>
      </c>
      <c r="G126" s="17"/>
      <c r="H126" s="65"/>
      <c r="I126" s="65"/>
      <c r="J126" s="65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s="108" customFormat="1" x14ac:dyDescent="0.25">
      <c r="A127" s="21"/>
      <c r="B127" s="30" t="s">
        <v>137</v>
      </c>
      <c r="C127" s="78" t="s">
        <v>13</v>
      </c>
      <c r="D127" s="46"/>
      <c r="E127" s="68"/>
      <c r="F127" s="68"/>
      <c r="G127" s="17"/>
      <c r="H127" s="65">
        <v>10</v>
      </c>
      <c r="I127" s="65">
        <v>74</v>
      </c>
      <c r="J127" s="65">
        <f>H127*I127</f>
        <v>740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s="108" customFormat="1" x14ac:dyDescent="0.25">
      <c r="A128" s="21"/>
      <c r="B128" s="30" t="s">
        <v>138</v>
      </c>
      <c r="C128" s="78" t="s">
        <v>13</v>
      </c>
      <c r="D128" s="46"/>
      <c r="E128" s="68"/>
      <c r="F128" s="68"/>
      <c r="G128" s="17"/>
      <c r="H128" s="65">
        <v>8</v>
      </c>
      <c r="I128" s="65">
        <v>19</v>
      </c>
      <c r="J128" s="65">
        <f t="shared" ref="J128:J130" si="21">H128*I128</f>
        <v>152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s="108" customFormat="1" x14ac:dyDescent="0.25">
      <c r="A129" s="21"/>
      <c r="B129" s="30" t="s">
        <v>139</v>
      </c>
      <c r="C129" s="78" t="s">
        <v>13</v>
      </c>
      <c r="D129" s="46"/>
      <c r="E129" s="68"/>
      <c r="F129" s="68"/>
      <c r="G129" s="17"/>
      <c r="H129" s="65">
        <v>2</v>
      </c>
      <c r="I129" s="65">
        <v>30</v>
      </c>
      <c r="J129" s="65">
        <f t="shared" si="21"/>
        <v>60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25">
      <c r="A130" s="21"/>
      <c r="B130" s="30" t="s">
        <v>140</v>
      </c>
      <c r="C130" s="78" t="s">
        <v>13</v>
      </c>
      <c r="D130" s="46"/>
      <c r="E130" s="68"/>
      <c r="F130" s="68"/>
      <c r="G130" s="17"/>
      <c r="H130" s="65">
        <v>8</v>
      </c>
      <c r="I130" s="65">
        <v>38</v>
      </c>
      <c r="J130" s="65">
        <f t="shared" si="21"/>
        <v>304</v>
      </c>
      <c r="K130" s="24"/>
      <c r="L130" s="37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s="105" customFormat="1" x14ac:dyDescent="0.25">
      <c r="A131" s="21"/>
      <c r="B131" s="44" t="s">
        <v>113</v>
      </c>
      <c r="C131" s="78" t="s">
        <v>53</v>
      </c>
      <c r="D131" s="46">
        <v>2</v>
      </c>
      <c r="E131" s="68">
        <v>465</v>
      </c>
      <c r="F131" s="68">
        <f>D131*E131</f>
        <v>930</v>
      </c>
      <c r="G131" s="17"/>
      <c r="H131" s="65"/>
      <c r="I131" s="65"/>
      <c r="J131" s="65"/>
      <c r="K131" s="24"/>
      <c r="L131" s="37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25">
      <c r="A132" s="21">
        <v>59</v>
      </c>
      <c r="B132" s="44" t="s">
        <v>110</v>
      </c>
      <c r="C132" s="78" t="s">
        <v>12</v>
      </c>
      <c r="D132" s="46">
        <v>5.62</v>
      </c>
      <c r="E132" s="68">
        <v>75</v>
      </c>
      <c r="F132" s="68">
        <f>D132*E132</f>
        <v>421.5</v>
      </c>
      <c r="G132" s="17"/>
      <c r="H132" s="65"/>
      <c r="I132" s="65"/>
      <c r="J132" s="65"/>
      <c r="K132" s="24"/>
      <c r="L132" s="37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x14ac:dyDescent="0.25">
      <c r="A133" s="21"/>
      <c r="B133" s="30" t="s">
        <v>76</v>
      </c>
      <c r="C133" s="49" t="s">
        <v>66</v>
      </c>
      <c r="D133" s="79"/>
      <c r="E133" s="80"/>
      <c r="F133" s="58"/>
      <c r="G133" s="17">
        <v>1.5</v>
      </c>
      <c r="H133" s="65">
        <f>G133*D132</f>
        <v>8.43</v>
      </c>
      <c r="I133" s="65">
        <v>13.85</v>
      </c>
      <c r="J133" s="65">
        <f>I133*H133</f>
        <v>116.7555</v>
      </c>
      <c r="K133" s="24"/>
      <c r="L133" s="37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x14ac:dyDescent="0.25">
      <c r="A134" s="21">
        <v>60</v>
      </c>
      <c r="B134" s="44" t="s">
        <v>114</v>
      </c>
      <c r="C134" s="78" t="s">
        <v>12</v>
      </c>
      <c r="D134" s="46">
        <v>19.559999999999999</v>
      </c>
      <c r="E134" s="68">
        <v>350</v>
      </c>
      <c r="F134" s="68">
        <f>D134*E134</f>
        <v>6846</v>
      </c>
      <c r="G134" s="17"/>
      <c r="H134" s="65"/>
      <c r="I134" s="65"/>
      <c r="J134" s="65"/>
      <c r="K134" s="24"/>
      <c r="L134" s="37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25">
      <c r="A135" s="21"/>
      <c r="B135" s="30" t="s">
        <v>63</v>
      </c>
      <c r="C135" s="49" t="s">
        <v>64</v>
      </c>
      <c r="D135" s="67"/>
      <c r="E135" s="68"/>
      <c r="F135" s="69"/>
      <c r="G135" s="17">
        <v>0.2</v>
      </c>
      <c r="H135" s="65">
        <f>D134*G135</f>
        <v>3.9119999999999999</v>
      </c>
      <c r="I135" s="65">
        <v>22.12</v>
      </c>
      <c r="J135" s="65">
        <f t="shared" ref="J135:J137" si="22">I135*H135</f>
        <v>86.533439999999999</v>
      </c>
      <c r="K135" s="24"/>
      <c r="L135" s="37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x14ac:dyDescent="0.25">
      <c r="A136" s="21"/>
      <c r="B136" s="30" t="s">
        <v>78</v>
      </c>
      <c r="C136" s="49" t="s">
        <v>66</v>
      </c>
      <c r="D136" s="67"/>
      <c r="E136" s="68"/>
      <c r="F136" s="69"/>
      <c r="G136" s="17">
        <v>8</v>
      </c>
      <c r="H136" s="65">
        <f>G136*D134</f>
        <v>156.47999999999999</v>
      </c>
      <c r="I136" s="65">
        <v>12.18</v>
      </c>
      <c r="J136" s="65">
        <f t="shared" si="22"/>
        <v>1905.9263999999998</v>
      </c>
      <c r="K136" s="24"/>
      <c r="L136" s="37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x14ac:dyDescent="0.25">
      <c r="A137" s="21"/>
      <c r="B137" s="30" t="s">
        <v>79</v>
      </c>
      <c r="C137" s="78" t="s">
        <v>66</v>
      </c>
      <c r="D137" s="67"/>
      <c r="E137" s="68"/>
      <c r="F137" s="69"/>
      <c r="G137" s="17">
        <v>0.3</v>
      </c>
      <c r="H137" s="65">
        <f>G137*D134</f>
        <v>5.8679999999999994</v>
      </c>
      <c r="I137" s="65">
        <v>74.95</v>
      </c>
      <c r="J137" s="65">
        <f t="shared" si="22"/>
        <v>439.80659999999995</v>
      </c>
      <c r="K137" s="24"/>
      <c r="L137" s="37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x14ac:dyDescent="0.25">
      <c r="A138" s="21">
        <v>61</v>
      </c>
      <c r="B138" s="44" t="s">
        <v>81</v>
      </c>
      <c r="C138" s="78" t="s">
        <v>22</v>
      </c>
      <c r="D138" s="10">
        <v>33.450000000000003</v>
      </c>
      <c r="E138" s="68">
        <v>43</v>
      </c>
      <c r="F138" s="68">
        <f>D138*E138</f>
        <v>1438.3500000000001</v>
      </c>
      <c r="G138" s="17"/>
      <c r="H138" s="65"/>
      <c r="I138" s="65"/>
      <c r="J138" s="65"/>
      <c r="K138" s="24"/>
      <c r="L138" s="37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x14ac:dyDescent="0.25">
      <c r="A139" s="21"/>
      <c r="B139" s="30" t="s">
        <v>115</v>
      </c>
      <c r="C139" s="49" t="s">
        <v>13</v>
      </c>
      <c r="D139" s="81"/>
      <c r="E139" s="68"/>
      <c r="F139" s="69"/>
      <c r="G139" s="17"/>
      <c r="H139" s="65">
        <f>D138</f>
        <v>33.450000000000003</v>
      </c>
      <c r="I139" s="65">
        <v>22.5</v>
      </c>
      <c r="J139" s="65">
        <f t="shared" ref="J139:J143" si="23">I139*H139</f>
        <v>752.62500000000011</v>
      </c>
      <c r="K139" s="24"/>
      <c r="L139" s="37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x14ac:dyDescent="0.25">
      <c r="A140" s="21"/>
      <c r="B140" s="30" t="s">
        <v>116</v>
      </c>
      <c r="C140" s="49" t="s">
        <v>13</v>
      </c>
      <c r="D140" s="79"/>
      <c r="E140" s="80"/>
      <c r="F140" s="58"/>
      <c r="G140" s="17"/>
      <c r="H140" s="65">
        <v>8</v>
      </c>
      <c r="I140" s="65">
        <v>11.52</v>
      </c>
      <c r="J140" s="65">
        <f t="shared" si="23"/>
        <v>92.16</v>
      </c>
      <c r="K140" s="24"/>
      <c r="L140" s="37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x14ac:dyDescent="0.25">
      <c r="A141" s="20"/>
      <c r="B141" s="30" t="s">
        <v>117</v>
      </c>
      <c r="C141" s="49" t="s">
        <v>13</v>
      </c>
      <c r="D141" s="81"/>
      <c r="E141" s="68"/>
      <c r="F141" s="69"/>
      <c r="G141" s="17"/>
      <c r="H141" s="65">
        <v>12</v>
      </c>
      <c r="I141" s="65">
        <v>11.52</v>
      </c>
      <c r="J141" s="65">
        <f t="shared" si="23"/>
        <v>138.24</v>
      </c>
      <c r="K141" s="24"/>
      <c r="L141" s="37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x14ac:dyDescent="0.25">
      <c r="A142" s="20"/>
      <c r="B142" s="30" t="s">
        <v>118</v>
      </c>
      <c r="C142" s="49" t="s">
        <v>13</v>
      </c>
      <c r="D142" s="81"/>
      <c r="E142" s="68"/>
      <c r="F142" s="69"/>
      <c r="G142" s="17"/>
      <c r="H142" s="65">
        <v>18</v>
      </c>
      <c r="I142" s="65">
        <v>19.8</v>
      </c>
      <c r="J142" s="65">
        <f t="shared" si="23"/>
        <v>356.40000000000003</v>
      </c>
      <c r="K142" s="24"/>
      <c r="L142" s="37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x14ac:dyDescent="0.25">
      <c r="A143" s="20"/>
      <c r="B143" s="30" t="s">
        <v>119</v>
      </c>
      <c r="C143" s="49" t="s">
        <v>13</v>
      </c>
      <c r="D143" s="81"/>
      <c r="E143" s="68"/>
      <c r="F143" s="69"/>
      <c r="G143" s="17"/>
      <c r="H143" s="65">
        <v>5</v>
      </c>
      <c r="I143" s="65">
        <v>38.46</v>
      </c>
      <c r="J143" s="65">
        <f t="shared" si="23"/>
        <v>192.3</v>
      </c>
      <c r="K143" s="24"/>
      <c r="L143" s="37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25">
      <c r="A144" s="21"/>
      <c r="B144" s="30"/>
      <c r="C144" s="2"/>
      <c r="D144" s="82"/>
      <c r="E144" s="83"/>
      <c r="F144" s="84">
        <f>SUM(F130:F141)</f>
        <v>9635.85</v>
      </c>
      <c r="G144" s="85"/>
      <c r="H144" s="86"/>
      <c r="I144" s="86"/>
      <c r="J144" s="87">
        <f>SUM(J130:J143)</f>
        <v>4384.7469399999991</v>
      </c>
      <c r="K144" s="24"/>
      <c r="L144" s="37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25">
      <c r="A145" s="21">
        <v>62</v>
      </c>
      <c r="B145" s="44" t="s">
        <v>82</v>
      </c>
      <c r="C145" s="2" t="s">
        <v>83</v>
      </c>
      <c r="D145" s="88">
        <v>5</v>
      </c>
      <c r="E145" s="83">
        <v>750</v>
      </c>
      <c r="F145" s="83">
        <f t="shared" ref="F145:F146" si="24">D145*E145</f>
        <v>3750</v>
      </c>
      <c r="G145" s="86"/>
      <c r="H145" s="86"/>
      <c r="I145" s="86"/>
      <c r="J145" s="86"/>
      <c r="K145" s="2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25">
      <c r="A146" s="21">
        <v>63</v>
      </c>
      <c r="B146" s="44" t="s">
        <v>120</v>
      </c>
      <c r="C146" s="2" t="s">
        <v>84</v>
      </c>
      <c r="D146" s="88">
        <v>2</v>
      </c>
      <c r="E146" s="83">
        <v>2000</v>
      </c>
      <c r="F146" s="83">
        <f t="shared" si="24"/>
        <v>4000</v>
      </c>
      <c r="G146" s="86"/>
      <c r="H146" s="86"/>
      <c r="I146" s="86"/>
      <c r="J146" s="86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25">
      <c r="A147" s="21">
        <v>64</v>
      </c>
      <c r="B147" s="44" t="s">
        <v>85</v>
      </c>
      <c r="C147" s="2" t="s">
        <v>86</v>
      </c>
      <c r="D147" s="89"/>
      <c r="E147" s="86"/>
      <c r="F147" s="83">
        <f>SUM(F144+F123+F86+F70+F27+F46)*0.07</f>
        <v>9521.505000000001</v>
      </c>
      <c r="G147" s="86"/>
      <c r="H147" s="86"/>
      <c r="I147" s="86"/>
      <c r="J147" s="86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25">
      <c r="A148" s="21">
        <v>65</v>
      </c>
      <c r="B148" s="44" t="s">
        <v>141</v>
      </c>
      <c r="C148" s="2" t="s">
        <v>86</v>
      </c>
      <c r="D148" s="89"/>
      <c r="E148" s="86"/>
      <c r="F148" s="83"/>
      <c r="G148" s="86"/>
      <c r="H148" s="86"/>
      <c r="I148" s="86"/>
      <c r="J148" s="83">
        <f>(J144+J123+J70+J46+J27+J86)*0.07</f>
        <v>3304.0102517100008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x14ac:dyDescent="0.25">
      <c r="A149" s="8">
        <v>66</v>
      </c>
      <c r="B149" s="44" t="s">
        <v>87</v>
      </c>
      <c r="C149" s="2" t="s">
        <v>86</v>
      </c>
      <c r="D149" s="89"/>
      <c r="E149" s="86"/>
      <c r="F149" s="83"/>
      <c r="G149" s="86"/>
      <c r="H149" s="86"/>
      <c r="I149" s="86"/>
      <c r="J149" s="83">
        <f>SUM(J27+J46+J70+J123+J144+J86)*0.1</f>
        <v>4720.0146453000007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x14ac:dyDescent="0.25">
      <c r="A150" s="8">
        <v>67</v>
      </c>
      <c r="B150" s="90" t="s">
        <v>88</v>
      </c>
      <c r="C150" s="21" t="s">
        <v>89</v>
      </c>
      <c r="D150" s="89"/>
      <c r="E150" s="86"/>
      <c r="F150" s="84">
        <f>F148+F147+F146+F145+F144+F123+F86+F70+F46+F27</f>
        <v>153293.005</v>
      </c>
      <c r="G150" s="83"/>
      <c r="H150" s="83"/>
      <c r="I150" s="83"/>
      <c r="J150" s="84">
        <f>J149+J148+J144+J123+J70+J46+J27+J86</f>
        <v>55224.171350010009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x14ac:dyDescent="0.25">
      <c r="A151" s="21">
        <v>68</v>
      </c>
      <c r="B151" s="90" t="s">
        <v>90</v>
      </c>
      <c r="C151" s="21" t="s">
        <v>89</v>
      </c>
      <c r="D151" s="134">
        <f>F150+J150</f>
        <v>208517.17635001001</v>
      </c>
      <c r="E151" s="133"/>
      <c r="F151" s="133"/>
      <c r="G151" s="133"/>
      <c r="H151" s="133"/>
      <c r="I151" s="133"/>
      <c r="J151" s="13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5">
      <c r="A152" s="1"/>
      <c r="B152" s="1"/>
      <c r="C152" s="91"/>
      <c r="D152" s="9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5">
      <c r="A153" s="1"/>
      <c r="B153" s="1" t="s">
        <v>121</v>
      </c>
      <c r="C153" s="91"/>
      <c r="D153" s="93"/>
      <c r="E153" s="1"/>
      <c r="F153" s="1"/>
      <c r="G153" s="1"/>
      <c r="H153" s="1"/>
      <c r="I153" s="1"/>
      <c r="J153" s="94">
        <f>F150/42.68</f>
        <v>3591.68240393627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5">
      <c r="A154" s="1"/>
      <c r="B154" s="1" t="s">
        <v>122</v>
      </c>
      <c r="C154" s="91"/>
      <c r="D154" s="92"/>
      <c r="E154" s="1"/>
      <c r="F154" s="1"/>
      <c r="G154" s="1"/>
      <c r="H154" s="1"/>
      <c r="I154" s="1"/>
      <c r="J154" s="94">
        <f>D151/42.68</f>
        <v>4885.5945723994846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5">
      <c r="A155" s="1"/>
      <c r="B155" s="1"/>
      <c r="C155" s="91"/>
      <c r="D155" s="92"/>
      <c r="E155" s="1"/>
      <c r="F155" s="1"/>
      <c r="G155" s="1"/>
      <c r="H155" s="1"/>
      <c r="I155" s="1"/>
      <c r="J155" s="95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5">
      <c r="A156" s="1"/>
      <c r="B156" s="1"/>
      <c r="C156" s="91"/>
      <c r="D156" s="9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5">
      <c r="A157" s="1"/>
      <c r="B157" s="1"/>
      <c r="C157" s="91"/>
      <c r="D157" s="92"/>
      <c r="E157" s="1"/>
      <c r="F157" s="95"/>
      <c r="G157" s="1"/>
      <c r="H157" s="1"/>
      <c r="I157" s="14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5">
      <c r="A158" s="1"/>
      <c r="B158" s="1"/>
      <c r="C158" s="91"/>
      <c r="D158" s="9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5">
      <c r="A159" s="1"/>
      <c r="B159" s="1"/>
      <c r="C159" s="91"/>
      <c r="D159" s="92"/>
      <c r="E159" s="1"/>
      <c r="F159" s="9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5">
      <c r="A160" s="1"/>
      <c r="B160" s="1"/>
      <c r="C160" s="91"/>
      <c r="D160" s="9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5">
      <c r="A161" s="1"/>
      <c r="B161" s="1"/>
      <c r="C161" s="91"/>
      <c r="D161" s="9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5">
      <c r="A162" s="1"/>
      <c r="B162" s="1"/>
      <c r="C162" s="91"/>
      <c r="D162" s="9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5">
      <c r="A163" s="1"/>
      <c r="B163" s="1"/>
      <c r="C163" s="91"/>
      <c r="D163" s="9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5">
      <c r="A164" s="1"/>
      <c r="B164" s="1"/>
      <c r="C164" s="91"/>
      <c r="D164" s="9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5">
      <c r="A165" s="1"/>
      <c r="B165" s="1"/>
      <c r="C165" s="91"/>
      <c r="D165" s="9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5">
      <c r="A166" s="1"/>
      <c r="B166" s="1"/>
      <c r="C166" s="91"/>
      <c r="D166" s="9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5">
      <c r="A167" s="1"/>
      <c r="B167" s="1"/>
      <c r="C167" s="91"/>
      <c r="D167" s="9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5">
      <c r="A168" s="1"/>
      <c r="B168" s="1"/>
      <c r="C168" s="91"/>
      <c r="D168" s="9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5">
      <c r="A169" s="1"/>
      <c r="B169" s="1"/>
      <c r="C169" s="91"/>
      <c r="D169" s="9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5">
      <c r="A170" s="1"/>
      <c r="B170" s="1"/>
      <c r="C170" s="91"/>
      <c r="D170" s="9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5">
      <c r="A171" s="1"/>
      <c r="B171" s="1"/>
      <c r="C171" s="91"/>
      <c r="D171" s="9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5">
      <c r="A172" s="1"/>
      <c r="B172" s="1"/>
      <c r="C172" s="91"/>
      <c r="D172" s="9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5">
      <c r="A173" s="1"/>
      <c r="B173" s="1"/>
      <c r="C173" s="91"/>
      <c r="D173" s="9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5">
      <c r="A174" s="1"/>
      <c r="B174" s="1"/>
      <c r="C174" s="91"/>
      <c r="D174" s="9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5">
      <c r="A175" s="1"/>
      <c r="B175" s="1"/>
      <c r="C175" s="91"/>
      <c r="D175" s="9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5">
      <c r="A176" s="1"/>
      <c r="B176" s="1"/>
      <c r="C176" s="91"/>
      <c r="D176" s="9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5">
      <c r="A177" s="1"/>
      <c r="B177" s="1"/>
      <c r="C177" s="91"/>
      <c r="D177" s="9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5">
      <c r="A178" s="1"/>
      <c r="B178" s="1"/>
      <c r="C178" s="91"/>
      <c r="D178" s="9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5">
      <c r="A179" s="1"/>
      <c r="B179" s="1"/>
      <c r="C179" s="91"/>
      <c r="D179" s="9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5">
      <c r="A180" s="1"/>
      <c r="B180" s="1"/>
      <c r="C180" s="91"/>
      <c r="D180" s="9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5">
      <c r="A181" s="1"/>
      <c r="B181" s="1"/>
      <c r="C181" s="91"/>
      <c r="D181" s="9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5">
      <c r="A182" s="1"/>
      <c r="B182" s="1"/>
      <c r="C182" s="91"/>
      <c r="D182" s="9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5">
      <c r="A183" s="1"/>
      <c r="B183" s="1"/>
      <c r="C183" s="91"/>
      <c r="D183" s="9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5">
      <c r="A184" s="1"/>
      <c r="B184" s="1"/>
      <c r="C184" s="91"/>
      <c r="D184" s="9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5">
      <c r="A185" s="1"/>
      <c r="B185" s="1"/>
      <c r="C185" s="91"/>
      <c r="D185" s="9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5">
      <c r="A186" s="1"/>
      <c r="B186" s="1"/>
      <c r="C186" s="91"/>
      <c r="D186" s="9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5">
      <c r="A187" s="1"/>
      <c r="B187" s="1"/>
      <c r="C187" s="91"/>
      <c r="D187" s="9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5">
      <c r="A188" s="1"/>
      <c r="B188" s="1"/>
      <c r="C188" s="91"/>
      <c r="D188" s="9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5">
      <c r="A189" s="1"/>
      <c r="B189" s="1"/>
      <c r="C189" s="91"/>
      <c r="D189" s="9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5">
      <c r="A190" s="1"/>
      <c r="B190" s="1"/>
      <c r="C190" s="91"/>
      <c r="D190" s="9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5">
      <c r="A191" s="1"/>
      <c r="B191" s="1"/>
      <c r="C191" s="91"/>
      <c r="D191" s="9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5">
      <c r="A192" s="1"/>
      <c r="B192" s="1"/>
      <c r="C192" s="91"/>
      <c r="D192" s="9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5">
      <c r="A193" s="1"/>
      <c r="B193" s="1"/>
      <c r="C193" s="91"/>
      <c r="D193" s="9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5">
      <c r="A194" s="1"/>
      <c r="B194" s="1"/>
      <c r="C194" s="91"/>
      <c r="D194" s="9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5">
      <c r="A195" s="1"/>
      <c r="B195" s="1"/>
      <c r="C195" s="91"/>
      <c r="D195" s="9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5">
      <c r="A196" s="1"/>
      <c r="B196" s="1"/>
      <c r="C196" s="91"/>
      <c r="D196" s="9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5">
      <c r="A197" s="1"/>
      <c r="B197" s="1"/>
      <c r="C197" s="91"/>
      <c r="D197" s="9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5">
      <c r="A198" s="1"/>
      <c r="B198" s="1"/>
      <c r="C198" s="91"/>
      <c r="D198" s="9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5">
      <c r="A199" s="1"/>
      <c r="B199" s="1"/>
      <c r="C199" s="91"/>
      <c r="D199" s="9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5">
      <c r="A200" s="1"/>
      <c r="B200" s="1"/>
      <c r="C200" s="91"/>
      <c r="D200" s="9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5">
      <c r="A201" s="1"/>
      <c r="B201" s="1"/>
      <c r="C201" s="91"/>
      <c r="D201" s="9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5">
      <c r="A202" s="1"/>
      <c r="B202" s="1"/>
      <c r="C202" s="91"/>
      <c r="D202" s="9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5">
      <c r="A203" s="1"/>
      <c r="B203" s="1"/>
      <c r="C203" s="91"/>
      <c r="D203" s="9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5">
      <c r="A204" s="1"/>
      <c r="B204" s="1"/>
      <c r="C204" s="91"/>
      <c r="D204" s="9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5">
      <c r="A205" s="1"/>
      <c r="B205" s="1"/>
      <c r="C205" s="91"/>
      <c r="D205" s="9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5">
      <c r="A206" s="1"/>
      <c r="B206" s="1"/>
      <c r="C206" s="91"/>
      <c r="D206" s="9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5">
      <c r="A207" s="1"/>
      <c r="B207" s="1"/>
      <c r="C207" s="91"/>
      <c r="D207" s="9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5">
      <c r="A208" s="1"/>
      <c r="B208" s="1"/>
      <c r="C208" s="91"/>
      <c r="D208" s="9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5">
      <c r="A209" s="1"/>
      <c r="B209" s="1"/>
      <c r="C209" s="91"/>
      <c r="D209" s="9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5">
      <c r="A210" s="1"/>
      <c r="B210" s="1"/>
      <c r="C210" s="91"/>
      <c r="D210" s="9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5">
      <c r="A211" s="1"/>
      <c r="B211" s="1"/>
      <c r="C211" s="91"/>
      <c r="D211" s="9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5">
      <c r="A212" s="1"/>
      <c r="B212" s="1"/>
      <c r="C212" s="91"/>
      <c r="D212" s="9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5">
      <c r="A213" s="1"/>
      <c r="B213" s="1"/>
      <c r="C213" s="91"/>
      <c r="D213" s="9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5">
      <c r="A214" s="1"/>
      <c r="B214" s="1"/>
      <c r="C214" s="91"/>
      <c r="D214" s="9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5">
      <c r="A215" s="1"/>
      <c r="B215" s="1"/>
      <c r="C215" s="91"/>
      <c r="D215" s="9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5">
      <c r="A216" s="1"/>
      <c r="B216" s="1"/>
      <c r="C216" s="91"/>
      <c r="D216" s="9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5">
      <c r="A217" s="1"/>
      <c r="B217" s="1"/>
      <c r="C217" s="91"/>
      <c r="D217" s="9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5">
      <c r="A218" s="1"/>
      <c r="B218" s="1"/>
      <c r="C218" s="91"/>
      <c r="D218" s="9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5">
      <c r="A219" s="1"/>
      <c r="B219" s="1"/>
      <c r="C219" s="91"/>
      <c r="D219" s="9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5">
      <c r="A220" s="1"/>
      <c r="B220" s="1"/>
      <c r="C220" s="91"/>
      <c r="D220" s="9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5">
      <c r="A221" s="1"/>
      <c r="B221" s="1"/>
      <c r="C221" s="91"/>
      <c r="D221" s="9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5">
      <c r="A222" s="1"/>
      <c r="B222" s="1"/>
      <c r="C222" s="91"/>
      <c r="D222" s="9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25">
      <c r="A223" s="1"/>
      <c r="B223" s="1"/>
      <c r="C223" s="91"/>
      <c r="D223" s="9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25">
      <c r="A224" s="1"/>
      <c r="B224" s="1"/>
      <c r="C224" s="91"/>
      <c r="D224" s="9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25">
      <c r="A225" s="1"/>
      <c r="B225" s="1"/>
      <c r="C225" s="91"/>
      <c r="D225" s="9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25">
      <c r="A226" s="1"/>
      <c r="B226" s="1"/>
      <c r="C226" s="91"/>
      <c r="D226" s="9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25">
      <c r="A227" s="1"/>
      <c r="B227" s="1"/>
      <c r="C227" s="91"/>
      <c r="D227" s="9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25">
      <c r="A228" s="1"/>
      <c r="B228" s="1"/>
      <c r="C228" s="91"/>
      <c r="D228" s="9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25">
      <c r="A229" s="1"/>
      <c r="B229" s="1"/>
      <c r="C229" s="91"/>
      <c r="D229" s="9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25">
      <c r="A230" s="1"/>
      <c r="B230" s="1"/>
      <c r="C230" s="91"/>
      <c r="D230" s="9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25">
      <c r="A231" s="1"/>
      <c r="B231" s="1"/>
      <c r="C231" s="91"/>
      <c r="D231" s="9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25">
      <c r="A232" s="1"/>
      <c r="B232" s="1"/>
      <c r="C232" s="91"/>
      <c r="D232" s="9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25">
      <c r="A233" s="1"/>
      <c r="B233" s="1"/>
      <c r="C233" s="91"/>
      <c r="D233" s="9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25">
      <c r="A234" s="1"/>
      <c r="B234" s="1"/>
      <c r="C234" s="91"/>
      <c r="D234" s="9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25">
      <c r="A235" s="1"/>
      <c r="B235" s="1"/>
      <c r="C235" s="91"/>
      <c r="D235" s="9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25">
      <c r="A236" s="1"/>
      <c r="B236" s="1"/>
      <c r="C236" s="91"/>
      <c r="D236" s="9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25">
      <c r="A237" s="1"/>
      <c r="B237" s="1"/>
      <c r="C237" s="91"/>
      <c r="D237" s="9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25">
      <c r="A238" s="1"/>
      <c r="B238" s="1"/>
      <c r="C238" s="91"/>
      <c r="D238" s="9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25">
      <c r="A239" s="1"/>
      <c r="B239" s="1"/>
      <c r="C239" s="91"/>
      <c r="D239" s="9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25">
      <c r="A240" s="1"/>
      <c r="B240" s="1"/>
      <c r="C240" s="91"/>
      <c r="D240" s="9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25">
      <c r="A241" s="1"/>
      <c r="B241" s="1"/>
      <c r="C241" s="91"/>
      <c r="D241" s="9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25">
      <c r="A242" s="1"/>
      <c r="B242" s="1"/>
      <c r="C242" s="91"/>
      <c r="D242" s="9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25">
      <c r="A243" s="1"/>
      <c r="B243" s="1"/>
      <c r="C243" s="91"/>
      <c r="D243" s="9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25">
      <c r="A244" s="1"/>
      <c r="B244" s="1"/>
      <c r="C244" s="91"/>
      <c r="D244" s="9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25">
      <c r="A245" s="1"/>
      <c r="B245" s="1"/>
      <c r="C245" s="91"/>
      <c r="D245" s="9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25">
      <c r="A246" s="1"/>
      <c r="B246" s="1"/>
      <c r="C246" s="91"/>
      <c r="D246" s="9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25">
      <c r="A247" s="1"/>
      <c r="B247" s="1"/>
      <c r="C247" s="91"/>
      <c r="D247" s="9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25">
      <c r="A248" s="1"/>
      <c r="B248" s="1"/>
      <c r="C248" s="91"/>
      <c r="D248" s="9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25">
      <c r="A249" s="1"/>
      <c r="B249" s="1"/>
      <c r="C249" s="91"/>
      <c r="D249" s="9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5">
      <c r="A250" s="1"/>
      <c r="B250" s="1"/>
      <c r="C250" s="91"/>
      <c r="D250" s="9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25">
      <c r="A251" s="1"/>
      <c r="B251" s="1"/>
      <c r="C251" s="91"/>
      <c r="D251" s="9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25">
      <c r="A252" s="1"/>
      <c r="B252" s="1"/>
      <c r="C252" s="91"/>
      <c r="D252" s="9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25">
      <c r="A253" s="1"/>
      <c r="B253" s="1"/>
      <c r="C253" s="91"/>
      <c r="D253" s="9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25">
      <c r="A254" s="1"/>
      <c r="B254" s="1"/>
      <c r="C254" s="91"/>
      <c r="D254" s="9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25">
      <c r="A255" s="1"/>
      <c r="B255" s="1"/>
      <c r="C255" s="91"/>
      <c r="D255" s="9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25">
      <c r="A256" s="1"/>
      <c r="B256" s="1"/>
      <c r="C256" s="91"/>
      <c r="D256" s="9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25">
      <c r="A257" s="1"/>
      <c r="B257" s="1"/>
      <c r="C257" s="91"/>
      <c r="D257" s="9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25">
      <c r="A258" s="1"/>
      <c r="B258" s="1"/>
      <c r="C258" s="91"/>
      <c r="D258" s="9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25">
      <c r="A259" s="1"/>
      <c r="B259" s="1"/>
      <c r="C259" s="91"/>
      <c r="D259" s="9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25">
      <c r="A260" s="1"/>
      <c r="B260" s="1"/>
      <c r="C260" s="91"/>
      <c r="D260" s="9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25">
      <c r="A261" s="1"/>
      <c r="B261" s="1"/>
      <c r="C261" s="91"/>
      <c r="D261" s="9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25">
      <c r="A262" s="1"/>
      <c r="B262" s="1"/>
      <c r="C262" s="91"/>
      <c r="D262" s="9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25">
      <c r="A263" s="1"/>
      <c r="B263" s="1"/>
      <c r="C263" s="91"/>
      <c r="D263" s="9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25">
      <c r="A264" s="1"/>
      <c r="B264" s="1"/>
      <c r="C264" s="91"/>
      <c r="D264" s="9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25">
      <c r="A265" s="1"/>
      <c r="B265" s="1"/>
      <c r="C265" s="91"/>
      <c r="D265" s="9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25">
      <c r="A266" s="1"/>
      <c r="B266" s="1"/>
      <c r="C266" s="91"/>
      <c r="D266" s="9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25">
      <c r="A267" s="1"/>
      <c r="B267" s="1"/>
      <c r="C267" s="91"/>
      <c r="D267" s="9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25">
      <c r="A268" s="1"/>
      <c r="B268" s="1"/>
      <c r="C268" s="91"/>
      <c r="D268" s="9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25">
      <c r="A269" s="1"/>
      <c r="B269" s="1"/>
      <c r="C269" s="91"/>
      <c r="D269" s="9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25">
      <c r="A270" s="1"/>
      <c r="B270" s="1"/>
      <c r="C270" s="91"/>
      <c r="D270" s="9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25">
      <c r="A271" s="1"/>
      <c r="B271" s="1"/>
      <c r="C271" s="91"/>
      <c r="D271" s="9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25">
      <c r="A272" s="1"/>
      <c r="B272" s="1"/>
      <c r="C272" s="91"/>
      <c r="D272" s="9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25">
      <c r="A273" s="1"/>
      <c r="B273" s="1"/>
      <c r="C273" s="91"/>
      <c r="D273" s="9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25">
      <c r="A274" s="1"/>
      <c r="B274" s="1"/>
      <c r="C274" s="91"/>
      <c r="D274" s="9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25">
      <c r="A275" s="1"/>
      <c r="B275" s="1"/>
      <c r="C275" s="91"/>
      <c r="D275" s="9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25">
      <c r="A276" s="1"/>
      <c r="B276" s="1"/>
      <c r="C276" s="91"/>
      <c r="D276" s="9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25">
      <c r="A277" s="1"/>
      <c r="B277" s="1"/>
      <c r="C277" s="91"/>
      <c r="D277" s="9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25">
      <c r="A278" s="1"/>
      <c r="B278" s="1"/>
      <c r="C278" s="91"/>
      <c r="D278" s="9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25">
      <c r="A279" s="1"/>
      <c r="B279" s="1"/>
      <c r="C279" s="91"/>
      <c r="D279" s="9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25">
      <c r="A280" s="1"/>
      <c r="B280" s="1"/>
      <c r="C280" s="91"/>
      <c r="D280" s="9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25">
      <c r="A281" s="1"/>
      <c r="B281" s="1"/>
      <c r="C281" s="91"/>
      <c r="D281" s="9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25">
      <c r="A282" s="1"/>
      <c r="B282" s="1"/>
      <c r="C282" s="91"/>
      <c r="D282" s="9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25">
      <c r="A283" s="1"/>
      <c r="B283" s="1"/>
      <c r="C283" s="91"/>
      <c r="D283" s="9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25">
      <c r="A284" s="1"/>
      <c r="B284" s="1"/>
      <c r="C284" s="91"/>
      <c r="D284" s="9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25">
      <c r="A285" s="1"/>
      <c r="B285" s="1"/>
      <c r="C285" s="91"/>
      <c r="D285" s="9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25">
      <c r="A286" s="1"/>
      <c r="B286" s="1"/>
      <c r="C286" s="91"/>
      <c r="D286" s="9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25">
      <c r="A287" s="1"/>
      <c r="B287" s="1"/>
      <c r="C287" s="91"/>
      <c r="D287" s="9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25">
      <c r="A288" s="1"/>
      <c r="B288" s="1"/>
      <c r="C288" s="91"/>
      <c r="D288" s="9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25">
      <c r="A289" s="1"/>
      <c r="B289" s="1"/>
      <c r="C289" s="91"/>
      <c r="D289" s="9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25">
      <c r="A290" s="1"/>
      <c r="B290" s="1"/>
      <c r="C290" s="91"/>
      <c r="D290" s="9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25">
      <c r="A291" s="1"/>
      <c r="B291" s="1"/>
      <c r="C291" s="91"/>
      <c r="D291" s="9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25">
      <c r="A292" s="1"/>
      <c r="B292" s="1"/>
      <c r="C292" s="91"/>
      <c r="D292" s="9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25">
      <c r="A293" s="1"/>
      <c r="B293" s="1"/>
      <c r="C293" s="91"/>
      <c r="D293" s="9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25">
      <c r="A294" s="1"/>
      <c r="B294" s="1"/>
      <c r="C294" s="91"/>
      <c r="D294" s="9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25">
      <c r="A295" s="1"/>
      <c r="B295" s="1"/>
      <c r="C295" s="91"/>
      <c r="D295" s="9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25">
      <c r="A296" s="1"/>
      <c r="B296" s="1"/>
      <c r="C296" s="91"/>
      <c r="D296" s="9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25">
      <c r="A297" s="1"/>
      <c r="B297" s="1"/>
      <c r="C297" s="91"/>
      <c r="D297" s="9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25">
      <c r="A298" s="1"/>
      <c r="B298" s="1"/>
      <c r="C298" s="91"/>
      <c r="D298" s="9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25">
      <c r="A299" s="1"/>
      <c r="B299" s="1"/>
      <c r="C299" s="91"/>
      <c r="D299" s="9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25">
      <c r="A300" s="1"/>
      <c r="B300" s="1"/>
      <c r="C300" s="91"/>
      <c r="D300" s="9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25">
      <c r="A301" s="1"/>
      <c r="B301" s="1"/>
      <c r="C301" s="91"/>
      <c r="D301" s="9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25">
      <c r="A302" s="1"/>
      <c r="B302" s="1"/>
      <c r="C302" s="91"/>
      <c r="D302" s="9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25">
      <c r="A303" s="1"/>
      <c r="B303" s="1"/>
      <c r="C303" s="91"/>
      <c r="D303" s="9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25">
      <c r="A304" s="1"/>
      <c r="B304" s="1"/>
      <c r="C304" s="91"/>
      <c r="D304" s="9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25">
      <c r="A305" s="1"/>
      <c r="B305" s="1"/>
      <c r="C305" s="91"/>
      <c r="D305" s="9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25">
      <c r="A306" s="1"/>
      <c r="B306" s="1"/>
      <c r="C306" s="91"/>
      <c r="D306" s="9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25">
      <c r="A307" s="1"/>
      <c r="B307" s="1"/>
      <c r="C307" s="91"/>
      <c r="D307" s="9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25">
      <c r="A308" s="1"/>
      <c r="B308" s="1"/>
      <c r="C308" s="91"/>
      <c r="D308" s="9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25">
      <c r="A309" s="1"/>
      <c r="B309" s="1"/>
      <c r="C309" s="91"/>
      <c r="D309" s="9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25">
      <c r="A310" s="1"/>
      <c r="B310" s="1"/>
      <c r="C310" s="91"/>
      <c r="D310" s="9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25">
      <c r="A311" s="1"/>
      <c r="B311" s="1"/>
      <c r="C311" s="91"/>
      <c r="D311" s="9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25">
      <c r="A312" s="1"/>
      <c r="B312" s="1"/>
      <c r="C312" s="91"/>
      <c r="D312" s="9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25">
      <c r="A313" s="1"/>
      <c r="B313" s="1"/>
      <c r="C313" s="91"/>
      <c r="D313" s="9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25">
      <c r="A314" s="1"/>
      <c r="B314" s="1"/>
      <c r="C314" s="91"/>
      <c r="D314" s="9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25">
      <c r="A315" s="1"/>
      <c r="B315" s="1"/>
      <c r="C315" s="91"/>
      <c r="D315" s="9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25">
      <c r="A316" s="1"/>
      <c r="B316" s="1"/>
      <c r="C316" s="91"/>
      <c r="D316" s="9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25">
      <c r="A317" s="1"/>
      <c r="B317" s="1"/>
      <c r="C317" s="91"/>
      <c r="D317" s="9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25">
      <c r="A318" s="1"/>
      <c r="B318" s="1"/>
      <c r="C318" s="91"/>
      <c r="D318" s="9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25">
      <c r="A319" s="1"/>
      <c r="B319" s="1"/>
      <c r="C319" s="91"/>
      <c r="D319" s="9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25">
      <c r="A320" s="1"/>
      <c r="B320" s="1"/>
      <c r="C320" s="91"/>
      <c r="D320" s="9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25">
      <c r="A321" s="1"/>
      <c r="B321" s="1"/>
      <c r="C321" s="91"/>
      <c r="D321" s="9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25">
      <c r="A322" s="1"/>
      <c r="B322" s="1"/>
      <c r="C322" s="91"/>
      <c r="D322" s="9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25">
      <c r="A323" s="1"/>
      <c r="B323" s="1"/>
      <c r="C323" s="91"/>
      <c r="D323" s="9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25">
      <c r="A324" s="1"/>
      <c r="B324" s="1"/>
      <c r="C324" s="91"/>
      <c r="D324" s="9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25">
      <c r="A325" s="1"/>
      <c r="B325" s="1"/>
      <c r="C325" s="91"/>
      <c r="D325" s="9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25">
      <c r="A326" s="1"/>
      <c r="B326" s="1"/>
      <c r="C326" s="91"/>
      <c r="D326" s="9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25">
      <c r="A327" s="1"/>
      <c r="B327" s="1"/>
      <c r="C327" s="91"/>
      <c r="D327" s="9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25">
      <c r="A328" s="1"/>
      <c r="B328" s="1"/>
      <c r="C328" s="91"/>
      <c r="D328" s="9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25">
      <c r="A329" s="1"/>
      <c r="B329" s="1"/>
      <c r="C329" s="91"/>
      <c r="D329" s="9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25">
      <c r="A330" s="1"/>
      <c r="B330" s="1"/>
      <c r="C330" s="91"/>
      <c r="D330" s="9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25">
      <c r="A331" s="1"/>
      <c r="B331" s="1"/>
      <c r="C331" s="91"/>
      <c r="D331" s="9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25">
      <c r="A332" s="1"/>
      <c r="B332" s="1"/>
      <c r="C332" s="91"/>
      <c r="D332" s="9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25">
      <c r="A333" s="1"/>
      <c r="B333" s="1"/>
      <c r="C333" s="91"/>
      <c r="D333" s="9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25">
      <c r="A334" s="1"/>
      <c r="B334" s="1"/>
      <c r="C334" s="91"/>
      <c r="D334" s="9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25">
      <c r="A335" s="1"/>
      <c r="B335" s="1"/>
      <c r="C335" s="91"/>
      <c r="D335" s="9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25">
      <c r="A336" s="1"/>
      <c r="B336" s="1"/>
      <c r="C336" s="91"/>
      <c r="D336" s="9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25">
      <c r="A337" s="1"/>
      <c r="B337" s="1"/>
      <c r="C337" s="91"/>
      <c r="D337" s="9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25">
      <c r="A338" s="1"/>
      <c r="B338" s="1"/>
      <c r="C338" s="91"/>
      <c r="D338" s="9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25">
      <c r="A339" s="1"/>
      <c r="B339" s="1"/>
      <c r="C339" s="91"/>
      <c r="D339" s="9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25">
      <c r="A340" s="1"/>
      <c r="B340" s="1"/>
      <c r="C340" s="91"/>
      <c r="D340" s="9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25">
      <c r="A341" s="1"/>
      <c r="B341" s="1"/>
      <c r="C341" s="91"/>
      <c r="D341" s="9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25">
      <c r="A342" s="1"/>
      <c r="B342" s="1"/>
      <c r="C342" s="91"/>
      <c r="D342" s="9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25">
      <c r="A343" s="1"/>
      <c r="B343" s="1"/>
      <c r="C343" s="91"/>
      <c r="D343" s="9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25">
      <c r="A344" s="1"/>
      <c r="B344" s="1"/>
      <c r="C344" s="91"/>
      <c r="D344" s="9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25">
      <c r="A345" s="1"/>
      <c r="B345" s="1"/>
      <c r="C345" s="91"/>
      <c r="D345" s="9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25">
      <c r="A346" s="1"/>
      <c r="B346" s="1"/>
      <c r="C346" s="91"/>
      <c r="D346" s="9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25">
      <c r="A347" s="1"/>
      <c r="B347" s="1"/>
      <c r="C347" s="91"/>
      <c r="D347" s="9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25">
      <c r="A348" s="1"/>
      <c r="B348" s="1"/>
      <c r="C348" s="91"/>
      <c r="D348" s="9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25">
      <c r="A349" s="1"/>
      <c r="B349" s="1"/>
      <c r="C349" s="91"/>
      <c r="D349" s="9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25">
      <c r="A350" s="1"/>
      <c r="B350" s="1"/>
      <c r="C350" s="91"/>
      <c r="D350" s="9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25">
      <c r="A351" s="1"/>
      <c r="B351" s="1"/>
      <c r="C351" s="91"/>
      <c r="D351" s="9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25">
      <c r="A352" s="1"/>
      <c r="B352" s="1"/>
      <c r="C352" s="91"/>
      <c r="D352" s="9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25">
      <c r="A353" s="1"/>
      <c r="B353" s="1"/>
      <c r="C353" s="91"/>
      <c r="D353" s="9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25">
      <c r="A354" s="1"/>
      <c r="B354" s="1"/>
      <c r="C354" s="91"/>
      <c r="D354" s="9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25">
      <c r="A355" s="1"/>
      <c r="B355" s="1"/>
      <c r="C355" s="91"/>
      <c r="D355" s="9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25">
      <c r="A356" s="1"/>
      <c r="B356" s="1"/>
      <c r="C356" s="91"/>
      <c r="D356" s="9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25">
      <c r="A357" s="1"/>
      <c r="B357" s="1"/>
      <c r="C357" s="91"/>
      <c r="D357" s="9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25">
      <c r="A358" s="1"/>
      <c r="B358" s="1"/>
      <c r="C358" s="91"/>
      <c r="D358" s="9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25">
      <c r="A359" s="1"/>
      <c r="B359" s="1"/>
      <c r="C359" s="91"/>
      <c r="D359" s="9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25">
      <c r="A360" s="1"/>
      <c r="B360" s="1"/>
      <c r="C360" s="91"/>
      <c r="D360" s="9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25">
      <c r="A361" s="1"/>
      <c r="B361" s="1"/>
      <c r="C361" s="91"/>
      <c r="D361" s="9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25">
      <c r="A362" s="1"/>
      <c r="B362" s="1"/>
      <c r="C362" s="91"/>
      <c r="D362" s="9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25">
      <c r="A363" s="1"/>
      <c r="B363" s="1"/>
      <c r="C363" s="91"/>
      <c r="D363" s="9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25">
      <c r="A364" s="1"/>
      <c r="B364" s="1"/>
      <c r="C364" s="91"/>
      <c r="D364" s="9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25">
      <c r="A365" s="1"/>
      <c r="B365" s="1"/>
      <c r="C365" s="91"/>
      <c r="D365" s="9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25">
      <c r="A366" s="1"/>
      <c r="B366" s="1"/>
      <c r="C366" s="91"/>
      <c r="D366" s="9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25">
      <c r="A367" s="1"/>
      <c r="B367" s="1"/>
      <c r="C367" s="91"/>
      <c r="D367" s="9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25">
      <c r="A368" s="1"/>
      <c r="B368" s="1"/>
      <c r="C368" s="91"/>
      <c r="D368" s="9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25">
      <c r="A369" s="1"/>
      <c r="B369" s="1"/>
      <c r="C369" s="91"/>
      <c r="D369" s="9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25">
      <c r="A370" s="1"/>
      <c r="B370" s="1"/>
      <c r="C370" s="91"/>
      <c r="D370" s="9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25">
      <c r="A371" s="1"/>
      <c r="B371" s="1"/>
      <c r="C371" s="91"/>
      <c r="D371" s="9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25">
      <c r="A372" s="1"/>
      <c r="B372" s="1"/>
      <c r="C372" s="91"/>
      <c r="D372" s="9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25">
      <c r="A373" s="1"/>
      <c r="B373" s="1"/>
      <c r="C373" s="91"/>
      <c r="D373" s="9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25">
      <c r="A374" s="1"/>
      <c r="B374" s="1"/>
      <c r="C374" s="91"/>
      <c r="D374" s="9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25">
      <c r="A375" s="1"/>
      <c r="B375" s="1"/>
      <c r="C375" s="91"/>
      <c r="D375" s="9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25">
      <c r="A376" s="1"/>
      <c r="B376" s="1"/>
      <c r="C376" s="91"/>
      <c r="D376" s="9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25">
      <c r="A377" s="1"/>
      <c r="B377" s="1"/>
      <c r="C377" s="91"/>
      <c r="D377" s="9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25">
      <c r="A378" s="1"/>
      <c r="B378" s="1"/>
      <c r="C378" s="91"/>
      <c r="D378" s="9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25">
      <c r="A379" s="1"/>
      <c r="B379" s="1"/>
      <c r="C379" s="91"/>
      <c r="D379" s="9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25">
      <c r="A380" s="1"/>
      <c r="B380" s="1"/>
      <c r="C380" s="91"/>
      <c r="D380" s="9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25">
      <c r="A381" s="1"/>
      <c r="B381" s="1"/>
      <c r="C381" s="91"/>
      <c r="D381" s="9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25">
      <c r="A382" s="1"/>
      <c r="B382" s="1"/>
      <c r="C382" s="91"/>
      <c r="D382" s="9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25">
      <c r="A383" s="1"/>
      <c r="B383" s="1"/>
      <c r="C383" s="91"/>
      <c r="D383" s="9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25">
      <c r="A384" s="1"/>
      <c r="B384" s="1"/>
      <c r="C384" s="91"/>
      <c r="D384" s="9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25">
      <c r="A385" s="1"/>
      <c r="B385" s="1"/>
      <c r="C385" s="91"/>
      <c r="D385" s="9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25">
      <c r="A386" s="1"/>
      <c r="B386" s="1"/>
      <c r="C386" s="91"/>
      <c r="D386" s="9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25">
      <c r="A387" s="1"/>
      <c r="B387" s="1"/>
      <c r="C387" s="91"/>
      <c r="D387" s="9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25">
      <c r="A388" s="1"/>
      <c r="B388" s="1"/>
      <c r="C388" s="91"/>
      <c r="D388" s="9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25">
      <c r="A389" s="1"/>
      <c r="B389" s="1"/>
      <c r="C389" s="91"/>
      <c r="D389" s="9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25">
      <c r="A390" s="1"/>
      <c r="B390" s="1"/>
      <c r="C390" s="91"/>
      <c r="D390" s="9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25">
      <c r="A391" s="1"/>
      <c r="B391" s="1"/>
      <c r="C391" s="91"/>
      <c r="D391" s="9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25">
      <c r="A392" s="1"/>
      <c r="B392" s="1"/>
      <c r="C392" s="91"/>
      <c r="D392" s="9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25">
      <c r="A393" s="1"/>
      <c r="B393" s="1"/>
      <c r="C393" s="91"/>
      <c r="D393" s="9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25">
      <c r="A394" s="1"/>
      <c r="B394" s="1"/>
      <c r="C394" s="91"/>
      <c r="D394" s="9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25">
      <c r="A395" s="1"/>
      <c r="B395" s="1"/>
      <c r="C395" s="91"/>
      <c r="D395" s="9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25">
      <c r="A396" s="1"/>
      <c r="B396" s="1"/>
      <c r="C396" s="91"/>
      <c r="D396" s="9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25">
      <c r="A397" s="1"/>
      <c r="B397" s="1"/>
      <c r="C397" s="91"/>
      <c r="D397" s="9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25">
      <c r="A398" s="1"/>
      <c r="B398" s="1"/>
      <c r="C398" s="91"/>
      <c r="D398" s="9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25">
      <c r="A399" s="1"/>
      <c r="B399" s="1"/>
      <c r="C399" s="91"/>
      <c r="D399" s="9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25">
      <c r="A400" s="1"/>
      <c r="B400" s="1"/>
      <c r="C400" s="91"/>
      <c r="D400" s="9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25">
      <c r="A401" s="1"/>
      <c r="B401" s="1"/>
      <c r="C401" s="91"/>
      <c r="D401" s="9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25">
      <c r="A402" s="1"/>
      <c r="B402" s="1"/>
      <c r="C402" s="91"/>
      <c r="D402" s="9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25">
      <c r="A403" s="1"/>
      <c r="B403" s="1"/>
      <c r="C403" s="91"/>
      <c r="D403" s="9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25">
      <c r="A404" s="1"/>
      <c r="B404" s="1"/>
      <c r="C404" s="91"/>
      <c r="D404" s="9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25">
      <c r="A405" s="1"/>
      <c r="B405" s="1"/>
      <c r="C405" s="91"/>
      <c r="D405" s="9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25">
      <c r="A406" s="1"/>
      <c r="B406" s="1"/>
      <c r="C406" s="91"/>
      <c r="D406" s="9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25">
      <c r="A407" s="1"/>
      <c r="B407" s="1"/>
      <c r="C407" s="91"/>
      <c r="D407" s="9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25">
      <c r="A408" s="1"/>
      <c r="B408" s="1"/>
      <c r="C408" s="91"/>
      <c r="D408" s="9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25">
      <c r="A409" s="1"/>
      <c r="B409" s="1"/>
      <c r="C409" s="91"/>
      <c r="D409" s="9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25">
      <c r="A410" s="1"/>
      <c r="B410" s="1"/>
      <c r="C410" s="91"/>
      <c r="D410" s="9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25">
      <c r="A411" s="1"/>
      <c r="B411" s="1"/>
      <c r="C411" s="91"/>
      <c r="D411" s="9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25">
      <c r="A412" s="1"/>
      <c r="B412" s="1"/>
      <c r="C412" s="91"/>
      <c r="D412" s="9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25">
      <c r="A413" s="1"/>
      <c r="B413" s="1"/>
      <c r="C413" s="91"/>
      <c r="D413" s="9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25">
      <c r="A414" s="1"/>
      <c r="B414" s="1"/>
      <c r="C414" s="91"/>
      <c r="D414" s="9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25">
      <c r="A415" s="1"/>
      <c r="B415" s="1"/>
      <c r="C415" s="91"/>
      <c r="D415" s="9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25">
      <c r="A416" s="1"/>
      <c r="B416" s="1"/>
      <c r="C416" s="91"/>
      <c r="D416" s="9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25">
      <c r="A417" s="1"/>
      <c r="B417" s="1"/>
      <c r="C417" s="91"/>
      <c r="D417" s="9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25">
      <c r="A418" s="1"/>
      <c r="B418" s="1"/>
      <c r="C418" s="91"/>
      <c r="D418" s="9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25">
      <c r="A419" s="1"/>
      <c r="B419" s="1"/>
      <c r="C419" s="91"/>
      <c r="D419" s="9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25">
      <c r="A420" s="1"/>
      <c r="B420" s="1"/>
      <c r="C420" s="91"/>
      <c r="D420" s="9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25">
      <c r="A421" s="1"/>
      <c r="B421" s="1"/>
      <c r="C421" s="91"/>
      <c r="D421" s="9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25">
      <c r="A422" s="1"/>
      <c r="B422" s="1"/>
      <c r="C422" s="91"/>
      <c r="D422" s="9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25">
      <c r="A423" s="1"/>
      <c r="B423" s="1"/>
      <c r="C423" s="91"/>
      <c r="D423" s="9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25">
      <c r="A424" s="1"/>
      <c r="B424" s="1"/>
      <c r="C424" s="91"/>
      <c r="D424" s="9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25">
      <c r="A425" s="1"/>
      <c r="B425" s="1"/>
      <c r="C425" s="91"/>
      <c r="D425" s="9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25">
      <c r="A426" s="1"/>
      <c r="B426" s="1"/>
      <c r="C426" s="91"/>
      <c r="D426" s="9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25">
      <c r="A427" s="1"/>
      <c r="B427" s="1"/>
      <c r="C427" s="91"/>
      <c r="D427" s="9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25">
      <c r="A428" s="1"/>
      <c r="B428" s="1"/>
      <c r="C428" s="91"/>
      <c r="D428" s="9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25">
      <c r="A429" s="1"/>
      <c r="B429" s="1"/>
      <c r="C429" s="91"/>
      <c r="D429" s="9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25">
      <c r="A430" s="1"/>
      <c r="B430" s="1"/>
      <c r="C430" s="91"/>
      <c r="D430" s="9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25">
      <c r="A431" s="1"/>
      <c r="B431" s="1"/>
      <c r="C431" s="91"/>
      <c r="D431" s="9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25">
      <c r="A432" s="1"/>
      <c r="B432" s="1"/>
      <c r="C432" s="91"/>
      <c r="D432" s="9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25">
      <c r="A433" s="1"/>
      <c r="B433" s="1"/>
      <c r="C433" s="91"/>
      <c r="D433" s="9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25">
      <c r="A434" s="1"/>
      <c r="B434" s="1"/>
      <c r="C434" s="91"/>
      <c r="D434" s="9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25">
      <c r="A435" s="1"/>
      <c r="B435" s="1"/>
      <c r="C435" s="91"/>
      <c r="D435" s="9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25">
      <c r="A436" s="1"/>
      <c r="B436" s="1"/>
      <c r="C436" s="91"/>
      <c r="D436" s="9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25">
      <c r="A437" s="1"/>
      <c r="B437" s="1"/>
      <c r="C437" s="91"/>
      <c r="D437" s="9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25">
      <c r="A438" s="1"/>
      <c r="B438" s="1"/>
      <c r="C438" s="91"/>
      <c r="D438" s="9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25">
      <c r="A439" s="1"/>
      <c r="B439" s="1"/>
      <c r="C439" s="91"/>
      <c r="D439" s="9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25">
      <c r="A440" s="1"/>
      <c r="B440" s="1"/>
      <c r="C440" s="91"/>
      <c r="D440" s="9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25">
      <c r="A441" s="1"/>
      <c r="B441" s="1"/>
      <c r="C441" s="91"/>
      <c r="D441" s="9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25">
      <c r="A442" s="1"/>
      <c r="B442" s="1"/>
      <c r="C442" s="91"/>
      <c r="D442" s="9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25">
      <c r="A443" s="1"/>
      <c r="B443" s="1"/>
      <c r="C443" s="91"/>
      <c r="D443" s="9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25">
      <c r="A444" s="1"/>
      <c r="B444" s="1"/>
      <c r="C444" s="91"/>
      <c r="D444" s="9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25">
      <c r="A445" s="1"/>
      <c r="B445" s="1"/>
      <c r="C445" s="91"/>
      <c r="D445" s="9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25">
      <c r="A446" s="1"/>
      <c r="B446" s="1"/>
      <c r="C446" s="91"/>
      <c r="D446" s="9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25">
      <c r="A447" s="1"/>
      <c r="B447" s="1"/>
      <c r="C447" s="91"/>
      <c r="D447" s="9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25">
      <c r="A448" s="1"/>
      <c r="B448" s="1"/>
      <c r="C448" s="91"/>
      <c r="D448" s="9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25">
      <c r="A449" s="1"/>
      <c r="B449" s="1"/>
      <c r="C449" s="91"/>
      <c r="D449" s="9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25">
      <c r="A450" s="1"/>
      <c r="B450" s="1"/>
      <c r="C450" s="91"/>
      <c r="D450" s="9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25">
      <c r="A451" s="1"/>
      <c r="B451" s="1"/>
      <c r="C451" s="91"/>
      <c r="D451" s="9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25">
      <c r="A452" s="1"/>
      <c r="B452" s="1"/>
      <c r="C452" s="91"/>
      <c r="D452" s="9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25">
      <c r="A453" s="1"/>
      <c r="B453" s="1"/>
      <c r="C453" s="91"/>
      <c r="D453" s="9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25">
      <c r="A454" s="1"/>
      <c r="B454" s="1"/>
      <c r="C454" s="91"/>
      <c r="D454" s="9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25">
      <c r="A455" s="1"/>
      <c r="B455" s="1"/>
      <c r="C455" s="91"/>
      <c r="D455" s="9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25">
      <c r="A456" s="1"/>
      <c r="B456" s="1"/>
      <c r="C456" s="91"/>
      <c r="D456" s="9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25">
      <c r="A457" s="1"/>
      <c r="B457" s="1"/>
      <c r="C457" s="91"/>
      <c r="D457" s="9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25">
      <c r="A458" s="1"/>
      <c r="B458" s="1"/>
      <c r="C458" s="91"/>
      <c r="D458" s="9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25">
      <c r="A459" s="1"/>
      <c r="B459" s="1"/>
      <c r="C459" s="91"/>
      <c r="D459" s="9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25">
      <c r="A460" s="1"/>
      <c r="B460" s="1"/>
      <c r="C460" s="91"/>
      <c r="D460" s="9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25">
      <c r="A461" s="1"/>
      <c r="B461" s="1"/>
      <c r="C461" s="91"/>
      <c r="D461" s="9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25">
      <c r="A462" s="1"/>
      <c r="B462" s="1"/>
      <c r="C462" s="91"/>
      <c r="D462" s="9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25">
      <c r="A463" s="1"/>
      <c r="B463" s="1"/>
      <c r="C463" s="91"/>
      <c r="D463" s="9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25">
      <c r="A464" s="1"/>
      <c r="B464" s="1"/>
      <c r="C464" s="91"/>
      <c r="D464" s="9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25">
      <c r="A465" s="1"/>
      <c r="B465" s="1"/>
      <c r="C465" s="91"/>
      <c r="D465" s="9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25">
      <c r="A466" s="1"/>
      <c r="B466" s="1"/>
      <c r="C466" s="91"/>
      <c r="D466" s="9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25">
      <c r="A467" s="1"/>
      <c r="B467" s="1"/>
      <c r="C467" s="91"/>
      <c r="D467" s="9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25">
      <c r="A468" s="1"/>
      <c r="B468" s="1"/>
      <c r="C468" s="91"/>
      <c r="D468" s="9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25">
      <c r="A469" s="1"/>
      <c r="B469" s="1"/>
      <c r="C469" s="91"/>
      <c r="D469" s="9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25">
      <c r="A470" s="1"/>
      <c r="B470" s="1"/>
      <c r="C470" s="91"/>
      <c r="D470" s="9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25">
      <c r="A471" s="1"/>
      <c r="B471" s="1"/>
      <c r="C471" s="91"/>
      <c r="D471" s="9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25">
      <c r="A472" s="1"/>
      <c r="B472" s="1"/>
      <c r="C472" s="91"/>
      <c r="D472" s="9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25">
      <c r="A473" s="1"/>
      <c r="B473" s="1"/>
      <c r="C473" s="91"/>
      <c r="D473" s="9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25">
      <c r="A474" s="1"/>
      <c r="B474" s="1"/>
      <c r="C474" s="91"/>
      <c r="D474" s="9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25">
      <c r="A475" s="1"/>
      <c r="B475" s="1"/>
      <c r="C475" s="91"/>
      <c r="D475" s="9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25">
      <c r="A476" s="1"/>
      <c r="B476" s="1"/>
      <c r="C476" s="91"/>
      <c r="D476" s="9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25">
      <c r="A477" s="1"/>
      <c r="B477" s="1"/>
      <c r="C477" s="91"/>
      <c r="D477" s="9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25">
      <c r="A478" s="1"/>
      <c r="B478" s="1"/>
      <c r="C478" s="91"/>
      <c r="D478" s="9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25">
      <c r="A479" s="1"/>
      <c r="B479" s="1"/>
      <c r="C479" s="91"/>
      <c r="D479" s="9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25">
      <c r="A480" s="1"/>
      <c r="B480" s="1"/>
      <c r="C480" s="91"/>
      <c r="D480" s="9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25">
      <c r="A481" s="1"/>
      <c r="B481" s="1"/>
      <c r="C481" s="91"/>
      <c r="D481" s="9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25">
      <c r="A482" s="1"/>
      <c r="B482" s="1"/>
      <c r="C482" s="91"/>
      <c r="D482" s="9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25">
      <c r="A483" s="1"/>
      <c r="B483" s="1"/>
      <c r="C483" s="91"/>
      <c r="D483" s="9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25">
      <c r="A484" s="1"/>
      <c r="B484" s="1"/>
      <c r="C484" s="91"/>
      <c r="D484" s="9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25">
      <c r="A485" s="1"/>
      <c r="B485" s="1"/>
      <c r="C485" s="91"/>
      <c r="D485" s="9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25">
      <c r="A486" s="1"/>
      <c r="B486" s="1"/>
      <c r="C486" s="91"/>
      <c r="D486" s="9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25">
      <c r="A487" s="1"/>
      <c r="B487" s="1"/>
      <c r="C487" s="91"/>
      <c r="D487" s="9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25">
      <c r="A488" s="1"/>
      <c r="B488" s="1"/>
      <c r="C488" s="91"/>
      <c r="D488" s="9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25">
      <c r="A489" s="1"/>
      <c r="B489" s="1"/>
      <c r="C489" s="91"/>
      <c r="D489" s="9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25">
      <c r="A490" s="1"/>
      <c r="B490" s="1"/>
      <c r="C490" s="91"/>
      <c r="D490" s="9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25">
      <c r="A491" s="1"/>
      <c r="B491" s="1"/>
      <c r="C491" s="91"/>
      <c r="D491" s="9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25">
      <c r="A492" s="1"/>
      <c r="B492" s="1"/>
      <c r="C492" s="91"/>
      <c r="D492" s="9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25">
      <c r="A493" s="1"/>
      <c r="B493" s="1"/>
      <c r="C493" s="91"/>
      <c r="D493" s="9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25">
      <c r="A494" s="1"/>
      <c r="B494" s="1"/>
      <c r="C494" s="91"/>
      <c r="D494" s="9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25">
      <c r="A495" s="1"/>
      <c r="B495" s="1"/>
      <c r="C495" s="91"/>
      <c r="D495" s="9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25">
      <c r="A496" s="1"/>
      <c r="B496" s="1"/>
      <c r="C496" s="91"/>
      <c r="D496" s="9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25">
      <c r="A497" s="1"/>
      <c r="B497" s="1"/>
      <c r="C497" s="91"/>
      <c r="D497" s="9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25">
      <c r="A498" s="1"/>
      <c r="B498" s="1"/>
      <c r="C498" s="91"/>
      <c r="D498" s="9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25">
      <c r="A499" s="1"/>
      <c r="B499" s="1"/>
      <c r="C499" s="91"/>
      <c r="D499" s="9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25">
      <c r="A500" s="1"/>
      <c r="B500" s="1"/>
      <c r="C500" s="91"/>
      <c r="D500" s="9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25">
      <c r="A501" s="1"/>
      <c r="B501" s="1"/>
      <c r="C501" s="91"/>
      <c r="D501" s="9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25">
      <c r="A502" s="1"/>
      <c r="B502" s="1"/>
      <c r="C502" s="91"/>
      <c r="D502" s="9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25">
      <c r="A503" s="1"/>
      <c r="B503" s="1"/>
      <c r="C503" s="91"/>
      <c r="D503" s="9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25">
      <c r="A504" s="1"/>
      <c r="B504" s="1"/>
      <c r="C504" s="91"/>
      <c r="D504" s="9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25">
      <c r="A505" s="1"/>
      <c r="B505" s="1"/>
      <c r="C505" s="91"/>
      <c r="D505" s="9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25">
      <c r="A506" s="1"/>
      <c r="B506" s="1"/>
      <c r="C506" s="91"/>
      <c r="D506" s="9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25">
      <c r="A507" s="1"/>
      <c r="B507" s="1"/>
      <c r="C507" s="91"/>
      <c r="D507" s="9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25">
      <c r="A508" s="1"/>
      <c r="B508" s="1"/>
      <c r="C508" s="91"/>
      <c r="D508" s="9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25">
      <c r="A509" s="1"/>
      <c r="B509" s="1"/>
      <c r="C509" s="91"/>
      <c r="D509" s="9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25">
      <c r="A510" s="1"/>
      <c r="B510" s="1"/>
      <c r="C510" s="91"/>
      <c r="D510" s="9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25">
      <c r="A511" s="1"/>
      <c r="B511" s="1"/>
      <c r="C511" s="91"/>
      <c r="D511" s="9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25">
      <c r="A512" s="1"/>
      <c r="B512" s="1"/>
      <c r="C512" s="91"/>
      <c r="D512" s="9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25">
      <c r="A513" s="1"/>
      <c r="B513" s="1"/>
      <c r="C513" s="91"/>
      <c r="D513" s="9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25">
      <c r="A514" s="1"/>
      <c r="B514" s="1"/>
      <c r="C514" s="91"/>
      <c r="D514" s="9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25">
      <c r="A515" s="1"/>
      <c r="B515" s="1"/>
      <c r="C515" s="91"/>
      <c r="D515" s="9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25">
      <c r="A516" s="1"/>
      <c r="B516" s="1"/>
      <c r="C516" s="91"/>
      <c r="D516" s="9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25">
      <c r="A517" s="1"/>
      <c r="B517" s="1"/>
      <c r="C517" s="91"/>
      <c r="D517" s="9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25">
      <c r="A518" s="1"/>
      <c r="B518" s="1"/>
      <c r="C518" s="91"/>
      <c r="D518" s="9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25">
      <c r="A519" s="1"/>
      <c r="B519" s="1"/>
      <c r="C519" s="91"/>
      <c r="D519" s="9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25">
      <c r="A520" s="1"/>
      <c r="B520" s="1"/>
      <c r="C520" s="91"/>
      <c r="D520" s="9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25">
      <c r="A521" s="1"/>
      <c r="B521" s="1"/>
      <c r="C521" s="91"/>
      <c r="D521" s="9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25">
      <c r="A522" s="1"/>
      <c r="B522" s="1"/>
      <c r="C522" s="91"/>
      <c r="D522" s="9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25">
      <c r="A523" s="1"/>
      <c r="B523" s="1"/>
      <c r="C523" s="91"/>
      <c r="D523" s="9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25">
      <c r="A524" s="1"/>
      <c r="B524" s="1"/>
      <c r="C524" s="91"/>
      <c r="D524" s="9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25">
      <c r="A525" s="1"/>
      <c r="B525" s="1"/>
      <c r="C525" s="91"/>
      <c r="D525" s="9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25">
      <c r="A526" s="1"/>
      <c r="B526" s="1"/>
      <c r="C526" s="91"/>
      <c r="D526" s="9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25">
      <c r="A527" s="1"/>
      <c r="B527" s="1"/>
      <c r="C527" s="91"/>
      <c r="D527" s="9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25">
      <c r="A528" s="1"/>
      <c r="B528" s="1"/>
      <c r="C528" s="91"/>
      <c r="D528" s="9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25">
      <c r="A529" s="1"/>
      <c r="B529" s="1"/>
      <c r="C529" s="91"/>
      <c r="D529" s="9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25">
      <c r="A530" s="1"/>
      <c r="B530" s="1"/>
      <c r="C530" s="91"/>
      <c r="D530" s="9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25">
      <c r="A531" s="1"/>
      <c r="B531" s="1"/>
      <c r="C531" s="91"/>
      <c r="D531" s="9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25">
      <c r="A532" s="1"/>
      <c r="B532" s="1"/>
      <c r="C532" s="91"/>
      <c r="D532" s="9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25">
      <c r="A533" s="1"/>
      <c r="B533" s="1"/>
      <c r="C533" s="91"/>
      <c r="D533" s="9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25">
      <c r="A534" s="1"/>
      <c r="B534" s="1"/>
      <c r="C534" s="91"/>
      <c r="D534" s="9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25">
      <c r="A535" s="1"/>
      <c r="B535" s="1"/>
      <c r="C535" s="91"/>
      <c r="D535" s="9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25">
      <c r="A536" s="1"/>
      <c r="B536" s="1"/>
      <c r="C536" s="91"/>
      <c r="D536" s="9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25">
      <c r="A537" s="1"/>
      <c r="B537" s="1"/>
      <c r="C537" s="91"/>
      <c r="D537" s="9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25">
      <c r="A538" s="1"/>
      <c r="B538" s="1"/>
      <c r="C538" s="91"/>
      <c r="D538" s="9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25">
      <c r="A539" s="1"/>
      <c r="B539" s="1"/>
      <c r="C539" s="91"/>
      <c r="D539" s="9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25">
      <c r="A540" s="1"/>
      <c r="B540" s="1"/>
      <c r="C540" s="91"/>
      <c r="D540" s="9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25">
      <c r="A541" s="1"/>
      <c r="B541" s="1"/>
      <c r="C541" s="91"/>
      <c r="D541" s="9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25">
      <c r="A542" s="1"/>
      <c r="B542" s="1"/>
      <c r="C542" s="91"/>
      <c r="D542" s="9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25">
      <c r="A543" s="1"/>
      <c r="B543" s="1"/>
      <c r="C543" s="91"/>
      <c r="D543" s="9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25">
      <c r="A544" s="1"/>
      <c r="B544" s="1"/>
      <c r="C544" s="91"/>
      <c r="D544" s="9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25">
      <c r="A545" s="1"/>
      <c r="B545" s="1"/>
      <c r="C545" s="91"/>
      <c r="D545" s="9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25">
      <c r="A546" s="1"/>
      <c r="B546" s="1"/>
      <c r="C546" s="91"/>
      <c r="D546" s="9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25">
      <c r="A547" s="1"/>
      <c r="B547" s="1"/>
      <c r="C547" s="91"/>
      <c r="D547" s="9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25">
      <c r="A548" s="1"/>
      <c r="B548" s="1"/>
      <c r="C548" s="91"/>
      <c r="D548" s="9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25">
      <c r="A549" s="1"/>
      <c r="B549" s="1"/>
      <c r="C549" s="91"/>
      <c r="D549" s="9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25">
      <c r="A550" s="1"/>
      <c r="B550" s="1"/>
      <c r="C550" s="91"/>
      <c r="D550" s="9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25">
      <c r="A551" s="1"/>
      <c r="B551" s="1"/>
      <c r="C551" s="91"/>
      <c r="D551" s="9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25">
      <c r="A552" s="1"/>
      <c r="B552" s="1"/>
      <c r="C552" s="91"/>
      <c r="D552" s="9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25">
      <c r="A553" s="1"/>
      <c r="B553" s="1"/>
      <c r="C553" s="91"/>
      <c r="D553" s="9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25">
      <c r="A554" s="1"/>
      <c r="B554" s="1"/>
      <c r="C554" s="91"/>
      <c r="D554" s="9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25">
      <c r="A555" s="1"/>
      <c r="B555" s="1"/>
      <c r="C555" s="91"/>
      <c r="D555" s="9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25">
      <c r="A556" s="1"/>
      <c r="B556" s="1"/>
      <c r="C556" s="91"/>
      <c r="D556" s="9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25">
      <c r="A557" s="1"/>
      <c r="B557" s="1"/>
      <c r="C557" s="91"/>
      <c r="D557" s="9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25">
      <c r="A558" s="1"/>
      <c r="B558" s="1"/>
      <c r="C558" s="91"/>
      <c r="D558" s="9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25">
      <c r="A559" s="1"/>
      <c r="B559" s="1"/>
      <c r="C559" s="91"/>
      <c r="D559" s="9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25">
      <c r="A560" s="1"/>
      <c r="B560" s="1"/>
      <c r="C560" s="91"/>
      <c r="D560" s="9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25">
      <c r="A561" s="1"/>
      <c r="B561" s="1"/>
      <c r="C561" s="91"/>
      <c r="D561" s="9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25">
      <c r="A562" s="1"/>
      <c r="B562" s="1"/>
      <c r="C562" s="91"/>
      <c r="D562" s="9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25">
      <c r="A563" s="1"/>
      <c r="B563" s="1"/>
      <c r="C563" s="91"/>
      <c r="D563" s="9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25">
      <c r="A564" s="1"/>
      <c r="B564" s="1"/>
      <c r="C564" s="91"/>
      <c r="D564" s="9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25">
      <c r="A565" s="1"/>
      <c r="B565" s="1"/>
      <c r="C565" s="91"/>
      <c r="D565" s="9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25">
      <c r="A566" s="1"/>
      <c r="B566" s="1"/>
      <c r="C566" s="91"/>
      <c r="D566" s="9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25">
      <c r="A567" s="1"/>
      <c r="B567" s="1"/>
      <c r="C567" s="91"/>
      <c r="D567" s="9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25">
      <c r="A568" s="1"/>
      <c r="B568" s="1"/>
      <c r="C568" s="91"/>
      <c r="D568" s="9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25">
      <c r="A569" s="1"/>
      <c r="B569" s="1"/>
      <c r="C569" s="91"/>
      <c r="D569" s="9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25">
      <c r="A570" s="1"/>
      <c r="B570" s="1"/>
      <c r="C570" s="91"/>
      <c r="D570" s="9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25">
      <c r="A571" s="1"/>
      <c r="B571" s="1"/>
      <c r="C571" s="91"/>
      <c r="D571" s="9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25">
      <c r="A572" s="1"/>
      <c r="B572" s="1"/>
      <c r="C572" s="91"/>
      <c r="D572" s="9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25">
      <c r="A573" s="1"/>
      <c r="B573" s="1"/>
      <c r="C573" s="91"/>
      <c r="D573" s="9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25">
      <c r="A574" s="1"/>
      <c r="B574" s="1"/>
      <c r="C574" s="91"/>
      <c r="D574" s="9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25">
      <c r="A575" s="1"/>
      <c r="B575" s="1"/>
      <c r="C575" s="91"/>
      <c r="D575" s="9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25">
      <c r="A576" s="1"/>
      <c r="B576" s="1"/>
      <c r="C576" s="91"/>
      <c r="D576" s="9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25">
      <c r="A577" s="1"/>
      <c r="B577" s="1"/>
      <c r="C577" s="91"/>
      <c r="D577" s="9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25">
      <c r="A578" s="1"/>
      <c r="B578" s="1"/>
      <c r="C578" s="91"/>
      <c r="D578" s="9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25">
      <c r="A579" s="1"/>
      <c r="B579" s="1"/>
      <c r="C579" s="91"/>
      <c r="D579" s="9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25">
      <c r="A580" s="1"/>
      <c r="B580" s="1"/>
      <c r="C580" s="91"/>
      <c r="D580" s="9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25">
      <c r="A581" s="1"/>
      <c r="B581" s="1"/>
      <c r="C581" s="91"/>
      <c r="D581" s="9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25">
      <c r="A582" s="1"/>
      <c r="B582" s="1"/>
      <c r="C582" s="91"/>
      <c r="D582" s="9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25">
      <c r="A583" s="1"/>
      <c r="B583" s="1"/>
      <c r="C583" s="91"/>
      <c r="D583" s="9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25">
      <c r="A584" s="1"/>
      <c r="B584" s="1"/>
      <c r="C584" s="91"/>
      <c r="D584" s="9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25">
      <c r="A585" s="1"/>
      <c r="B585" s="1"/>
      <c r="C585" s="91"/>
      <c r="D585" s="9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25">
      <c r="A586" s="1"/>
      <c r="B586" s="1"/>
      <c r="C586" s="91"/>
      <c r="D586" s="9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25">
      <c r="A587" s="1"/>
      <c r="B587" s="1"/>
      <c r="C587" s="91"/>
      <c r="D587" s="9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25">
      <c r="A588" s="1"/>
      <c r="B588" s="1"/>
      <c r="C588" s="91"/>
      <c r="D588" s="9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25">
      <c r="A589" s="1"/>
      <c r="B589" s="1"/>
      <c r="C589" s="91"/>
      <c r="D589" s="9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25">
      <c r="A590" s="1"/>
      <c r="B590" s="1"/>
      <c r="C590" s="91"/>
      <c r="D590" s="9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25">
      <c r="A591" s="1"/>
      <c r="B591" s="1"/>
      <c r="C591" s="91"/>
      <c r="D591" s="9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25">
      <c r="A592" s="1"/>
      <c r="B592" s="1"/>
      <c r="C592" s="91"/>
      <c r="D592" s="9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25">
      <c r="A593" s="1"/>
      <c r="B593" s="1"/>
      <c r="C593" s="91"/>
      <c r="D593" s="9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25">
      <c r="A594" s="1"/>
      <c r="B594" s="1"/>
      <c r="C594" s="91"/>
      <c r="D594" s="9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25">
      <c r="A595" s="1"/>
      <c r="B595" s="1"/>
      <c r="C595" s="91"/>
      <c r="D595" s="9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25">
      <c r="A596" s="1"/>
      <c r="B596" s="1"/>
      <c r="C596" s="91"/>
      <c r="D596" s="9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25">
      <c r="A597" s="1"/>
      <c r="B597" s="1"/>
      <c r="C597" s="91"/>
      <c r="D597" s="9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25">
      <c r="A598" s="1"/>
      <c r="B598" s="1"/>
      <c r="C598" s="91"/>
      <c r="D598" s="9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25">
      <c r="A599" s="1"/>
      <c r="B599" s="1"/>
      <c r="C599" s="91"/>
      <c r="D599" s="9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25">
      <c r="A600" s="1"/>
      <c r="B600" s="1"/>
      <c r="C600" s="91"/>
      <c r="D600" s="9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25">
      <c r="A601" s="1"/>
      <c r="B601" s="1"/>
      <c r="C601" s="91"/>
      <c r="D601" s="9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25">
      <c r="A602" s="1"/>
      <c r="B602" s="1"/>
      <c r="C602" s="91"/>
      <c r="D602" s="9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25">
      <c r="A603" s="1"/>
      <c r="B603" s="1"/>
      <c r="C603" s="91"/>
      <c r="D603" s="9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25">
      <c r="A604" s="1"/>
      <c r="B604" s="1"/>
      <c r="C604" s="91"/>
      <c r="D604" s="9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25">
      <c r="A605" s="1"/>
      <c r="B605" s="1"/>
      <c r="C605" s="91"/>
      <c r="D605" s="9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25">
      <c r="A606" s="1"/>
      <c r="B606" s="1"/>
      <c r="C606" s="91"/>
      <c r="D606" s="9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25">
      <c r="A607" s="1"/>
      <c r="B607" s="1"/>
      <c r="C607" s="91"/>
      <c r="D607" s="9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25">
      <c r="A608" s="1"/>
      <c r="B608" s="1"/>
      <c r="C608" s="91"/>
      <c r="D608" s="9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25">
      <c r="A609" s="1"/>
      <c r="B609" s="1"/>
      <c r="C609" s="91"/>
      <c r="D609" s="9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25">
      <c r="A610" s="1"/>
      <c r="B610" s="1"/>
      <c r="C610" s="91"/>
      <c r="D610" s="9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25">
      <c r="A611" s="1"/>
      <c r="B611" s="1"/>
      <c r="C611" s="91"/>
      <c r="D611" s="9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25">
      <c r="A612" s="1"/>
      <c r="B612" s="1"/>
      <c r="C612" s="91"/>
      <c r="D612" s="9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25">
      <c r="A613" s="1"/>
      <c r="B613" s="1"/>
      <c r="C613" s="91"/>
      <c r="D613" s="9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25">
      <c r="A614" s="1"/>
      <c r="B614" s="1"/>
      <c r="C614" s="91"/>
      <c r="D614" s="9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25">
      <c r="A615" s="1"/>
      <c r="B615" s="1"/>
      <c r="C615" s="91"/>
      <c r="D615" s="9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25">
      <c r="A616" s="1"/>
      <c r="B616" s="1"/>
      <c r="C616" s="91"/>
      <c r="D616" s="9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25">
      <c r="A617" s="1"/>
      <c r="B617" s="1"/>
      <c r="C617" s="91"/>
      <c r="D617" s="9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25">
      <c r="A618" s="1"/>
      <c r="B618" s="1"/>
      <c r="C618" s="91"/>
      <c r="D618" s="9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25">
      <c r="A619" s="1"/>
      <c r="B619" s="1"/>
      <c r="C619" s="91"/>
      <c r="D619" s="9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25">
      <c r="A620" s="1"/>
      <c r="B620" s="1"/>
      <c r="C620" s="91"/>
      <c r="D620" s="9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25">
      <c r="A621" s="1"/>
      <c r="B621" s="1"/>
      <c r="C621" s="91"/>
      <c r="D621" s="9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25">
      <c r="A622" s="1"/>
      <c r="B622" s="1"/>
      <c r="C622" s="91"/>
      <c r="D622" s="9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25">
      <c r="A623" s="1"/>
      <c r="B623" s="1"/>
      <c r="C623" s="91"/>
      <c r="D623" s="9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25">
      <c r="A624" s="1"/>
      <c r="B624" s="1"/>
      <c r="C624" s="91"/>
      <c r="D624" s="9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25">
      <c r="A625" s="1"/>
      <c r="B625" s="1"/>
      <c r="C625" s="91"/>
      <c r="D625" s="9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25">
      <c r="A626" s="1"/>
      <c r="B626" s="1"/>
      <c r="C626" s="91"/>
      <c r="D626" s="9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25">
      <c r="A627" s="1"/>
      <c r="B627" s="1"/>
      <c r="C627" s="91"/>
      <c r="D627" s="9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25">
      <c r="A628" s="1"/>
      <c r="B628" s="1"/>
      <c r="C628" s="91"/>
      <c r="D628" s="9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25">
      <c r="A629" s="1"/>
      <c r="B629" s="1"/>
      <c r="C629" s="91"/>
      <c r="D629" s="9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25">
      <c r="A630" s="1"/>
      <c r="B630" s="1"/>
      <c r="C630" s="91"/>
      <c r="D630" s="9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25">
      <c r="A631" s="1"/>
      <c r="B631" s="1"/>
      <c r="C631" s="91"/>
      <c r="D631" s="9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25">
      <c r="A632" s="1"/>
      <c r="B632" s="1"/>
      <c r="C632" s="91"/>
      <c r="D632" s="9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25">
      <c r="A633" s="1"/>
      <c r="B633" s="1"/>
      <c r="C633" s="91"/>
      <c r="D633" s="9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25">
      <c r="A634" s="1"/>
      <c r="B634" s="1"/>
      <c r="C634" s="91"/>
      <c r="D634" s="9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25">
      <c r="A635" s="1"/>
      <c r="B635" s="1"/>
      <c r="C635" s="91"/>
      <c r="D635" s="9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25">
      <c r="A636" s="1"/>
      <c r="B636" s="1"/>
      <c r="C636" s="91"/>
      <c r="D636" s="9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25">
      <c r="A637" s="1"/>
      <c r="B637" s="1"/>
      <c r="C637" s="91"/>
      <c r="D637" s="9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25">
      <c r="A638" s="1"/>
      <c r="B638" s="1"/>
      <c r="C638" s="91"/>
      <c r="D638" s="9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25">
      <c r="A639" s="1"/>
      <c r="B639" s="1"/>
      <c r="C639" s="91"/>
      <c r="D639" s="9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25">
      <c r="A640" s="1"/>
      <c r="B640" s="1"/>
      <c r="C640" s="91"/>
      <c r="D640" s="9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25">
      <c r="A641" s="1"/>
      <c r="B641" s="1"/>
      <c r="C641" s="91"/>
      <c r="D641" s="9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25">
      <c r="A642" s="1"/>
      <c r="B642" s="1"/>
      <c r="C642" s="91"/>
      <c r="D642" s="9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25">
      <c r="A643" s="1"/>
      <c r="B643" s="1"/>
      <c r="C643" s="91"/>
      <c r="D643" s="9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25">
      <c r="A644" s="1"/>
      <c r="B644" s="1"/>
      <c r="C644" s="91"/>
      <c r="D644" s="9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25">
      <c r="A645" s="1"/>
      <c r="B645" s="1"/>
      <c r="C645" s="91"/>
      <c r="D645" s="9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25">
      <c r="A646" s="1"/>
      <c r="B646" s="1"/>
      <c r="C646" s="91"/>
      <c r="D646" s="9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25">
      <c r="A647" s="1"/>
      <c r="B647" s="1"/>
      <c r="C647" s="91"/>
      <c r="D647" s="9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25">
      <c r="A648" s="1"/>
      <c r="B648" s="1"/>
      <c r="C648" s="91"/>
      <c r="D648" s="9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25">
      <c r="A649" s="1"/>
      <c r="B649" s="1"/>
      <c r="C649" s="91"/>
      <c r="D649" s="9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25">
      <c r="A650" s="1"/>
      <c r="B650" s="1"/>
      <c r="C650" s="91"/>
      <c r="D650" s="9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25">
      <c r="A651" s="1"/>
      <c r="B651" s="1"/>
      <c r="C651" s="91"/>
      <c r="D651" s="9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25">
      <c r="A652" s="1"/>
      <c r="B652" s="1"/>
      <c r="C652" s="91"/>
      <c r="D652" s="9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25">
      <c r="A653" s="1"/>
      <c r="B653" s="1"/>
      <c r="C653" s="91"/>
      <c r="D653" s="9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25">
      <c r="A654" s="1"/>
      <c r="B654" s="1"/>
      <c r="C654" s="91"/>
      <c r="D654" s="9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25">
      <c r="A655" s="1"/>
      <c r="B655" s="1"/>
      <c r="C655" s="91"/>
      <c r="D655" s="9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25">
      <c r="A656" s="1"/>
      <c r="B656" s="1"/>
      <c r="C656" s="91"/>
      <c r="D656" s="9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25">
      <c r="A657" s="1"/>
      <c r="B657" s="1"/>
      <c r="C657" s="91"/>
      <c r="D657" s="9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25">
      <c r="A658" s="1"/>
      <c r="B658" s="1"/>
      <c r="C658" s="91"/>
      <c r="D658" s="9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25">
      <c r="A659" s="1"/>
      <c r="B659" s="1"/>
      <c r="C659" s="91"/>
      <c r="D659" s="9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25">
      <c r="A660" s="1"/>
      <c r="B660" s="1"/>
      <c r="C660" s="91"/>
      <c r="D660" s="9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25">
      <c r="A661" s="1"/>
      <c r="B661" s="1"/>
      <c r="C661" s="91"/>
      <c r="D661" s="9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25">
      <c r="A662" s="1"/>
      <c r="B662" s="1"/>
      <c r="C662" s="91"/>
      <c r="D662" s="9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25">
      <c r="A663" s="1"/>
      <c r="B663" s="1"/>
      <c r="C663" s="91"/>
      <c r="D663" s="9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25">
      <c r="A664" s="1"/>
      <c r="B664" s="1"/>
      <c r="C664" s="91"/>
      <c r="D664" s="9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25">
      <c r="A665" s="1"/>
      <c r="B665" s="1"/>
      <c r="C665" s="91"/>
      <c r="D665" s="9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25">
      <c r="A666" s="1"/>
      <c r="B666" s="1"/>
      <c r="C666" s="91"/>
      <c r="D666" s="9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25">
      <c r="A667" s="1"/>
      <c r="B667" s="1"/>
      <c r="C667" s="91"/>
      <c r="D667" s="9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25">
      <c r="A668" s="1"/>
      <c r="B668" s="1"/>
      <c r="C668" s="91"/>
      <c r="D668" s="9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25">
      <c r="A669" s="1"/>
      <c r="B669" s="1"/>
      <c r="C669" s="91"/>
      <c r="D669" s="9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25">
      <c r="A670" s="1"/>
      <c r="B670" s="1"/>
      <c r="C670" s="91"/>
      <c r="D670" s="9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25">
      <c r="A671" s="1"/>
      <c r="B671" s="1"/>
      <c r="C671" s="91"/>
      <c r="D671" s="9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25">
      <c r="A672" s="1"/>
      <c r="B672" s="1"/>
      <c r="C672" s="91"/>
      <c r="D672" s="9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25">
      <c r="A673" s="1"/>
      <c r="B673" s="1"/>
      <c r="C673" s="91"/>
      <c r="D673" s="9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25">
      <c r="A674" s="1"/>
      <c r="B674" s="1"/>
      <c r="C674" s="91"/>
      <c r="D674" s="9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25">
      <c r="A675" s="1"/>
      <c r="B675" s="1"/>
      <c r="C675" s="91"/>
      <c r="D675" s="9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25">
      <c r="A676" s="1"/>
      <c r="B676" s="1"/>
      <c r="C676" s="91"/>
      <c r="D676" s="9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25">
      <c r="A677" s="1"/>
      <c r="B677" s="1"/>
      <c r="C677" s="91"/>
      <c r="D677" s="9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25">
      <c r="A678" s="1"/>
      <c r="B678" s="1"/>
      <c r="C678" s="91"/>
      <c r="D678" s="9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25">
      <c r="A679" s="1"/>
      <c r="B679" s="1"/>
      <c r="C679" s="91"/>
      <c r="D679" s="9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25">
      <c r="A680" s="1"/>
      <c r="B680" s="1"/>
      <c r="C680" s="91"/>
      <c r="D680" s="9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25">
      <c r="A681" s="1"/>
      <c r="B681" s="1"/>
      <c r="C681" s="91"/>
      <c r="D681" s="9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25">
      <c r="A682" s="1"/>
      <c r="B682" s="1"/>
      <c r="C682" s="91"/>
      <c r="D682" s="9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25">
      <c r="A683" s="1"/>
      <c r="B683" s="1"/>
      <c r="C683" s="91"/>
      <c r="D683" s="9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25">
      <c r="A684" s="1"/>
      <c r="B684" s="1"/>
      <c r="C684" s="91"/>
      <c r="D684" s="9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25">
      <c r="A685" s="1"/>
      <c r="B685" s="1"/>
      <c r="C685" s="91"/>
      <c r="D685" s="9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25">
      <c r="A686" s="1"/>
      <c r="B686" s="1"/>
      <c r="C686" s="91"/>
      <c r="D686" s="9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25">
      <c r="A687" s="1"/>
      <c r="B687" s="1"/>
      <c r="C687" s="91"/>
      <c r="D687" s="9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25">
      <c r="A688" s="1"/>
      <c r="B688" s="1"/>
      <c r="C688" s="91"/>
      <c r="D688" s="9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25">
      <c r="A689" s="1"/>
      <c r="B689" s="1"/>
      <c r="C689" s="91"/>
      <c r="D689" s="9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25">
      <c r="A690" s="1"/>
      <c r="B690" s="1"/>
      <c r="C690" s="91"/>
      <c r="D690" s="9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25">
      <c r="A691" s="1"/>
      <c r="B691" s="1"/>
      <c r="C691" s="91"/>
      <c r="D691" s="9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25">
      <c r="A692" s="1"/>
      <c r="B692" s="1"/>
      <c r="C692" s="91"/>
      <c r="D692" s="9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25">
      <c r="A693" s="1"/>
      <c r="B693" s="1"/>
      <c r="C693" s="91"/>
      <c r="D693" s="9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25">
      <c r="A694" s="1"/>
      <c r="B694" s="1"/>
      <c r="C694" s="91"/>
      <c r="D694" s="9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25">
      <c r="A695" s="1"/>
      <c r="B695" s="1"/>
      <c r="C695" s="91"/>
      <c r="D695" s="9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25">
      <c r="A696" s="1"/>
      <c r="B696" s="1"/>
      <c r="C696" s="91"/>
      <c r="D696" s="9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25">
      <c r="A697" s="1"/>
      <c r="B697" s="1"/>
      <c r="C697" s="91"/>
      <c r="D697" s="9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25">
      <c r="A698" s="1"/>
      <c r="B698" s="1"/>
      <c r="C698" s="91"/>
      <c r="D698" s="9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25">
      <c r="A699" s="1"/>
      <c r="B699" s="1"/>
      <c r="C699" s="91"/>
      <c r="D699" s="9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25">
      <c r="A700" s="1"/>
      <c r="B700" s="1"/>
      <c r="C700" s="91"/>
      <c r="D700" s="9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25">
      <c r="A701" s="1"/>
      <c r="B701" s="1"/>
      <c r="C701" s="91"/>
      <c r="D701" s="9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25">
      <c r="A702" s="1"/>
      <c r="B702" s="1"/>
      <c r="C702" s="91"/>
      <c r="D702" s="9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25">
      <c r="A703" s="1"/>
      <c r="B703" s="1"/>
      <c r="C703" s="91"/>
      <c r="D703" s="9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25">
      <c r="A704" s="1"/>
      <c r="B704" s="1"/>
      <c r="C704" s="91"/>
      <c r="D704" s="9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25">
      <c r="A705" s="1"/>
      <c r="B705" s="1"/>
      <c r="C705" s="91"/>
      <c r="D705" s="9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25">
      <c r="A706" s="1"/>
      <c r="B706" s="1"/>
      <c r="C706" s="91"/>
      <c r="D706" s="9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25">
      <c r="A707" s="1"/>
      <c r="B707" s="1"/>
      <c r="C707" s="91"/>
      <c r="D707" s="9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25">
      <c r="A708" s="1"/>
      <c r="B708" s="1"/>
      <c r="C708" s="91"/>
      <c r="D708" s="9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25">
      <c r="A709" s="1"/>
      <c r="B709" s="1"/>
      <c r="C709" s="91"/>
      <c r="D709" s="9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25">
      <c r="A710" s="1"/>
      <c r="B710" s="1"/>
      <c r="C710" s="91"/>
      <c r="D710" s="9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25">
      <c r="A711" s="1"/>
      <c r="B711" s="1"/>
      <c r="C711" s="91"/>
      <c r="D711" s="9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25">
      <c r="A712" s="1"/>
      <c r="B712" s="1"/>
      <c r="C712" s="91"/>
      <c r="D712" s="9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25">
      <c r="A713" s="1"/>
      <c r="B713" s="1"/>
      <c r="C713" s="91"/>
      <c r="D713" s="9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25">
      <c r="A714" s="1"/>
      <c r="B714" s="1"/>
      <c r="C714" s="91"/>
      <c r="D714" s="9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25">
      <c r="A715" s="1"/>
      <c r="B715" s="1"/>
      <c r="C715" s="91"/>
      <c r="D715" s="9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25">
      <c r="A716" s="1"/>
      <c r="B716" s="1"/>
      <c r="C716" s="91"/>
      <c r="D716" s="9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25">
      <c r="A717" s="1"/>
      <c r="B717" s="1"/>
      <c r="C717" s="91"/>
      <c r="D717" s="9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25">
      <c r="A718" s="1"/>
      <c r="B718" s="1"/>
      <c r="C718" s="91"/>
      <c r="D718" s="9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25">
      <c r="A719" s="1"/>
      <c r="B719" s="1"/>
      <c r="C719" s="91"/>
      <c r="D719" s="9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25">
      <c r="A720" s="1"/>
      <c r="B720" s="1"/>
      <c r="C720" s="91"/>
      <c r="D720" s="9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25">
      <c r="A721" s="1"/>
      <c r="B721" s="1"/>
      <c r="C721" s="91"/>
      <c r="D721" s="9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25">
      <c r="A722" s="1"/>
      <c r="B722" s="1"/>
      <c r="C722" s="91"/>
      <c r="D722" s="9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25">
      <c r="A723" s="1"/>
      <c r="B723" s="1"/>
      <c r="C723" s="91"/>
      <c r="D723" s="9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25">
      <c r="A724" s="1"/>
      <c r="B724" s="1"/>
      <c r="C724" s="91"/>
      <c r="D724" s="9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25">
      <c r="A725" s="1"/>
      <c r="B725" s="1"/>
      <c r="C725" s="91"/>
      <c r="D725" s="9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25">
      <c r="A726" s="1"/>
      <c r="B726" s="1"/>
      <c r="C726" s="91"/>
      <c r="D726" s="9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25">
      <c r="A727" s="1"/>
      <c r="B727" s="1"/>
      <c r="C727" s="91"/>
      <c r="D727" s="9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25">
      <c r="A728" s="1"/>
      <c r="B728" s="1"/>
      <c r="C728" s="91"/>
      <c r="D728" s="9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25">
      <c r="A729" s="1"/>
      <c r="B729" s="1"/>
      <c r="C729" s="91"/>
      <c r="D729" s="9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25">
      <c r="A730" s="1"/>
      <c r="B730" s="1"/>
      <c r="C730" s="91"/>
      <c r="D730" s="9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25">
      <c r="A731" s="1"/>
      <c r="B731" s="1"/>
      <c r="C731" s="91"/>
      <c r="D731" s="9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25">
      <c r="A732" s="1"/>
      <c r="B732" s="1"/>
      <c r="C732" s="91"/>
      <c r="D732" s="9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25">
      <c r="A733" s="1"/>
      <c r="B733" s="1"/>
      <c r="C733" s="91"/>
      <c r="D733" s="9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25">
      <c r="A734" s="1"/>
      <c r="B734" s="1"/>
      <c r="C734" s="91"/>
      <c r="D734" s="9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25">
      <c r="A735" s="1"/>
      <c r="B735" s="1"/>
      <c r="C735" s="91"/>
      <c r="D735" s="9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25">
      <c r="A736" s="1"/>
      <c r="B736" s="1"/>
      <c r="C736" s="91"/>
      <c r="D736" s="9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25">
      <c r="A737" s="1"/>
      <c r="B737" s="1"/>
      <c r="C737" s="91"/>
      <c r="D737" s="9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25">
      <c r="A738" s="1"/>
      <c r="B738" s="1"/>
      <c r="C738" s="91"/>
      <c r="D738" s="9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25">
      <c r="A739" s="1"/>
      <c r="B739" s="1"/>
      <c r="C739" s="91"/>
      <c r="D739" s="9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25">
      <c r="A740" s="1"/>
      <c r="B740" s="1"/>
      <c r="C740" s="91"/>
      <c r="D740" s="9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25">
      <c r="A741" s="1"/>
      <c r="B741" s="1"/>
      <c r="C741" s="91"/>
      <c r="D741" s="9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25">
      <c r="A742" s="1"/>
      <c r="B742" s="1"/>
      <c r="C742" s="91"/>
      <c r="D742" s="9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25">
      <c r="A743" s="1"/>
      <c r="B743" s="1"/>
      <c r="C743" s="91"/>
      <c r="D743" s="9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25">
      <c r="A744" s="1"/>
      <c r="B744" s="1"/>
      <c r="C744" s="91"/>
      <c r="D744" s="9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25">
      <c r="A745" s="1"/>
      <c r="B745" s="1"/>
      <c r="C745" s="91"/>
      <c r="D745" s="9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25">
      <c r="A746" s="1"/>
      <c r="B746" s="1"/>
      <c r="C746" s="91"/>
      <c r="D746" s="9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25">
      <c r="A747" s="1"/>
      <c r="B747" s="1"/>
      <c r="C747" s="91"/>
      <c r="D747" s="9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25">
      <c r="A748" s="1"/>
      <c r="B748" s="1"/>
      <c r="C748" s="91"/>
      <c r="D748" s="9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25">
      <c r="A749" s="1"/>
      <c r="B749" s="1"/>
      <c r="C749" s="91"/>
      <c r="D749" s="9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25">
      <c r="A750" s="1"/>
      <c r="B750" s="1"/>
      <c r="C750" s="91"/>
      <c r="D750" s="9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25">
      <c r="A751" s="1"/>
      <c r="B751" s="1"/>
      <c r="C751" s="91"/>
      <c r="D751" s="9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25">
      <c r="A752" s="1"/>
      <c r="B752" s="1"/>
      <c r="C752" s="91"/>
      <c r="D752" s="9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25">
      <c r="A753" s="1"/>
      <c r="B753" s="1"/>
      <c r="C753" s="91"/>
      <c r="D753" s="9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25">
      <c r="A754" s="1"/>
      <c r="B754" s="1"/>
      <c r="C754" s="91"/>
      <c r="D754" s="9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25">
      <c r="A755" s="1"/>
      <c r="B755" s="1"/>
      <c r="C755" s="91"/>
      <c r="D755" s="9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25">
      <c r="A756" s="1"/>
      <c r="B756" s="1"/>
      <c r="C756" s="91"/>
      <c r="D756" s="9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25">
      <c r="A757" s="1"/>
      <c r="B757" s="1"/>
      <c r="C757" s="91"/>
      <c r="D757" s="9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25">
      <c r="A758" s="1"/>
      <c r="B758" s="1"/>
      <c r="C758" s="91"/>
      <c r="D758" s="9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25">
      <c r="A759" s="1"/>
      <c r="B759" s="1"/>
      <c r="C759" s="91"/>
      <c r="D759" s="9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25">
      <c r="A760" s="1"/>
      <c r="B760" s="1"/>
      <c r="C760" s="91"/>
      <c r="D760" s="9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25">
      <c r="A761" s="1"/>
      <c r="B761" s="1"/>
      <c r="C761" s="91"/>
      <c r="D761" s="9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25">
      <c r="A762" s="1"/>
      <c r="B762" s="1"/>
      <c r="C762" s="91"/>
      <c r="D762" s="9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25">
      <c r="A763" s="1"/>
      <c r="B763" s="1"/>
      <c r="C763" s="91"/>
      <c r="D763" s="9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25">
      <c r="A764" s="1"/>
      <c r="B764" s="1"/>
      <c r="C764" s="91"/>
      <c r="D764" s="9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25">
      <c r="A765" s="1"/>
      <c r="B765" s="1"/>
      <c r="C765" s="91"/>
      <c r="D765" s="9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25">
      <c r="A766" s="1"/>
      <c r="B766" s="1"/>
      <c r="C766" s="91"/>
      <c r="D766" s="9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25">
      <c r="A767" s="1"/>
      <c r="B767" s="1"/>
      <c r="C767" s="91"/>
      <c r="D767" s="9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25">
      <c r="A768" s="1"/>
      <c r="B768" s="1"/>
      <c r="C768" s="91"/>
      <c r="D768" s="9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25">
      <c r="A769" s="1"/>
      <c r="B769" s="1"/>
      <c r="C769" s="91"/>
      <c r="D769" s="9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25">
      <c r="A770" s="1"/>
      <c r="B770" s="1"/>
      <c r="C770" s="91"/>
      <c r="D770" s="9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25">
      <c r="A771" s="1"/>
      <c r="B771" s="1"/>
      <c r="C771" s="91"/>
      <c r="D771" s="9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25">
      <c r="A772" s="1"/>
      <c r="B772" s="1"/>
      <c r="C772" s="91"/>
      <c r="D772" s="9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25">
      <c r="A773" s="1"/>
      <c r="B773" s="1"/>
      <c r="C773" s="91"/>
      <c r="D773" s="9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25">
      <c r="A774" s="1"/>
      <c r="B774" s="1"/>
      <c r="C774" s="91"/>
      <c r="D774" s="9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25">
      <c r="A775" s="1"/>
      <c r="B775" s="1"/>
      <c r="C775" s="91"/>
      <c r="D775" s="9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25">
      <c r="A776" s="1"/>
      <c r="B776" s="1"/>
      <c r="C776" s="91"/>
      <c r="D776" s="9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25">
      <c r="A777" s="1"/>
      <c r="B777" s="1"/>
      <c r="C777" s="91"/>
      <c r="D777" s="9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25">
      <c r="A778" s="1"/>
      <c r="B778" s="1"/>
      <c r="C778" s="91"/>
      <c r="D778" s="9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25">
      <c r="A779" s="1"/>
      <c r="B779" s="1"/>
      <c r="C779" s="91"/>
      <c r="D779" s="9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25">
      <c r="A780" s="1"/>
      <c r="B780" s="1"/>
      <c r="C780" s="91"/>
      <c r="D780" s="9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25">
      <c r="A781" s="1"/>
      <c r="B781" s="1"/>
      <c r="C781" s="91"/>
      <c r="D781" s="9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25">
      <c r="A782" s="1"/>
      <c r="B782" s="1"/>
      <c r="C782" s="91"/>
      <c r="D782" s="9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25">
      <c r="A783" s="1"/>
      <c r="B783" s="1"/>
      <c r="C783" s="91"/>
      <c r="D783" s="9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25">
      <c r="A784" s="1"/>
      <c r="B784" s="1"/>
      <c r="C784" s="91"/>
      <c r="D784" s="9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25">
      <c r="A785" s="1"/>
      <c r="B785" s="1"/>
      <c r="C785" s="91"/>
      <c r="D785" s="9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25">
      <c r="A786" s="1"/>
      <c r="B786" s="1"/>
      <c r="C786" s="91"/>
      <c r="D786" s="9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25">
      <c r="A787" s="1"/>
      <c r="B787" s="1"/>
      <c r="C787" s="91"/>
      <c r="D787" s="9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25">
      <c r="A788" s="1"/>
      <c r="B788" s="1"/>
      <c r="C788" s="91"/>
      <c r="D788" s="9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25">
      <c r="A789" s="1"/>
      <c r="B789" s="1"/>
      <c r="C789" s="91"/>
      <c r="D789" s="9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25">
      <c r="A790" s="1"/>
      <c r="B790" s="1"/>
      <c r="C790" s="91"/>
      <c r="D790" s="9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25">
      <c r="A791" s="1"/>
      <c r="B791" s="1"/>
      <c r="C791" s="91"/>
      <c r="D791" s="9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25">
      <c r="A792" s="1"/>
      <c r="B792" s="1"/>
      <c r="C792" s="91"/>
      <c r="D792" s="9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25">
      <c r="A793" s="1"/>
      <c r="B793" s="1"/>
      <c r="C793" s="91"/>
      <c r="D793" s="9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25">
      <c r="A794" s="1"/>
      <c r="B794" s="1"/>
      <c r="C794" s="91"/>
      <c r="D794" s="9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25">
      <c r="A795" s="1"/>
      <c r="B795" s="1"/>
      <c r="C795" s="91"/>
      <c r="D795" s="9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25">
      <c r="A796" s="1"/>
      <c r="B796" s="1"/>
      <c r="C796" s="91"/>
      <c r="D796" s="9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25">
      <c r="A797" s="1"/>
      <c r="B797" s="1"/>
      <c r="C797" s="91"/>
      <c r="D797" s="9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25">
      <c r="A798" s="1"/>
      <c r="B798" s="1"/>
      <c r="C798" s="91"/>
      <c r="D798" s="9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25">
      <c r="A799" s="1"/>
      <c r="B799" s="1"/>
      <c r="C799" s="91"/>
      <c r="D799" s="9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25">
      <c r="A800" s="1"/>
      <c r="B800" s="1"/>
      <c r="C800" s="91"/>
      <c r="D800" s="9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25">
      <c r="A801" s="1"/>
      <c r="B801" s="1"/>
      <c r="C801" s="91"/>
      <c r="D801" s="9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25">
      <c r="A802" s="1"/>
      <c r="B802" s="1"/>
      <c r="C802" s="91"/>
      <c r="D802" s="9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25">
      <c r="A803" s="1"/>
      <c r="B803" s="1"/>
      <c r="C803" s="91"/>
      <c r="D803" s="9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25">
      <c r="A804" s="1"/>
      <c r="B804" s="1"/>
      <c r="C804" s="91"/>
      <c r="D804" s="9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25">
      <c r="A805" s="1"/>
      <c r="B805" s="1"/>
      <c r="C805" s="91"/>
      <c r="D805" s="9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25">
      <c r="A806" s="1"/>
      <c r="B806" s="1"/>
      <c r="C806" s="91"/>
      <c r="D806" s="9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25">
      <c r="A807" s="1"/>
      <c r="B807" s="1"/>
      <c r="C807" s="91"/>
      <c r="D807" s="9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25">
      <c r="A808" s="1"/>
      <c r="B808" s="1"/>
      <c r="C808" s="91"/>
      <c r="D808" s="9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25">
      <c r="A809" s="1"/>
      <c r="B809" s="1"/>
      <c r="C809" s="91"/>
      <c r="D809" s="9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25">
      <c r="A810" s="1"/>
      <c r="B810" s="1"/>
      <c r="C810" s="91"/>
      <c r="D810" s="9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25">
      <c r="A811" s="1"/>
      <c r="B811" s="1"/>
      <c r="C811" s="91"/>
      <c r="D811" s="9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25">
      <c r="A812" s="1"/>
      <c r="B812" s="1"/>
      <c r="C812" s="91"/>
      <c r="D812" s="9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25">
      <c r="A813" s="1"/>
      <c r="B813" s="1"/>
      <c r="C813" s="91"/>
      <c r="D813" s="9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25">
      <c r="A814" s="1"/>
      <c r="B814" s="1"/>
      <c r="C814" s="91"/>
      <c r="D814" s="9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25">
      <c r="A815" s="1"/>
      <c r="B815" s="1"/>
      <c r="C815" s="91"/>
      <c r="D815" s="9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25">
      <c r="A816" s="1"/>
      <c r="B816" s="1"/>
      <c r="C816" s="91"/>
      <c r="D816" s="9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25">
      <c r="A817" s="1"/>
      <c r="B817" s="1"/>
      <c r="C817" s="91"/>
      <c r="D817" s="9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25">
      <c r="A818" s="1"/>
      <c r="B818" s="1"/>
      <c r="C818" s="91"/>
      <c r="D818" s="9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25">
      <c r="A819" s="1"/>
      <c r="B819" s="1"/>
      <c r="C819" s="91"/>
      <c r="D819" s="9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25">
      <c r="A820" s="1"/>
      <c r="B820" s="1"/>
      <c r="C820" s="91"/>
      <c r="D820" s="9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25">
      <c r="A821" s="1"/>
      <c r="B821" s="1"/>
      <c r="C821" s="91"/>
      <c r="D821" s="9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25">
      <c r="A822" s="1"/>
      <c r="B822" s="1"/>
      <c r="C822" s="91"/>
      <c r="D822" s="9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25">
      <c r="A823" s="1"/>
      <c r="B823" s="1"/>
      <c r="C823" s="91"/>
      <c r="D823" s="9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25">
      <c r="A824" s="1"/>
      <c r="B824" s="1"/>
      <c r="C824" s="91"/>
      <c r="D824" s="9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25">
      <c r="A825" s="1"/>
      <c r="B825" s="1"/>
      <c r="C825" s="91"/>
      <c r="D825" s="9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25">
      <c r="A826" s="1"/>
      <c r="B826" s="1"/>
      <c r="C826" s="91"/>
      <c r="D826" s="9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25">
      <c r="A827" s="1"/>
      <c r="B827" s="1"/>
      <c r="C827" s="91"/>
      <c r="D827" s="9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25">
      <c r="A828" s="1"/>
      <c r="B828" s="1"/>
      <c r="C828" s="91"/>
      <c r="D828" s="9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25">
      <c r="A829" s="1"/>
      <c r="B829" s="1"/>
      <c r="C829" s="91"/>
      <c r="D829" s="9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25">
      <c r="A830" s="1"/>
      <c r="B830" s="1"/>
      <c r="C830" s="91"/>
      <c r="D830" s="9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25">
      <c r="A831" s="1"/>
      <c r="B831" s="1"/>
      <c r="C831" s="91"/>
      <c r="D831" s="9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25">
      <c r="A832" s="1"/>
      <c r="B832" s="1"/>
      <c r="C832" s="91"/>
      <c r="D832" s="9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25">
      <c r="A833" s="1"/>
      <c r="B833" s="1"/>
      <c r="C833" s="91"/>
      <c r="D833" s="9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25">
      <c r="A834" s="1"/>
      <c r="B834" s="1"/>
      <c r="C834" s="91"/>
      <c r="D834" s="9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25">
      <c r="A835" s="1"/>
      <c r="B835" s="1"/>
      <c r="C835" s="91"/>
      <c r="D835" s="9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25">
      <c r="A836" s="1"/>
      <c r="B836" s="1"/>
      <c r="C836" s="91"/>
      <c r="D836" s="9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25">
      <c r="A837" s="1"/>
      <c r="B837" s="1"/>
      <c r="C837" s="91"/>
      <c r="D837" s="9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25">
      <c r="A838" s="1"/>
      <c r="B838" s="1"/>
      <c r="C838" s="91"/>
      <c r="D838" s="9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25">
      <c r="A839" s="1"/>
      <c r="B839" s="1"/>
      <c r="C839" s="91"/>
      <c r="D839" s="9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25">
      <c r="A840" s="1"/>
      <c r="B840" s="1"/>
      <c r="C840" s="91"/>
      <c r="D840" s="9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25">
      <c r="A841" s="1"/>
      <c r="B841" s="1"/>
      <c r="C841" s="91"/>
      <c r="D841" s="9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25">
      <c r="A842" s="1"/>
      <c r="B842" s="1"/>
      <c r="C842" s="91"/>
      <c r="D842" s="9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25">
      <c r="A843" s="1"/>
      <c r="B843" s="1"/>
      <c r="C843" s="91"/>
      <c r="D843" s="9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25">
      <c r="A844" s="1"/>
      <c r="B844" s="1"/>
      <c r="C844" s="91"/>
      <c r="D844" s="9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25">
      <c r="A845" s="1"/>
      <c r="B845" s="1"/>
      <c r="C845" s="91"/>
      <c r="D845" s="9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25">
      <c r="A846" s="1"/>
      <c r="B846" s="1"/>
      <c r="C846" s="91"/>
      <c r="D846" s="9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25">
      <c r="A847" s="1"/>
      <c r="B847" s="1"/>
      <c r="C847" s="91"/>
      <c r="D847" s="9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25">
      <c r="A848" s="1"/>
      <c r="B848" s="1"/>
      <c r="C848" s="91"/>
      <c r="D848" s="9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25">
      <c r="A849" s="1"/>
      <c r="B849" s="1"/>
      <c r="C849" s="91"/>
      <c r="D849" s="9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25">
      <c r="A850" s="1"/>
      <c r="B850" s="1"/>
      <c r="C850" s="91"/>
      <c r="D850" s="9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25">
      <c r="A851" s="1"/>
      <c r="B851" s="1"/>
      <c r="C851" s="91"/>
      <c r="D851" s="9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25">
      <c r="A852" s="1"/>
      <c r="B852" s="1"/>
      <c r="C852" s="91"/>
      <c r="D852" s="9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25">
      <c r="A853" s="1"/>
      <c r="B853" s="1"/>
      <c r="C853" s="91"/>
      <c r="D853" s="9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25">
      <c r="A854" s="1"/>
      <c r="B854" s="1"/>
      <c r="C854" s="91"/>
      <c r="D854" s="9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25">
      <c r="A855" s="1"/>
      <c r="B855" s="1"/>
      <c r="C855" s="91"/>
      <c r="D855" s="9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25">
      <c r="A856" s="1"/>
      <c r="B856" s="1"/>
      <c r="C856" s="91"/>
      <c r="D856" s="9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25">
      <c r="A857" s="1"/>
      <c r="B857" s="1"/>
      <c r="C857" s="91"/>
      <c r="D857" s="9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25">
      <c r="A858" s="1"/>
      <c r="B858" s="1"/>
      <c r="C858" s="91"/>
      <c r="D858" s="9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25">
      <c r="A859" s="1"/>
      <c r="B859" s="1"/>
      <c r="C859" s="91"/>
      <c r="D859" s="9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25">
      <c r="A860" s="1"/>
      <c r="B860" s="1"/>
      <c r="C860" s="91"/>
      <c r="D860" s="9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25">
      <c r="A861" s="1"/>
      <c r="B861" s="1"/>
      <c r="C861" s="91"/>
      <c r="D861" s="9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25">
      <c r="A862" s="1"/>
      <c r="B862" s="1"/>
      <c r="C862" s="91"/>
      <c r="D862" s="9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25">
      <c r="A863" s="1"/>
      <c r="B863" s="1"/>
      <c r="C863" s="91"/>
      <c r="D863" s="9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25">
      <c r="A864" s="1"/>
      <c r="B864" s="1"/>
      <c r="C864" s="91"/>
      <c r="D864" s="9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25">
      <c r="A865" s="1"/>
      <c r="B865" s="1"/>
      <c r="C865" s="91"/>
      <c r="D865" s="9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25">
      <c r="A866" s="1"/>
      <c r="B866" s="1"/>
      <c r="C866" s="91"/>
      <c r="D866" s="9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25">
      <c r="A867" s="1"/>
      <c r="B867" s="1"/>
      <c r="C867" s="91"/>
      <c r="D867" s="9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25">
      <c r="A868" s="1"/>
      <c r="B868" s="1"/>
      <c r="C868" s="91"/>
      <c r="D868" s="9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25">
      <c r="A869" s="1"/>
      <c r="B869" s="1"/>
      <c r="C869" s="91"/>
      <c r="D869" s="9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25">
      <c r="A870" s="1"/>
      <c r="B870" s="1"/>
      <c r="C870" s="91"/>
      <c r="D870" s="9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25">
      <c r="A871" s="1"/>
      <c r="B871" s="1"/>
      <c r="C871" s="91"/>
      <c r="D871" s="9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25">
      <c r="A872" s="1"/>
      <c r="B872" s="1"/>
      <c r="C872" s="91"/>
      <c r="D872" s="9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25">
      <c r="A873" s="1"/>
      <c r="B873" s="1"/>
      <c r="C873" s="91"/>
      <c r="D873" s="9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25">
      <c r="A874" s="1"/>
      <c r="B874" s="1"/>
      <c r="C874" s="91"/>
      <c r="D874" s="9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25">
      <c r="A875" s="1"/>
      <c r="B875" s="1"/>
      <c r="C875" s="91"/>
      <c r="D875" s="9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25">
      <c r="A876" s="1"/>
      <c r="B876" s="1"/>
      <c r="C876" s="91"/>
      <c r="D876" s="9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25">
      <c r="A877" s="1"/>
      <c r="B877" s="1"/>
      <c r="C877" s="91"/>
      <c r="D877" s="9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25">
      <c r="A878" s="1"/>
      <c r="B878" s="1"/>
      <c r="C878" s="91"/>
      <c r="D878" s="9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25">
      <c r="A879" s="1"/>
      <c r="B879" s="1"/>
      <c r="C879" s="91"/>
      <c r="D879" s="9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25">
      <c r="A880" s="1"/>
      <c r="B880" s="1"/>
      <c r="C880" s="91"/>
      <c r="D880" s="9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25">
      <c r="A881" s="1"/>
      <c r="B881" s="1"/>
      <c r="C881" s="91"/>
      <c r="D881" s="9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25">
      <c r="A882" s="1"/>
      <c r="B882" s="1"/>
      <c r="C882" s="91"/>
      <c r="D882" s="9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25">
      <c r="A883" s="1"/>
      <c r="B883" s="1"/>
      <c r="C883" s="91"/>
      <c r="D883" s="9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25">
      <c r="A884" s="1"/>
      <c r="B884" s="1"/>
      <c r="C884" s="91"/>
      <c r="D884" s="9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25">
      <c r="A885" s="1"/>
      <c r="B885" s="1"/>
      <c r="C885" s="91"/>
      <c r="D885" s="9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25">
      <c r="A886" s="1"/>
      <c r="B886" s="1"/>
      <c r="C886" s="91"/>
      <c r="D886" s="9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25">
      <c r="A887" s="1"/>
      <c r="B887" s="1"/>
      <c r="C887" s="91"/>
      <c r="D887" s="9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25">
      <c r="A888" s="1"/>
      <c r="B888" s="1"/>
      <c r="C888" s="91"/>
      <c r="D888" s="9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25">
      <c r="A889" s="1"/>
      <c r="B889" s="1"/>
      <c r="C889" s="91"/>
      <c r="D889" s="9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25">
      <c r="A890" s="1"/>
      <c r="B890" s="1"/>
      <c r="C890" s="91"/>
      <c r="D890" s="9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25">
      <c r="A891" s="1"/>
      <c r="B891" s="1"/>
      <c r="C891" s="91"/>
      <c r="D891" s="9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25">
      <c r="A892" s="1"/>
      <c r="B892" s="1"/>
      <c r="C892" s="91"/>
      <c r="D892" s="9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25">
      <c r="A893" s="1"/>
      <c r="B893" s="1"/>
      <c r="C893" s="91"/>
      <c r="D893" s="9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25">
      <c r="A894" s="1"/>
      <c r="B894" s="1"/>
      <c r="C894" s="91"/>
      <c r="D894" s="9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25">
      <c r="A895" s="1"/>
      <c r="B895" s="1"/>
      <c r="C895" s="91"/>
      <c r="D895" s="9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25">
      <c r="A896" s="1"/>
      <c r="B896" s="1"/>
      <c r="C896" s="91"/>
      <c r="D896" s="9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25">
      <c r="A897" s="1"/>
      <c r="B897" s="1"/>
      <c r="C897" s="91"/>
      <c r="D897" s="9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25">
      <c r="A898" s="1"/>
      <c r="B898" s="1"/>
      <c r="C898" s="91"/>
      <c r="D898" s="9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25">
      <c r="A899" s="1"/>
      <c r="B899" s="1"/>
      <c r="C899" s="91"/>
      <c r="D899" s="9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25">
      <c r="A900" s="1"/>
      <c r="B900" s="1"/>
      <c r="C900" s="91"/>
      <c r="D900" s="9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25">
      <c r="A901" s="1"/>
      <c r="B901" s="1"/>
      <c r="C901" s="91"/>
      <c r="D901" s="9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25">
      <c r="A902" s="1"/>
      <c r="B902" s="1"/>
      <c r="C902" s="91"/>
      <c r="D902" s="9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25">
      <c r="A903" s="1"/>
      <c r="B903" s="1"/>
      <c r="C903" s="91"/>
      <c r="D903" s="9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25">
      <c r="A904" s="1"/>
      <c r="B904" s="1"/>
      <c r="C904" s="91"/>
      <c r="D904" s="9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25">
      <c r="A905" s="1"/>
      <c r="B905" s="1"/>
      <c r="C905" s="91"/>
      <c r="D905" s="9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25">
      <c r="A906" s="1"/>
      <c r="B906" s="1"/>
      <c r="C906" s="91"/>
      <c r="D906" s="9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25">
      <c r="A907" s="1"/>
      <c r="B907" s="1"/>
      <c r="C907" s="91"/>
      <c r="D907" s="9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25">
      <c r="A908" s="1"/>
      <c r="B908" s="1"/>
      <c r="C908" s="91"/>
      <c r="D908" s="9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25">
      <c r="A909" s="1"/>
      <c r="B909" s="1"/>
      <c r="C909" s="91"/>
      <c r="D909" s="9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25">
      <c r="A910" s="1"/>
      <c r="B910" s="1"/>
      <c r="C910" s="91"/>
      <c r="D910" s="9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25">
      <c r="A911" s="1"/>
      <c r="B911" s="1"/>
      <c r="C911" s="91"/>
      <c r="D911" s="9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25">
      <c r="A912" s="1"/>
      <c r="B912" s="1"/>
      <c r="C912" s="91"/>
      <c r="D912" s="9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25">
      <c r="A913" s="1"/>
      <c r="B913" s="1"/>
      <c r="C913" s="91"/>
      <c r="D913" s="9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25">
      <c r="A914" s="1"/>
      <c r="B914" s="1"/>
      <c r="C914" s="91"/>
      <c r="D914" s="9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25">
      <c r="A915" s="1"/>
      <c r="B915" s="1"/>
      <c r="C915" s="91"/>
      <c r="D915" s="9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25">
      <c r="A916" s="1"/>
      <c r="B916" s="1"/>
      <c r="C916" s="91"/>
      <c r="D916" s="9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25">
      <c r="A917" s="1"/>
      <c r="B917" s="1"/>
      <c r="C917" s="91"/>
      <c r="D917" s="9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25">
      <c r="A918" s="1"/>
      <c r="B918" s="1"/>
      <c r="C918" s="91"/>
      <c r="D918" s="9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25">
      <c r="A919" s="1"/>
      <c r="B919" s="1"/>
      <c r="C919" s="91"/>
      <c r="D919" s="9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25">
      <c r="A920" s="1"/>
      <c r="B920" s="1"/>
      <c r="C920" s="91"/>
      <c r="D920" s="9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25">
      <c r="A921" s="1"/>
      <c r="B921" s="1"/>
      <c r="C921" s="91"/>
      <c r="D921" s="9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25">
      <c r="A922" s="1"/>
      <c r="B922" s="1"/>
      <c r="C922" s="91"/>
      <c r="D922" s="9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25">
      <c r="A923" s="1"/>
      <c r="B923" s="1"/>
      <c r="C923" s="91"/>
      <c r="D923" s="9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25">
      <c r="A924" s="1"/>
      <c r="B924" s="1"/>
      <c r="C924" s="91"/>
      <c r="D924" s="9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25">
      <c r="A925" s="1"/>
      <c r="B925" s="1"/>
      <c r="C925" s="91"/>
      <c r="D925" s="9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25">
      <c r="A926" s="1"/>
      <c r="B926" s="1"/>
      <c r="C926" s="91"/>
      <c r="D926" s="9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25">
      <c r="A927" s="1"/>
      <c r="B927" s="1"/>
      <c r="C927" s="91"/>
      <c r="D927" s="9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25">
      <c r="A928" s="1"/>
      <c r="B928" s="1"/>
      <c r="C928" s="91"/>
      <c r="D928" s="9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25">
      <c r="A929" s="1"/>
      <c r="B929" s="1"/>
      <c r="C929" s="91"/>
      <c r="D929" s="9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25">
      <c r="A930" s="1"/>
      <c r="B930" s="1"/>
      <c r="C930" s="91"/>
      <c r="D930" s="9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25">
      <c r="A931" s="1"/>
      <c r="B931" s="1"/>
      <c r="C931" s="91"/>
      <c r="D931" s="9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25">
      <c r="A932" s="1"/>
      <c r="B932" s="1"/>
      <c r="C932" s="91"/>
      <c r="D932" s="9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25">
      <c r="A933" s="1"/>
      <c r="B933" s="1"/>
      <c r="C933" s="91"/>
      <c r="D933" s="9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25">
      <c r="A934" s="1"/>
      <c r="B934" s="1"/>
      <c r="C934" s="91"/>
      <c r="D934" s="9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25">
      <c r="A935" s="1"/>
      <c r="B935" s="1"/>
      <c r="C935" s="91"/>
      <c r="D935" s="9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25">
      <c r="A936" s="1"/>
      <c r="B936" s="1"/>
      <c r="C936" s="91"/>
      <c r="D936" s="9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25">
      <c r="A937" s="1"/>
      <c r="B937" s="1"/>
      <c r="C937" s="91"/>
      <c r="D937" s="9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25">
      <c r="A938" s="1"/>
      <c r="B938" s="1"/>
      <c r="C938" s="91"/>
      <c r="D938" s="9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25">
      <c r="A939" s="1"/>
      <c r="B939" s="1"/>
      <c r="C939" s="91"/>
      <c r="D939" s="9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25">
      <c r="A940" s="1"/>
      <c r="B940" s="1"/>
      <c r="C940" s="91"/>
      <c r="D940" s="9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25">
      <c r="A941" s="1"/>
      <c r="B941" s="1"/>
      <c r="C941" s="91"/>
      <c r="D941" s="9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25">
      <c r="A942" s="1"/>
      <c r="B942" s="1"/>
      <c r="C942" s="91"/>
      <c r="D942" s="9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25">
      <c r="A943" s="1"/>
      <c r="B943" s="1"/>
      <c r="C943" s="91"/>
      <c r="D943" s="9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25">
      <c r="A944" s="1"/>
      <c r="B944" s="1"/>
      <c r="C944" s="91"/>
      <c r="D944" s="9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25">
      <c r="A945" s="1"/>
      <c r="B945" s="1"/>
      <c r="C945" s="91"/>
      <c r="D945" s="9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25">
      <c r="A946" s="1"/>
      <c r="B946" s="1"/>
      <c r="C946" s="91"/>
      <c r="D946" s="9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25">
      <c r="A947" s="1"/>
      <c r="B947" s="1"/>
      <c r="C947" s="91"/>
      <c r="D947" s="9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25">
      <c r="A948" s="1"/>
      <c r="B948" s="1"/>
      <c r="C948" s="91"/>
      <c r="D948" s="9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</sheetData>
  <mergeCells count="11">
    <mergeCell ref="A5:J5"/>
    <mergeCell ref="A6:J6"/>
    <mergeCell ref="A7:B7"/>
    <mergeCell ref="C7:F7"/>
    <mergeCell ref="D151:J151"/>
    <mergeCell ref="B124:J124"/>
    <mergeCell ref="B71:J71"/>
    <mergeCell ref="B47:J47"/>
    <mergeCell ref="B87:J87"/>
    <mergeCell ref="B28:J28"/>
    <mergeCell ref="G7:J7"/>
  </mergeCells>
  <phoneticPr fontId="21" type="noConversion"/>
  <pageMargins left="0.7" right="0.7" top="0.75" bottom="0.7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 Новодарницкий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</dc:creator>
  <cp:lastModifiedBy>Vlad</cp:lastModifiedBy>
  <cp:lastPrinted>2019-09-17T09:32:34Z</cp:lastPrinted>
  <dcterms:created xsi:type="dcterms:W3CDTF">2006-09-28T05:33:49Z</dcterms:created>
  <dcterms:modified xsi:type="dcterms:W3CDTF">2019-09-17T10:42:46Z</dcterms:modified>
</cp:coreProperties>
</file>