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on\Desktop\тендеры\"/>
    </mc:Choice>
  </mc:AlternateContent>
  <bookViews>
    <workbookView xWindow="0" yWindow="0" windowWidth="38400" windowHeight="17730"/>
  </bookViews>
  <sheets>
    <sheet name="1" sheetId="8" r:id="rId1"/>
  </sheets>
  <calcPr calcId="162913" refMode="R1C1"/>
</workbook>
</file>

<file path=xl/calcChain.xml><?xml version="1.0" encoding="utf-8"?>
<calcChain xmlns="http://schemas.openxmlformats.org/spreadsheetml/2006/main">
  <c r="D11" i="8" l="1"/>
  <c r="D7" i="8"/>
  <c r="D61" i="8"/>
  <c r="F61" i="8" s="1"/>
  <c r="F60" i="8"/>
  <c r="F59" i="8"/>
  <c r="F58" i="8"/>
  <c r="F57" i="8"/>
  <c r="F56" i="8"/>
  <c r="F55" i="8" l="1"/>
  <c r="D41" i="8"/>
  <c r="F41" i="8" s="1"/>
  <c r="D51" i="8" l="1"/>
  <c r="F51" i="8" s="1"/>
  <c r="F50" i="8" s="1"/>
  <c r="D49" i="8"/>
  <c r="F49" i="8" s="1"/>
  <c r="F48" i="8" s="1"/>
  <c r="D46" i="8"/>
  <c r="F46" i="8" s="1"/>
  <c r="D45" i="8"/>
  <c r="F45" i="8" s="1"/>
  <c r="F43" i="8"/>
  <c r="D40" i="8"/>
  <c r="F40" i="8" s="1"/>
  <c r="D39" i="8"/>
  <c r="F39" i="8" s="1"/>
  <c r="D38" i="8"/>
  <c r="F38" i="8" s="1"/>
  <c r="D36" i="8"/>
  <c r="F36" i="8" s="1"/>
  <c r="D35" i="8"/>
  <c r="F35" i="8" s="1"/>
  <c r="F34" i="8"/>
  <c r="F33" i="8"/>
  <c r="F32" i="8"/>
  <c r="F31" i="8"/>
  <c r="F30" i="8"/>
  <c r="F28" i="8"/>
  <c r="F27" i="8"/>
  <c r="F26" i="8"/>
  <c r="B25" i="8"/>
  <c r="D24" i="8"/>
  <c r="F24" i="8" s="1"/>
  <c r="F23" i="8"/>
  <c r="F22" i="8"/>
  <c r="F21" i="8"/>
  <c r="F20" i="8"/>
  <c r="F19" i="8"/>
  <c r="F18" i="8"/>
  <c r="F17" i="8"/>
  <c r="F16" i="8"/>
  <c r="D13" i="8"/>
  <c r="F13" i="8" s="1"/>
  <c r="D12" i="8"/>
  <c r="F12" i="8" s="1"/>
  <c r="F11" i="8"/>
  <c r="D10" i="8"/>
  <c r="D9" i="8"/>
  <c r="F9" i="8" s="1"/>
  <c r="D8" i="8"/>
  <c r="F8" i="8" s="1"/>
  <c r="F7" i="8"/>
  <c r="D6" i="8"/>
  <c r="F6" i="8" s="1"/>
  <c r="D14" i="8" l="1"/>
  <c r="F15" i="8"/>
  <c r="F25" i="8"/>
  <c r="D37" i="8"/>
  <c r="D44" i="8"/>
  <c r="D42" i="8"/>
  <c r="F42" i="8" s="1"/>
  <c r="F37" i="8" s="1"/>
  <c r="F10" i="8"/>
  <c r="F29" i="8"/>
  <c r="F14" i="8"/>
  <c r="D47" i="8"/>
  <c r="F47" i="8" s="1"/>
  <c r="F44" i="8" s="1"/>
  <c r="F5" i="8" l="1"/>
  <c r="D4" i="8"/>
  <c r="F4" i="8"/>
</calcChain>
</file>

<file path=xl/sharedStrings.xml><?xml version="1.0" encoding="utf-8"?>
<sst xmlns="http://schemas.openxmlformats.org/spreadsheetml/2006/main" count="118" uniqueCount="59">
  <si>
    <t>м2</t>
  </si>
  <si>
    <t>м3</t>
  </si>
  <si>
    <t>т.</t>
  </si>
  <si>
    <t>Всего:</t>
  </si>
  <si>
    <t>Демонтаж 3 Этап (наружные конструкции)</t>
  </si>
  <si>
    <t>Кол-во, шт.</t>
  </si>
  <si>
    <t>Един. Изм.</t>
  </si>
  <si>
    <t>Кол-во, единиц</t>
  </si>
  <si>
    <t>цена с НДС,грн.</t>
  </si>
  <si>
    <t>Всего с НДС,грн.</t>
  </si>
  <si>
    <t>Демонтаж витражной системы 326,7м2</t>
  </si>
  <si>
    <t>Демонтаж витражной системы в осях 5-1/1</t>
  </si>
  <si>
    <t>Демонтаж витражной системы в осях Е-Ж</t>
  </si>
  <si>
    <t>Демонтаж витражной системы в осях Ж-Е</t>
  </si>
  <si>
    <t>Демонтаж витражной системы в осях Ж-А</t>
  </si>
  <si>
    <t>Демонтаж дверного блока витражной системы</t>
  </si>
  <si>
    <t>Демонтаж оконных блоков</t>
  </si>
  <si>
    <t>Демонтаж оконных блоков 1000х1800</t>
  </si>
  <si>
    <t>Демонтаж оконных блоков 1000х1400</t>
  </si>
  <si>
    <t>Демонтаж оконных блоков 1000х1100</t>
  </si>
  <si>
    <t>Демонтаж оконных блоков 1600х600</t>
  </si>
  <si>
    <t>Демонтаж оконных блоков 660х2000</t>
  </si>
  <si>
    <t>Демонтаж оконных блоков 1090х1660</t>
  </si>
  <si>
    <t>Демонтаж оконных блоков 1250х1800</t>
  </si>
  <si>
    <t>Демонтаж оконных блоков 1250х1940</t>
  </si>
  <si>
    <t>Устройство оконных проемов</t>
  </si>
  <si>
    <t>Устройство оконных проемов размером 1540х2040</t>
  </si>
  <si>
    <t>Устройство оконных проемов размером 1540х2350</t>
  </si>
  <si>
    <t>Устройство оконных проемов размером 1540х2440</t>
  </si>
  <si>
    <t>Устройство оконных проемов размером 1540х140</t>
  </si>
  <si>
    <t>Устройство оконных проемов размером 1240х430,150х1610</t>
  </si>
  <si>
    <t>Устройство оконных проемов размером 1240х900</t>
  </si>
  <si>
    <t>Устройство оконных проемов размером 1040х2000</t>
  </si>
  <si>
    <t>Устройство оконных проемов размером 990х1800</t>
  </si>
  <si>
    <t>Демонтаж дверных блоков</t>
  </si>
  <si>
    <t>Демонтаж дверных блоков 1300х2200</t>
  </si>
  <si>
    <t>Демонтаж оконных блоков 1400х2100</t>
  </si>
  <si>
    <t>Демонтаж оконных блоков 900х2100</t>
  </si>
  <si>
    <t>Устройство дверных проемов</t>
  </si>
  <si>
    <t>Устройство дверных проемов размером 980х2100</t>
  </si>
  <si>
    <t>Устройство дверных проемов размером 1080х2100</t>
  </si>
  <si>
    <t>Устройство дверных проемов размером 980х2390</t>
  </si>
  <si>
    <t>Устройство дверных проемов размером 900х2100</t>
  </si>
  <si>
    <t>Демонтаж композитных панелей в окнах</t>
  </si>
  <si>
    <t>Демонтаж конструкций из пенобетона</t>
  </si>
  <si>
    <t>Демонтаж стены из пенобетона (выход на кровлю)</t>
  </si>
  <si>
    <t>Демонтаж архитектурного элемента из пенобетона</t>
  </si>
  <si>
    <t>Демонтаж фрагмента стены из пенобетона, облицеваного керамическим кирпичем</t>
  </si>
  <si>
    <t>Демонтаж козырька приямка из металл. трубы, обшитого пррофлистом</t>
  </si>
  <si>
    <t>Демонтаж утеплителя</t>
  </si>
  <si>
    <t>Демонтаж облицевки карниза утеплителем 50…10мм.</t>
  </si>
  <si>
    <t>Демонтаж облицевки стен утеплителем 50…10мм.</t>
  </si>
  <si>
    <t>Демонтаж кровли технического этажа</t>
  </si>
  <si>
    <t>Демонтаж гранитной плиты на фасаде</t>
  </si>
  <si>
    <t>Демонтаж фрагмента стены из пенобетона, облицеваного керамическим кирпичем в осях "1" - "5"</t>
  </si>
  <si>
    <t>Без сохранения</t>
  </si>
  <si>
    <t>цена</t>
  </si>
  <si>
    <t>Погрузка мусора</t>
  </si>
  <si>
    <t>Погрузка  мусора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</si>
</sst>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3" borderId="0" xfId="0" applyFill="1"/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 indent="3"/>
    </xf>
    <xf numFmtId="0" fontId="4" fillId="3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/>
    <xf numFmtId="0" fontId="2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indent="3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left" wrapText="1" indent="3"/>
    </xf>
    <xf numFmtId="0" fontId="2" fillId="5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indent="3"/>
    </xf>
    <xf numFmtId="0" fontId="3" fillId="5" borderId="1" xfId="0" applyFont="1" applyFill="1" applyBorder="1" applyAlignment="1">
      <alignment horizontal="center" vertical="center"/>
    </xf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indent="3"/>
    </xf>
    <xf numFmtId="0" fontId="0" fillId="3" borderId="1" xfId="0" applyFont="1" applyFill="1" applyBorder="1" applyAlignment="1">
      <alignment horizontal="left" wrapText="1" indent="3"/>
    </xf>
    <xf numFmtId="0" fontId="0" fillId="2" borderId="1" xfId="0" applyFont="1" applyFill="1" applyBorder="1" applyAlignment="1">
      <alignment horizontal="left" indent="3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A15" sqref="A15"/>
    </sheetView>
  </sheetViews>
  <sheetFormatPr defaultRowHeight="15" x14ac:dyDescent="0.25"/>
  <cols>
    <col min="1" max="1" width="53.140625" customWidth="1"/>
    <col min="6" max="6" width="13.42578125" customWidth="1"/>
  </cols>
  <sheetData>
    <row r="1" spans="1:6" x14ac:dyDescent="0.25">
      <c r="A1" s="23" t="s">
        <v>4</v>
      </c>
      <c r="B1" s="23" t="s">
        <v>5</v>
      </c>
      <c r="C1" s="23" t="s">
        <v>6</v>
      </c>
      <c r="D1" s="23" t="s">
        <v>7</v>
      </c>
      <c r="E1" s="23" t="s">
        <v>56</v>
      </c>
      <c r="F1" s="23" t="s">
        <v>9</v>
      </c>
    </row>
    <row r="2" spans="1:6" x14ac:dyDescent="0.25">
      <c r="A2" s="23"/>
      <c r="B2" s="23"/>
      <c r="C2" s="23"/>
      <c r="D2" s="23"/>
      <c r="E2" s="23"/>
      <c r="F2" s="23"/>
    </row>
    <row r="3" spans="1:6" x14ac:dyDescent="0.25">
      <c r="A3" s="23"/>
      <c r="B3" s="23"/>
      <c r="C3" s="23"/>
      <c r="D3" s="23"/>
      <c r="E3" s="23"/>
      <c r="F3" s="23"/>
    </row>
    <row r="4" spans="1:6" ht="18" customHeight="1" x14ac:dyDescent="0.25">
      <c r="A4" s="5" t="s">
        <v>3</v>
      </c>
      <c r="B4" s="1"/>
      <c r="C4" s="1" t="s">
        <v>2</v>
      </c>
      <c r="D4" s="1">
        <f>D14+D24+D35+D42+D47+D49+D51</f>
        <v>301.08824000000004</v>
      </c>
      <c r="E4" s="6"/>
      <c r="F4" s="1">
        <f>F5+F15+F25+F29+F36+F37+F43+F44+F48+F50</f>
        <v>0</v>
      </c>
    </row>
    <row r="5" spans="1:6" x14ac:dyDescent="0.25">
      <c r="A5" s="7" t="s">
        <v>16</v>
      </c>
      <c r="B5" s="8"/>
      <c r="C5" s="4"/>
      <c r="D5" s="4"/>
      <c r="E5" s="9"/>
      <c r="F5" s="8">
        <f>SUM(F6:F14)</f>
        <v>0</v>
      </c>
    </row>
    <row r="6" spans="1:6" x14ac:dyDescent="0.25">
      <c r="A6" s="10" t="s">
        <v>17</v>
      </c>
      <c r="B6" s="11">
        <v>1</v>
      </c>
      <c r="C6" s="12" t="s">
        <v>0</v>
      </c>
      <c r="D6" s="12">
        <f>B6*1.8</f>
        <v>1.8</v>
      </c>
      <c r="E6" s="19"/>
      <c r="F6" s="11">
        <f t="shared" ref="F6:F14" si="0">D6*E6</f>
        <v>0</v>
      </c>
    </row>
    <row r="7" spans="1:6" x14ac:dyDescent="0.25">
      <c r="A7" s="10" t="s">
        <v>18</v>
      </c>
      <c r="B7" s="11">
        <v>1</v>
      </c>
      <c r="C7" s="12" t="s">
        <v>0</v>
      </c>
      <c r="D7" s="12">
        <f>B7*1.4</f>
        <v>1.4</v>
      </c>
      <c r="E7" s="19"/>
      <c r="F7" s="11">
        <f t="shared" si="0"/>
        <v>0</v>
      </c>
    </row>
    <row r="8" spans="1:6" x14ac:dyDescent="0.25">
      <c r="A8" s="10" t="s">
        <v>19</v>
      </c>
      <c r="B8" s="11">
        <v>3</v>
      </c>
      <c r="C8" s="12" t="s">
        <v>0</v>
      </c>
      <c r="D8" s="12">
        <f>B8*1.1</f>
        <v>3.3000000000000003</v>
      </c>
      <c r="E8" s="19"/>
      <c r="F8" s="11">
        <f t="shared" si="0"/>
        <v>0</v>
      </c>
    </row>
    <row r="9" spans="1:6" x14ac:dyDescent="0.25">
      <c r="A9" s="10" t="s">
        <v>20</v>
      </c>
      <c r="B9" s="11">
        <v>2</v>
      </c>
      <c r="C9" s="12" t="s">
        <v>0</v>
      </c>
      <c r="D9" s="12">
        <f>B9*0.96</f>
        <v>1.92</v>
      </c>
      <c r="E9" s="19"/>
      <c r="F9" s="11">
        <f>D9*E9</f>
        <v>0</v>
      </c>
    </row>
    <row r="10" spans="1:6" x14ac:dyDescent="0.25">
      <c r="A10" s="10" t="s">
        <v>21</v>
      </c>
      <c r="B10" s="11">
        <v>9</v>
      </c>
      <c r="C10" s="12" t="s">
        <v>0</v>
      </c>
      <c r="D10" s="12">
        <f>0.66*2*B10</f>
        <v>11.88</v>
      </c>
      <c r="E10" s="19"/>
      <c r="F10" s="11">
        <f t="shared" si="0"/>
        <v>0</v>
      </c>
    </row>
    <row r="11" spans="1:6" x14ac:dyDescent="0.25">
      <c r="A11" s="10" t="s">
        <v>22</v>
      </c>
      <c r="B11" s="11">
        <v>3</v>
      </c>
      <c r="C11" s="12" t="s">
        <v>0</v>
      </c>
      <c r="D11" s="12">
        <f>1.66*1.09*B11</f>
        <v>5.4282000000000004</v>
      </c>
      <c r="E11" s="19"/>
      <c r="F11" s="11">
        <f t="shared" si="0"/>
        <v>0</v>
      </c>
    </row>
    <row r="12" spans="1:6" x14ac:dyDescent="0.25">
      <c r="A12" s="10" t="s">
        <v>23</v>
      </c>
      <c r="B12" s="11">
        <v>1</v>
      </c>
      <c r="C12" s="12" t="s">
        <v>0</v>
      </c>
      <c r="D12" s="12">
        <f>1.25*1.8*B12</f>
        <v>2.25</v>
      </c>
      <c r="E12" s="19"/>
      <c r="F12" s="11">
        <f t="shared" si="0"/>
        <v>0</v>
      </c>
    </row>
    <row r="13" spans="1:6" x14ac:dyDescent="0.25">
      <c r="A13" s="10" t="s">
        <v>24</v>
      </c>
      <c r="B13" s="11">
        <v>1</v>
      </c>
      <c r="C13" s="12" t="s">
        <v>0</v>
      </c>
      <c r="D13" s="12">
        <f>1.25*1.94*B13</f>
        <v>2.4249999999999998</v>
      </c>
      <c r="E13" s="19"/>
      <c r="F13" s="11">
        <f t="shared" si="0"/>
        <v>0</v>
      </c>
    </row>
    <row r="14" spans="1:6" x14ac:dyDescent="0.25">
      <c r="A14" s="20" t="s">
        <v>57</v>
      </c>
      <c r="B14" s="11"/>
      <c r="C14" s="12" t="s">
        <v>2</v>
      </c>
      <c r="D14" s="12">
        <f>0.04*D10+0.04*D7+0.04*D6+0.04*D8</f>
        <v>0.73520000000000019</v>
      </c>
      <c r="E14" s="19"/>
      <c r="F14" s="11">
        <f t="shared" si="0"/>
        <v>0</v>
      </c>
    </row>
    <row r="15" spans="1:6" x14ac:dyDescent="0.25">
      <c r="A15" s="7" t="s">
        <v>25</v>
      </c>
      <c r="B15" s="8"/>
      <c r="C15" s="4"/>
      <c r="D15" s="4"/>
      <c r="E15" s="9"/>
      <c r="F15" s="8">
        <f>SUM(F16:F24)</f>
        <v>0</v>
      </c>
    </row>
    <row r="16" spans="1:6" x14ac:dyDescent="0.25">
      <c r="A16" s="10" t="s">
        <v>26</v>
      </c>
      <c r="B16" s="11">
        <v>6</v>
      </c>
      <c r="C16" s="12" t="s">
        <v>0</v>
      </c>
      <c r="D16" s="12">
        <v>7.53</v>
      </c>
      <c r="E16" s="19"/>
      <c r="F16" s="11">
        <f t="shared" ref="F16:F23" si="1">B16*E16</f>
        <v>0</v>
      </c>
    </row>
    <row r="17" spans="1:6" x14ac:dyDescent="0.25">
      <c r="A17" s="10" t="s">
        <v>27</v>
      </c>
      <c r="B17" s="11">
        <v>6</v>
      </c>
      <c r="C17" s="12" t="s">
        <v>0</v>
      </c>
      <c r="D17" s="12">
        <v>8.68</v>
      </c>
      <c r="E17" s="19"/>
      <c r="F17" s="11">
        <f t="shared" si="1"/>
        <v>0</v>
      </c>
    </row>
    <row r="18" spans="1:6" x14ac:dyDescent="0.25">
      <c r="A18" s="10" t="s">
        <v>28</v>
      </c>
      <c r="B18" s="11">
        <v>6</v>
      </c>
      <c r="C18" s="12" t="s">
        <v>0</v>
      </c>
      <c r="D18" s="12">
        <v>9</v>
      </c>
      <c r="E18" s="19"/>
      <c r="F18" s="11">
        <f t="shared" si="1"/>
        <v>0</v>
      </c>
    </row>
    <row r="19" spans="1:6" x14ac:dyDescent="0.25">
      <c r="A19" s="10" t="s">
        <v>29</v>
      </c>
      <c r="B19" s="11">
        <v>6</v>
      </c>
      <c r="C19" s="12" t="s">
        <v>0</v>
      </c>
      <c r="D19" s="12">
        <v>0.5</v>
      </c>
      <c r="E19" s="19"/>
      <c r="F19" s="11">
        <f t="shared" si="1"/>
        <v>0</v>
      </c>
    </row>
    <row r="20" spans="1:6" ht="30.75" customHeight="1" x14ac:dyDescent="0.25">
      <c r="A20" s="14" t="s">
        <v>30</v>
      </c>
      <c r="B20" s="11">
        <v>3</v>
      </c>
      <c r="C20" s="12" t="s">
        <v>0</v>
      </c>
      <c r="D20" s="12">
        <v>0.92</v>
      </c>
      <c r="E20" s="19"/>
      <c r="F20" s="11">
        <f t="shared" si="1"/>
        <v>0</v>
      </c>
    </row>
    <row r="21" spans="1:6" x14ac:dyDescent="0.25">
      <c r="A21" s="10" t="s">
        <v>31</v>
      </c>
      <c r="B21" s="11">
        <v>1</v>
      </c>
      <c r="C21" s="12" t="s">
        <v>0</v>
      </c>
      <c r="D21" s="12">
        <v>0.45</v>
      </c>
      <c r="E21" s="19"/>
      <c r="F21" s="11">
        <f t="shared" si="1"/>
        <v>0</v>
      </c>
    </row>
    <row r="22" spans="1:6" x14ac:dyDescent="0.25">
      <c r="A22" s="10" t="s">
        <v>32</v>
      </c>
      <c r="B22" s="11">
        <v>3</v>
      </c>
      <c r="C22" s="12" t="s">
        <v>0</v>
      </c>
      <c r="D22" s="12">
        <v>0.83</v>
      </c>
      <c r="E22" s="19"/>
      <c r="F22" s="11">
        <f t="shared" si="1"/>
        <v>0</v>
      </c>
    </row>
    <row r="23" spans="1:6" x14ac:dyDescent="0.25">
      <c r="A23" s="10" t="s">
        <v>33</v>
      </c>
      <c r="B23" s="11">
        <v>3</v>
      </c>
      <c r="C23" s="12" t="s">
        <v>0</v>
      </c>
      <c r="D23" s="12">
        <v>0.71</v>
      </c>
      <c r="E23" s="19"/>
      <c r="F23" s="11">
        <f t="shared" si="1"/>
        <v>0</v>
      </c>
    </row>
    <row r="24" spans="1:6" x14ac:dyDescent="0.25">
      <c r="A24" s="20" t="s">
        <v>58</v>
      </c>
      <c r="B24" s="3"/>
      <c r="C24" s="13" t="s">
        <v>2</v>
      </c>
      <c r="D24" s="12">
        <f>(D23+D22+D21+D20+D19+D18+D17+D16)*0.5</f>
        <v>14.31</v>
      </c>
      <c r="E24" s="19"/>
      <c r="F24" s="11">
        <f t="shared" ref="F24" si="2">D24*E24</f>
        <v>0</v>
      </c>
    </row>
    <row r="25" spans="1:6" x14ac:dyDescent="0.25">
      <c r="A25" s="7" t="s">
        <v>34</v>
      </c>
      <c r="B25" s="8">
        <f>SUM(B26:B28)</f>
        <v>5</v>
      </c>
      <c r="C25" s="4"/>
      <c r="D25" s="4"/>
      <c r="E25" s="9"/>
      <c r="F25" s="8">
        <f>SUM(F26:F28)</f>
        <v>0</v>
      </c>
    </row>
    <row r="26" spans="1:6" x14ac:dyDescent="0.25">
      <c r="A26" s="10" t="s">
        <v>35</v>
      </c>
      <c r="B26" s="11">
        <v>1</v>
      </c>
      <c r="C26" s="12" t="s">
        <v>0</v>
      </c>
      <c r="D26" s="12">
        <v>2.86</v>
      </c>
      <c r="E26" s="19"/>
      <c r="F26" s="11">
        <f>B26*E26</f>
        <v>0</v>
      </c>
    </row>
    <row r="27" spans="1:6" x14ac:dyDescent="0.25">
      <c r="A27" s="10" t="s">
        <v>36</v>
      </c>
      <c r="B27" s="11">
        <v>1</v>
      </c>
      <c r="C27" s="12" t="s">
        <v>0</v>
      </c>
      <c r="D27" s="12">
        <v>3.5</v>
      </c>
      <c r="E27" s="19"/>
      <c r="F27" s="11">
        <f>B27*E27</f>
        <v>0</v>
      </c>
    </row>
    <row r="28" spans="1:6" x14ac:dyDescent="0.25">
      <c r="A28" s="10" t="s">
        <v>37</v>
      </c>
      <c r="B28" s="11">
        <v>3</v>
      </c>
      <c r="C28" s="12" t="s">
        <v>0</v>
      </c>
      <c r="D28" s="12">
        <v>5.67</v>
      </c>
      <c r="E28" s="19"/>
      <c r="F28" s="11">
        <f>B28*E28</f>
        <v>0</v>
      </c>
    </row>
    <row r="29" spans="1:6" x14ac:dyDescent="0.25">
      <c r="A29" s="7" t="s">
        <v>38</v>
      </c>
      <c r="B29" s="8"/>
      <c r="C29" s="4"/>
      <c r="D29" s="4"/>
      <c r="E29" s="9"/>
      <c r="F29" s="8">
        <f>SUM(F30:F35)</f>
        <v>0</v>
      </c>
    </row>
    <row r="30" spans="1:6" x14ac:dyDescent="0.25">
      <c r="A30" s="10" t="s">
        <v>39</v>
      </c>
      <c r="B30" s="11">
        <v>1</v>
      </c>
      <c r="C30" s="12" t="s">
        <v>0</v>
      </c>
      <c r="D30" s="12">
        <v>0.82</v>
      </c>
      <c r="E30" s="19"/>
      <c r="F30" s="11">
        <f t="shared" ref="F30:F35" si="3">D30*E30</f>
        <v>0</v>
      </c>
    </row>
    <row r="31" spans="1:6" x14ac:dyDescent="0.25">
      <c r="A31" s="10" t="s">
        <v>40</v>
      </c>
      <c r="B31" s="11">
        <v>1</v>
      </c>
      <c r="C31" s="12" t="s">
        <v>0</v>
      </c>
      <c r="D31" s="12">
        <v>0.9</v>
      </c>
      <c r="E31" s="19"/>
      <c r="F31" s="11">
        <f t="shared" si="3"/>
        <v>0</v>
      </c>
    </row>
    <row r="32" spans="1:6" x14ac:dyDescent="0.25">
      <c r="A32" s="10" t="s">
        <v>41</v>
      </c>
      <c r="B32" s="11">
        <v>1</v>
      </c>
      <c r="C32" s="12" t="s">
        <v>0</v>
      </c>
      <c r="D32" s="12">
        <v>0.76</v>
      </c>
      <c r="E32" s="19"/>
      <c r="F32" s="11">
        <f t="shared" si="3"/>
        <v>0</v>
      </c>
    </row>
    <row r="33" spans="1:6" x14ac:dyDescent="0.25">
      <c r="A33" s="10" t="s">
        <v>39</v>
      </c>
      <c r="B33" s="11">
        <v>1</v>
      </c>
      <c r="C33" s="12" t="s">
        <v>0</v>
      </c>
      <c r="D33" s="12">
        <v>0.5</v>
      </c>
      <c r="E33" s="19"/>
      <c r="F33" s="11">
        <f t="shared" si="3"/>
        <v>0</v>
      </c>
    </row>
    <row r="34" spans="1:6" x14ac:dyDescent="0.25">
      <c r="A34" s="10" t="s">
        <v>42</v>
      </c>
      <c r="B34" s="11">
        <v>1</v>
      </c>
      <c r="C34" s="12" t="s">
        <v>0</v>
      </c>
      <c r="D34" s="12">
        <v>0.75</v>
      </c>
      <c r="E34" s="19"/>
      <c r="F34" s="11">
        <f t="shared" si="3"/>
        <v>0</v>
      </c>
    </row>
    <row r="35" spans="1:6" x14ac:dyDescent="0.25">
      <c r="A35" s="20" t="s">
        <v>57</v>
      </c>
      <c r="B35" s="3"/>
      <c r="C35" s="13" t="s">
        <v>2</v>
      </c>
      <c r="D35" s="12">
        <f>(D34+D33+D32+D31+D30)*0.5</f>
        <v>1.8649999999999998</v>
      </c>
      <c r="E35" s="19"/>
      <c r="F35" s="11">
        <f t="shared" si="3"/>
        <v>0</v>
      </c>
    </row>
    <row r="36" spans="1:6" x14ac:dyDescent="0.25">
      <c r="A36" s="7" t="s">
        <v>43</v>
      </c>
      <c r="B36" s="8">
        <v>10</v>
      </c>
      <c r="C36" s="4" t="s">
        <v>0</v>
      </c>
      <c r="D36" s="4">
        <f>17.8</f>
        <v>17.8</v>
      </c>
      <c r="E36" s="19"/>
      <c r="F36" s="8">
        <f>D36*E36</f>
        <v>0</v>
      </c>
    </row>
    <row r="37" spans="1:6" x14ac:dyDescent="0.25">
      <c r="A37" s="7" t="s">
        <v>44</v>
      </c>
      <c r="B37" s="8"/>
      <c r="C37" s="4" t="s">
        <v>1</v>
      </c>
      <c r="D37" s="4">
        <f>SUM(D38:D39)+D40*0.4</f>
        <v>123.4</v>
      </c>
      <c r="E37" s="9"/>
      <c r="F37" s="8">
        <f>SUM(F38:F42)</f>
        <v>0</v>
      </c>
    </row>
    <row r="38" spans="1:6" x14ac:dyDescent="0.25">
      <c r="A38" s="10" t="s">
        <v>45</v>
      </c>
      <c r="B38" s="11"/>
      <c r="C38" s="12" t="s">
        <v>1</v>
      </c>
      <c r="D38" s="12">
        <f>2.64+35.1+2.65+7.63</f>
        <v>48.02</v>
      </c>
      <c r="E38" s="19"/>
      <c r="F38" s="11">
        <f>D38*E38</f>
        <v>0</v>
      </c>
    </row>
    <row r="39" spans="1:6" x14ac:dyDescent="0.25">
      <c r="A39" s="10" t="s">
        <v>46</v>
      </c>
      <c r="B39" s="11"/>
      <c r="C39" s="12" t="s">
        <v>1</v>
      </c>
      <c r="D39" s="12">
        <f>17.5+5.4</f>
        <v>22.9</v>
      </c>
      <c r="E39" s="19"/>
      <c r="F39" s="11">
        <f t="shared" ref="F39:F42" si="4">D39*E39</f>
        <v>0</v>
      </c>
    </row>
    <row r="40" spans="1:6" ht="33.75" customHeight="1" x14ac:dyDescent="0.25">
      <c r="A40" s="14" t="s">
        <v>47</v>
      </c>
      <c r="B40" s="11"/>
      <c r="C40" s="12" t="s">
        <v>0</v>
      </c>
      <c r="D40" s="12">
        <f>61.8+69.4</f>
        <v>131.19999999999999</v>
      </c>
      <c r="E40" s="19"/>
      <c r="F40" s="11">
        <f t="shared" si="4"/>
        <v>0</v>
      </c>
    </row>
    <row r="41" spans="1:6" s="18" customFormat="1" ht="49.5" customHeight="1" x14ac:dyDescent="0.25">
      <c r="A41" s="21" t="s">
        <v>54</v>
      </c>
      <c r="B41" s="11"/>
      <c r="C41" s="12" t="s">
        <v>0</v>
      </c>
      <c r="D41" s="12">
        <f>(4+3.2+4.45)*24.7</f>
        <v>287.755</v>
      </c>
      <c r="E41" s="19"/>
      <c r="F41" s="11">
        <f t="shared" ref="F41" si="5">D41*E41</f>
        <v>0</v>
      </c>
    </row>
    <row r="42" spans="1:6" x14ac:dyDescent="0.25">
      <c r="A42" s="20" t="s">
        <v>57</v>
      </c>
      <c r="B42" s="3"/>
      <c r="C42" s="13" t="s">
        <v>2</v>
      </c>
      <c r="D42" s="12">
        <f>D40*0.5+D39+D38+0.5*D41</f>
        <v>280.39750000000004</v>
      </c>
      <c r="E42" s="19"/>
      <c r="F42" s="11">
        <f t="shared" si="4"/>
        <v>0</v>
      </c>
    </row>
    <row r="43" spans="1:6" ht="33.75" customHeight="1" x14ac:dyDescent="0.25">
      <c r="A43" s="15" t="s">
        <v>48</v>
      </c>
      <c r="B43" s="8"/>
      <c r="C43" s="4" t="s">
        <v>0</v>
      </c>
      <c r="D43" s="4">
        <v>18.399999999999999</v>
      </c>
      <c r="E43" s="19"/>
      <c r="F43" s="8">
        <f>D43*E43</f>
        <v>0</v>
      </c>
    </row>
    <row r="44" spans="1:6" x14ac:dyDescent="0.25">
      <c r="A44" s="7" t="s">
        <v>49</v>
      </c>
      <c r="B44" s="8"/>
      <c r="C44" s="4" t="s">
        <v>0</v>
      </c>
      <c r="D44" s="4">
        <f>SUM(D45:D46)</f>
        <v>428.26</v>
      </c>
      <c r="E44" s="19"/>
      <c r="F44" s="4">
        <f>SUM(F45:F47)</f>
        <v>0</v>
      </c>
    </row>
    <row r="45" spans="1:6" x14ac:dyDescent="0.25">
      <c r="A45" s="16" t="s">
        <v>50</v>
      </c>
      <c r="B45" s="11"/>
      <c r="C45" s="12" t="s">
        <v>0</v>
      </c>
      <c r="D45" s="12">
        <f>37.54+59.73+42</f>
        <v>139.26999999999998</v>
      </c>
      <c r="E45" s="19"/>
      <c r="F45" s="11">
        <f>D45*E45</f>
        <v>0</v>
      </c>
    </row>
    <row r="46" spans="1:6" x14ac:dyDescent="0.25">
      <c r="A46" s="16" t="s">
        <v>51</v>
      </c>
      <c r="B46" s="11"/>
      <c r="C46" s="12" t="s">
        <v>0</v>
      </c>
      <c r="D46" s="12">
        <f>69.4+118.42+101.17</f>
        <v>288.99</v>
      </c>
      <c r="E46" s="19"/>
      <c r="F46" s="11">
        <f>D46*E46</f>
        <v>0</v>
      </c>
    </row>
    <row r="47" spans="1:6" x14ac:dyDescent="0.25">
      <c r="A47" s="20" t="s">
        <v>58</v>
      </c>
      <c r="B47" s="3"/>
      <c r="C47" s="13" t="s">
        <v>2</v>
      </c>
      <c r="D47" s="12">
        <f>(D46+D45)*0.005</f>
        <v>2.1413000000000002</v>
      </c>
      <c r="E47" s="19"/>
      <c r="F47" s="11">
        <f t="shared" ref="F47" si="6">D47*E47</f>
        <v>0</v>
      </c>
    </row>
    <row r="48" spans="1:6" x14ac:dyDescent="0.25">
      <c r="A48" s="7" t="s">
        <v>52</v>
      </c>
      <c r="B48" s="8"/>
      <c r="C48" s="4" t="s">
        <v>0</v>
      </c>
      <c r="D48" s="4">
        <v>48.27</v>
      </c>
      <c r="E48" s="19"/>
      <c r="F48" s="8">
        <f>D48*E48+F49</f>
        <v>0</v>
      </c>
    </row>
    <row r="49" spans="1:6" x14ac:dyDescent="0.25">
      <c r="A49" s="20" t="s">
        <v>57</v>
      </c>
      <c r="B49" s="3"/>
      <c r="C49" s="13" t="s">
        <v>2</v>
      </c>
      <c r="D49" s="12">
        <f>D48*0.012</f>
        <v>0.57924000000000009</v>
      </c>
      <c r="E49" s="19"/>
      <c r="F49" s="11">
        <f t="shared" ref="F49" si="7">D49*E49</f>
        <v>0</v>
      </c>
    </row>
    <row r="50" spans="1:6" x14ac:dyDescent="0.25">
      <c r="A50" s="7" t="s">
        <v>53</v>
      </c>
      <c r="B50" s="17"/>
      <c r="C50" s="4" t="s">
        <v>0</v>
      </c>
      <c r="D50" s="4">
        <v>53</v>
      </c>
      <c r="E50" s="19"/>
      <c r="F50" s="8">
        <f>D50*E50+F51</f>
        <v>0</v>
      </c>
    </row>
    <row r="51" spans="1:6" x14ac:dyDescent="0.25">
      <c r="A51" s="20" t="s">
        <v>57</v>
      </c>
      <c r="B51" s="2"/>
      <c r="C51" s="13" t="s">
        <v>2</v>
      </c>
      <c r="D51" s="12">
        <f>D50*0.02</f>
        <v>1.06</v>
      </c>
      <c r="E51" s="19"/>
      <c r="F51" s="11">
        <f t="shared" ref="F51" si="8">D51*E51</f>
        <v>0</v>
      </c>
    </row>
    <row r="52" spans="1:6" x14ac:dyDescent="0.25">
      <c r="A52" s="23" t="s">
        <v>4</v>
      </c>
      <c r="B52" s="23" t="s">
        <v>5</v>
      </c>
      <c r="C52" s="23" t="s">
        <v>6</v>
      </c>
      <c r="D52" s="23" t="s">
        <v>7</v>
      </c>
      <c r="E52" s="23" t="s">
        <v>8</v>
      </c>
      <c r="F52" s="23" t="s">
        <v>9</v>
      </c>
    </row>
    <row r="53" spans="1:6" x14ac:dyDescent="0.25">
      <c r="A53" s="23"/>
      <c r="B53" s="23"/>
      <c r="C53" s="23"/>
      <c r="D53" s="23"/>
      <c r="E53" s="23"/>
      <c r="F53" s="23"/>
    </row>
    <row r="54" spans="1:6" x14ac:dyDescent="0.25">
      <c r="A54" s="23"/>
      <c r="B54" s="23"/>
      <c r="C54" s="23"/>
      <c r="D54" s="23"/>
      <c r="E54" s="23"/>
      <c r="F54" s="23"/>
    </row>
    <row r="55" spans="1:6" x14ac:dyDescent="0.25">
      <c r="A55" s="7" t="s">
        <v>10</v>
      </c>
      <c r="B55" s="8"/>
      <c r="C55" s="4"/>
      <c r="D55" s="4"/>
      <c r="E55" s="9"/>
      <c r="F55" s="8">
        <f>SUM(F56:F61)</f>
        <v>0</v>
      </c>
    </row>
    <row r="56" spans="1:6" x14ac:dyDescent="0.25">
      <c r="A56" s="10" t="s">
        <v>11</v>
      </c>
      <c r="B56" s="11"/>
      <c r="C56" s="12" t="s">
        <v>0</v>
      </c>
      <c r="D56" s="12">
        <v>197.36</v>
      </c>
      <c r="E56" s="19"/>
      <c r="F56" s="11">
        <f>D56*E56</f>
        <v>0</v>
      </c>
    </row>
    <row r="57" spans="1:6" x14ac:dyDescent="0.25">
      <c r="A57" s="10" t="s">
        <v>12</v>
      </c>
      <c r="B57" s="11"/>
      <c r="C57" s="12" t="s">
        <v>0</v>
      </c>
      <c r="D57" s="12">
        <v>61.92</v>
      </c>
      <c r="E57" s="19"/>
      <c r="F57" s="11">
        <f t="shared" ref="F57:F61" si="9">D57*E57</f>
        <v>0</v>
      </c>
    </row>
    <row r="58" spans="1:6" x14ac:dyDescent="0.25">
      <c r="A58" s="10" t="s">
        <v>13</v>
      </c>
      <c r="B58" s="11"/>
      <c r="C58" s="12" t="s">
        <v>0</v>
      </c>
      <c r="D58" s="12">
        <v>67.400000000000006</v>
      </c>
      <c r="E58" s="19"/>
      <c r="F58" s="11">
        <f t="shared" si="9"/>
        <v>0</v>
      </c>
    </row>
    <row r="59" spans="1:6" x14ac:dyDescent="0.25">
      <c r="A59" s="10" t="s">
        <v>14</v>
      </c>
      <c r="B59" s="11"/>
      <c r="C59" s="12" t="s">
        <v>0</v>
      </c>
      <c r="D59" s="12">
        <v>67.400000000000006</v>
      </c>
      <c r="E59" s="19"/>
      <c r="F59" s="11">
        <f>D59*E59</f>
        <v>0</v>
      </c>
    </row>
    <row r="60" spans="1:6" x14ac:dyDescent="0.25">
      <c r="A60" s="10" t="s">
        <v>15</v>
      </c>
      <c r="B60" s="11">
        <v>1</v>
      </c>
      <c r="C60" s="12" t="s">
        <v>0</v>
      </c>
      <c r="D60" s="12">
        <v>8.3000000000000007</v>
      </c>
      <c r="E60" s="19"/>
      <c r="F60" s="11">
        <f t="shared" si="9"/>
        <v>0</v>
      </c>
    </row>
    <row r="61" spans="1:6" x14ac:dyDescent="0.25">
      <c r="A61" s="20" t="s">
        <v>57</v>
      </c>
      <c r="B61" s="2"/>
      <c r="C61" s="13" t="s">
        <v>2</v>
      </c>
      <c r="D61" s="12">
        <f>0.025*D58+0.025*D57+0.025*D56+0.025*D60+0.025*D59</f>
        <v>10.059500000000002</v>
      </c>
      <c r="E61" s="19"/>
      <c r="F61" s="11">
        <f t="shared" si="9"/>
        <v>0</v>
      </c>
    </row>
    <row r="62" spans="1:6" x14ac:dyDescent="0.25">
      <c r="A62" s="18"/>
      <c r="B62" s="18"/>
      <c r="C62" s="18"/>
      <c r="D62" s="18"/>
      <c r="E62" s="18"/>
      <c r="F62" s="18"/>
    </row>
    <row r="63" spans="1:6" x14ac:dyDescent="0.25">
      <c r="A63" s="22" t="s">
        <v>55</v>
      </c>
      <c r="B63" s="18"/>
      <c r="C63" s="18"/>
      <c r="D63" s="18"/>
      <c r="E63" s="18"/>
      <c r="F63" s="18"/>
    </row>
    <row r="64" spans="1:6" x14ac:dyDescent="0.25">
      <c r="A64" s="18"/>
      <c r="B64" s="18"/>
      <c r="C64" s="18"/>
      <c r="D64" s="18"/>
      <c r="E64" s="18"/>
      <c r="F64" s="18"/>
    </row>
  </sheetData>
  <mergeCells count="12">
    <mergeCell ref="F1:F3"/>
    <mergeCell ref="A1:A3"/>
    <mergeCell ref="B1:B3"/>
    <mergeCell ref="C1:C3"/>
    <mergeCell ref="D1:D3"/>
    <mergeCell ref="E1:E3"/>
    <mergeCell ref="F52:F54"/>
    <mergeCell ref="A52:A54"/>
    <mergeCell ref="B52:B54"/>
    <mergeCell ref="C52:C54"/>
    <mergeCell ref="D52:D54"/>
    <mergeCell ref="E52:E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Matorin</dc:creator>
  <cp:lastModifiedBy>Rodion</cp:lastModifiedBy>
  <cp:lastPrinted>2020-03-24T09:23:51Z</cp:lastPrinted>
  <dcterms:created xsi:type="dcterms:W3CDTF">2019-01-09T15:49:45Z</dcterms:created>
  <dcterms:modified xsi:type="dcterms:W3CDTF">2020-04-15T20:57:54Z</dcterms:modified>
</cp:coreProperties>
</file>