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rgiy\Downloads\"/>
    </mc:Choice>
  </mc:AlternateContent>
  <bookViews>
    <workbookView xWindow="0" yWindow="0" windowWidth="23040" windowHeight="9192"/>
  </bookViews>
  <sheets>
    <sheet name="Р 4" sheetId="1" r:id="rId1"/>
  </sheets>
  <externalReferences>
    <externalReference r:id="rId2"/>
  </externalReferences>
  <definedNames>
    <definedName name="EUR">[1]ТІТУЛ!$P$8</definedName>
    <definedName name="K04_01">'Р 4'!#REF!</definedName>
    <definedName name="K04_02">'Р 4'!#REF!</definedName>
    <definedName name="K04_03">'Р 4'!#REF!</definedName>
    <definedName name="K04_04">'Р 4'!#REF!</definedName>
    <definedName name="K04_05">'Р 4'!#REF!</definedName>
    <definedName name="K04_06">'Р 4'!#REF!</definedName>
    <definedName name="K04_07">'Р 4'!#REF!</definedName>
    <definedName name="K04_08">'Р 4'!#REF!</definedName>
    <definedName name="K04_09">'Р 4'!#REF!</definedName>
    <definedName name="K04_10">'Р 4'!#REF!</definedName>
    <definedName name="K04_11">'Р 4'!#REF!</definedName>
    <definedName name="K07_05">'[1]Р 7'!$B$276</definedName>
    <definedName name="USD">[1]ТІТУЛ!$P$7</definedName>
    <definedName name="ГенПроектувальник">[1]ТІТУЛ!$H$5</definedName>
    <definedName name="ДатаБюджету">[1]ТІТУЛ!$K$3</definedName>
    <definedName name="ДілянкаГА">[1]ТЕПи!$D$11</definedName>
    <definedName name="ЗагальнаПлоща">[1]ТЕПи!$D$49</definedName>
    <definedName name="замовник">[1]ТІТУЛ!$D$5</definedName>
    <definedName name="інвестор">[1]ТІТУЛ!$D$6</definedName>
    <definedName name="назваОбєкту">[1]ТІТУЛ!$D$4</definedName>
    <definedName name="ПлощаЗабудови">[1]ТЕПи!$D$21</definedName>
    <definedName name="раздел4">'Р 4'!#REF!</definedName>
    <definedName name="Сума_План">[1]БЮДЖЕТ!$G$8</definedName>
    <definedName name="Сума_Факт">[1]БЮДЖЕТ!$I$8</definedName>
    <definedName name="СумаМатеріал_ПЛАН">[1]БЮДЖЕТ!$G$9</definedName>
    <definedName name="СумаМатеріал_ФАКТ">[1]БЮДЖЕТ!$I$9</definedName>
    <definedName name="СумаПослуги_ПЛАН">[1]БЮДЖЕТ!$G$11</definedName>
    <definedName name="СумаПослуги_ФАКТ">[1]БЮДЖЕТ!$I$11</definedName>
    <definedName name="СумаРобота_ПЛАН">[1]БЮДЖЕТ!$G$10</definedName>
    <definedName name="СумаРобота_ФАКТ">[1]БЮДЖЕТ!$I$10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41" i="1"/>
  <c r="H45" i="1"/>
  <c r="H46" i="1"/>
  <c r="H47" i="1"/>
  <c r="H48" i="1"/>
  <c r="H49" i="1"/>
  <c r="H44" i="1"/>
  <c r="G42" i="1"/>
  <c r="G37" i="1"/>
  <c r="G38" i="1"/>
  <c r="G39" i="1"/>
  <c r="H27" i="1"/>
  <c r="H29" i="1"/>
  <c r="H30" i="1"/>
  <c r="H31" i="1"/>
  <c r="H34" i="1"/>
  <c r="H22" i="1"/>
  <c r="D37" i="1"/>
  <c r="F9" i="1" l="1"/>
  <c r="F7" i="1"/>
  <c r="D36" i="1"/>
  <c r="G36" i="1" s="1"/>
  <c r="G50" i="1" s="1"/>
  <c r="D33" i="1"/>
  <c r="H33" i="1" s="1"/>
  <c r="D32" i="1"/>
  <c r="H32" i="1" s="1"/>
  <c r="D28" i="1"/>
  <c r="H28" i="1" s="1"/>
  <c r="D26" i="1"/>
  <c r="H26" i="1" s="1"/>
  <c r="D21" i="1"/>
  <c r="H21" i="1" s="1"/>
  <c r="E20" i="1"/>
  <c r="D20" i="1"/>
  <c r="H20" i="1" s="1"/>
  <c r="E19" i="1"/>
  <c r="D19" i="1"/>
  <c r="H19" i="1" s="1"/>
  <c r="H50" i="1" s="1"/>
  <c r="F12" i="1"/>
  <c r="F11" i="1"/>
  <c r="F10" i="1"/>
  <c r="F8" i="1"/>
  <c r="F6" i="1"/>
  <c r="F5" i="1"/>
  <c r="F4" i="1"/>
  <c r="F3" i="1"/>
  <c r="F2" i="1"/>
  <c r="H51" i="1" l="1"/>
  <c r="H2" i="1"/>
  <c r="G5" i="1"/>
  <c r="H11" i="1"/>
  <c r="G10" i="1"/>
  <c r="H9" i="1"/>
  <c r="G2" i="1"/>
  <c r="G6" i="1"/>
  <c r="H6" i="1"/>
  <c r="H5" i="1"/>
  <c r="H4" i="1"/>
  <c r="G9" i="1"/>
  <c r="H10" i="1"/>
  <c r="G8" i="1"/>
  <c r="H8" i="1"/>
  <c r="G11" i="1"/>
  <c r="G12" i="1"/>
  <c r="H12" i="1"/>
  <c r="G7" i="1" l="1"/>
  <c r="H7" i="1"/>
  <c r="I8" i="1"/>
  <c r="I6" i="1"/>
  <c r="I10" i="1"/>
  <c r="I12" i="1"/>
  <c r="I9" i="1"/>
  <c r="I11" i="1"/>
  <c r="I4" i="1"/>
  <c r="G4" i="1"/>
  <c r="I5" i="1"/>
  <c r="I7" i="1" l="1"/>
  <c r="I2" i="1"/>
  <c r="H3" i="1"/>
  <c r="I3" i="1" l="1"/>
  <c r="G3" i="1"/>
</calcChain>
</file>

<file path=xl/sharedStrings.xml><?xml version="1.0" encoding="utf-8"?>
<sst xmlns="http://schemas.openxmlformats.org/spreadsheetml/2006/main" count="73" uniqueCount="55">
  <si>
    <t>Найменування робіт</t>
  </si>
  <si>
    <t>один. виміру.</t>
  </si>
  <si>
    <t>об'єм
ПЛАН</t>
  </si>
  <si>
    <t>кількість, шт</t>
  </si>
  <si>
    <t>т</t>
  </si>
  <si>
    <t>м2</t>
  </si>
  <si>
    <t>шт.</t>
  </si>
  <si>
    <t>кг</t>
  </si>
  <si>
    <t>л</t>
  </si>
  <si>
    <t>шт</t>
  </si>
  <si>
    <t>м.п.</t>
  </si>
  <si>
    <t>Промислова підлога</t>
  </si>
  <si>
    <t>Основа під промислову підлогу</t>
  </si>
  <si>
    <t>нівелювальний пісок, t=20 (отсев) з доставкою</t>
  </si>
  <si>
    <r>
      <t>м</t>
    </r>
    <r>
      <rPr>
        <vertAlign val="superscript"/>
        <sz val="10"/>
        <color indexed="8"/>
        <rFont val="Arial Narrow"/>
        <family val="2"/>
        <charset val="204"/>
      </rPr>
      <t>3</t>
    </r>
  </si>
  <si>
    <t>щебінь фракція D=40-60 мм t=50 мм (ущильнення з кофіціентом к=0,95) з доставкою</t>
  </si>
  <si>
    <t>щебінь фракція D=20-40 мм t=200 мм (ущильнення з кофіціентом к=0,95) з доставкою</t>
  </si>
  <si>
    <t>Прокладання гідроізоляційної плівки з проклеюванням стиків скотчем 28 рулонів</t>
  </si>
  <si>
    <r>
      <t>м</t>
    </r>
    <r>
      <rPr>
        <vertAlign val="superscript"/>
        <sz val="10"/>
        <color indexed="8"/>
        <rFont val="Arial Narrow"/>
        <family val="2"/>
        <charset val="204"/>
      </rPr>
      <t>2</t>
    </r>
  </si>
  <si>
    <t>скотч</t>
  </si>
  <si>
    <t>пісок річний 300 мм (ущильнення з кофіціентом к=0,95) з доставкою</t>
  </si>
  <si>
    <t>Влаштуванняпромислової підлоги</t>
  </si>
  <si>
    <t xml:space="preserve">Бетонна плити (В25) підлоги, (зміцненя топінгом корунд "ТК-1") t=150 мм </t>
  </si>
  <si>
    <r>
      <t>м</t>
    </r>
    <r>
      <rPr>
        <vertAlign val="superscript"/>
        <sz val="10"/>
        <color theme="1"/>
        <rFont val="Arial Narrow"/>
        <family val="2"/>
        <charset val="204"/>
      </rPr>
      <t>3</t>
    </r>
  </si>
  <si>
    <t>армування А 400 (сітка Ø 10 шаг 200х200)</t>
  </si>
  <si>
    <t xml:space="preserve">армування Ø 8 </t>
  </si>
  <si>
    <t>армування Ø 6</t>
  </si>
  <si>
    <t>дріт в'язальний</t>
  </si>
  <si>
    <t>робочі шви (незнімальна опалубка) підлога 200 мм</t>
  </si>
  <si>
    <t>ПВХ плівка, 100 мкм</t>
  </si>
  <si>
    <t>підбетонка 100 мм (В 7,5)</t>
  </si>
  <si>
    <t xml:space="preserve">кутик г/к 100х100х10 </t>
  </si>
  <si>
    <t>м.п</t>
  </si>
  <si>
    <t>роботи по армуванню (сітка Ø 10 шаг 200х200) верхній та нижній сітці</t>
  </si>
  <si>
    <t>роботи по укладанні ПВХ плівки, 100 мкм</t>
  </si>
  <si>
    <t xml:space="preserve">виготовлення та монтаж закладних деталей </t>
  </si>
  <si>
    <t>роботи по влаштуванню усадочних швів (нарізка)</t>
  </si>
  <si>
    <t>роботи по влаштуванню інших швів та примикань до стін/воріт/дверей</t>
  </si>
  <si>
    <t>Вартість робіт по влаштуванню монолітної плити підлоги товщиною 150 мм приміщення 101-105, 110, 115-119</t>
  </si>
  <si>
    <t>Вартість робіт по влаштуванню монолітної плити підлоги товщиною 150 мм приміщення 106-108, 111-112, 120</t>
  </si>
  <si>
    <t>Multitop MT300/Е Затверджувач бетону металево-крем.</t>
  </si>
  <si>
    <t>Пропитка для бетону акрил. Bauseal Enduro</t>
  </si>
  <si>
    <t>Ущільнювач швів 5,2мм</t>
  </si>
  <si>
    <t>Полотно ППЄ 10мм</t>
  </si>
  <si>
    <t>Пінопласт ПСБ25 30мм</t>
  </si>
  <si>
    <t>Теналюкс 131M, поліуретановий герметик (600мл)</t>
  </si>
  <si>
    <t>8,5</t>
  </si>
  <si>
    <t>1</t>
  </si>
  <si>
    <t>20</t>
  </si>
  <si>
    <t>34</t>
  </si>
  <si>
    <t>180</t>
  </si>
  <si>
    <t>160</t>
  </si>
  <si>
    <t>Ціна</t>
  </si>
  <si>
    <t xml:space="preserve">Вартість роботи </t>
  </si>
  <si>
    <t>Вартість матеріали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</si>
</sst>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_(* #,##0.00_);_(* \(#,##0.00\);_(* &quot;-&quot;??_);_(@_)"/>
    <numFmt numFmtId="166" formatCode="General\ \м\ \к\в"/>
    <numFmt numFmtId="167" formatCode="General\ \м\ \к\у\б"/>
    <numFmt numFmtId="168" formatCode="General\ \ш\т"/>
  </numFmts>
  <fonts count="32" x14ac:knownFonts="1">
    <font>
      <sz val="9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indexed="8"/>
      <name val="Arial"/>
      <family val="2"/>
      <charset val="204"/>
    </font>
    <font>
      <b/>
      <i/>
      <sz val="14"/>
      <color theme="0"/>
      <name val="Arial"/>
      <family val="2"/>
      <charset val="204"/>
    </font>
    <font>
      <sz val="9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11"/>
      <color theme="4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Calibri"/>
      <family val="2"/>
    </font>
    <font>
      <i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1"/>
      <color theme="1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</font>
    <font>
      <b/>
      <i/>
      <sz val="11"/>
      <color theme="4" tint="-0.249977111117893"/>
      <name val="Calibri"/>
      <family val="2"/>
      <charset val="204"/>
    </font>
    <font>
      <b/>
      <i/>
      <sz val="14"/>
      <name val="Calibri"/>
      <family val="2"/>
      <charset val="204"/>
      <scheme val="minor"/>
    </font>
    <font>
      <b/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vertAlign val="superscript"/>
      <sz val="10"/>
      <color indexed="8"/>
      <name val="Arial Narrow"/>
      <family val="2"/>
      <charset val="204"/>
    </font>
    <font>
      <i/>
      <sz val="10"/>
      <color theme="0" tint="-0.249977111117893"/>
      <name val="Arial"/>
      <family val="2"/>
      <charset val="204"/>
    </font>
    <font>
      <vertAlign val="superscript"/>
      <sz val="10"/>
      <color theme="1"/>
      <name val="Arial Narrow"/>
      <family val="2"/>
      <charset val="204"/>
    </font>
    <font>
      <b/>
      <sz val="11"/>
      <color theme="4" tint="-0.249977111117893"/>
      <name val="Calibri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 style="double">
        <color theme="4"/>
      </right>
      <top style="dotted">
        <color rgb="FF000000"/>
      </top>
      <bottom style="dotted">
        <color rgb="FF000000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</borders>
  <cellStyleXfs count="9">
    <xf numFmtId="0" fontId="0" fillId="0" borderId="0"/>
    <xf numFmtId="0" fontId="1" fillId="0" borderId="0"/>
    <xf numFmtId="0" fontId="1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19" fillId="0" borderId="0"/>
    <xf numFmtId="164" fontId="14" fillId="0" borderId="0" applyFont="0" applyFill="0" applyBorder="0" applyAlignment="0" applyProtection="0"/>
  </cellStyleXfs>
  <cellXfs count="63">
    <xf numFmtId="0" fontId="0" fillId="0" borderId="0" xfId="0"/>
    <xf numFmtId="0" fontId="2" fillId="3" borderId="0" xfId="1" applyFont="1" applyFill="1" applyAlignment="1">
      <alignment vertical="center"/>
    </xf>
    <xf numFmtId="0" fontId="3" fillId="3" borderId="0" xfId="1" applyFont="1" applyFill="1" applyAlignment="1" applyProtection="1">
      <alignment horizontal="center" vertical="center" wrapText="1"/>
      <protection locked="0"/>
    </xf>
    <xf numFmtId="4" fontId="5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1" fillId="3" borderId="0" xfId="1" applyFill="1" applyProtection="1">
      <protection locked="0"/>
    </xf>
    <xf numFmtId="0" fontId="1" fillId="3" borderId="0" xfId="1" applyFill="1" applyAlignment="1" applyProtection="1">
      <alignment horizontal="center"/>
      <protection locked="0"/>
    </xf>
    <xf numFmtId="4" fontId="1" fillId="3" borderId="0" xfId="1" applyNumberFormat="1" applyFill="1" applyAlignment="1" applyProtection="1">
      <alignment horizontal="center"/>
      <protection locked="0"/>
    </xf>
    <xf numFmtId="49" fontId="6" fillId="3" borderId="2" xfId="1" applyNumberFormat="1" applyFont="1" applyFill="1" applyBorder="1" applyAlignment="1" applyProtection="1">
      <alignment horizontal="right"/>
      <protection locked="0"/>
    </xf>
    <xf numFmtId="164" fontId="7" fillId="3" borderId="3" xfId="1" applyNumberFormat="1" applyFont="1" applyFill="1" applyBorder="1" applyAlignment="1" applyProtection="1">
      <alignment horizontal="center" vertical="center"/>
      <protection locked="0"/>
    </xf>
    <xf numFmtId="164" fontId="7" fillId="3" borderId="2" xfId="1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 applyProtection="1">
      <alignment horizontal="right"/>
      <protection locked="0"/>
    </xf>
    <xf numFmtId="0" fontId="6" fillId="3" borderId="0" xfId="1" applyFont="1" applyFill="1" applyProtection="1">
      <protection locked="0"/>
    </xf>
    <xf numFmtId="164" fontId="7" fillId="3" borderId="4" xfId="1" applyNumberFormat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vertical="center"/>
    </xf>
    <xf numFmtId="165" fontId="16" fillId="5" borderId="1" xfId="3" applyFont="1" applyFill="1" applyBorder="1" applyAlignment="1">
      <alignment horizontal="center" vertical="center" wrapText="1"/>
    </xf>
    <xf numFmtId="165" fontId="16" fillId="6" borderId="1" xfId="4" applyFont="1" applyFill="1" applyBorder="1" applyAlignment="1">
      <alignment horizontal="left" vertical="center" wrapText="1"/>
    </xf>
    <xf numFmtId="165" fontId="17" fillId="0" borderId="6" xfId="3" applyFont="1" applyBorder="1" applyAlignment="1">
      <alignment horizontal="center" vertical="center" wrapText="1"/>
    </xf>
    <xf numFmtId="165" fontId="17" fillId="0" borderId="6" xfId="4" applyFont="1" applyBorder="1" applyAlignment="1">
      <alignment horizontal="left" vertical="center" wrapText="1"/>
    </xf>
    <xf numFmtId="4" fontId="13" fillId="7" borderId="1" xfId="1" applyNumberFormat="1" applyFont="1" applyFill="1" applyBorder="1" applyAlignment="1">
      <alignment horizontal="center" vertical="center" wrapText="1"/>
    </xf>
    <xf numFmtId="4" fontId="13" fillId="7" borderId="5" xfId="1" applyNumberFormat="1" applyFont="1" applyFill="1" applyBorder="1" applyAlignment="1">
      <alignment horizontal="center" vertical="center" wrapText="1"/>
    </xf>
    <xf numFmtId="165" fontId="16" fillId="4" borderId="5" xfId="3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left" vertical="center" wrapText="1"/>
    </xf>
    <xf numFmtId="49" fontId="10" fillId="0" borderId="1" xfId="6" applyNumberFormat="1" applyFont="1" applyBorder="1" applyAlignment="1">
      <alignment horizontal="right" vertical="center" wrapText="1"/>
    </xf>
    <xf numFmtId="49" fontId="22" fillId="0" borderId="6" xfId="1" applyNumberFormat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165" fontId="22" fillId="8" borderId="6" xfId="3" applyFont="1" applyFill="1" applyBorder="1" applyAlignment="1">
      <alignment horizontal="center" vertical="center" wrapText="1"/>
    </xf>
    <xf numFmtId="49" fontId="17" fillId="0" borderId="6" xfId="1" applyNumberFormat="1" applyFont="1" applyBorder="1" applyAlignment="1">
      <alignment horizontal="left" vertical="center" wrapText="1"/>
    </xf>
    <xf numFmtId="165" fontId="17" fillId="0" borderId="6" xfId="3" applyFont="1" applyBorder="1" applyAlignment="1">
      <alignment horizontal="left" vertical="center" wrapText="1"/>
    </xf>
    <xf numFmtId="49" fontId="25" fillId="0" borderId="6" xfId="1" applyNumberFormat="1" applyFont="1" applyBorder="1" applyAlignment="1">
      <alignment horizontal="left" vertical="center" wrapText="1"/>
    </xf>
    <xf numFmtId="49" fontId="22" fillId="0" borderId="6" xfId="1" applyNumberFormat="1" applyFont="1" applyBorder="1" applyAlignment="1">
      <alignment horizontal="right" vertical="center" wrapText="1"/>
    </xf>
    <xf numFmtId="0" fontId="27" fillId="0" borderId="1" xfId="6" applyFont="1" applyBorder="1" applyAlignment="1">
      <alignment horizontal="center" vertical="center" wrapText="1"/>
    </xf>
    <xf numFmtId="165" fontId="28" fillId="0" borderId="6" xfId="3" applyFont="1" applyBorder="1" applyAlignment="1">
      <alignment horizontal="center" vertical="center" wrapText="1"/>
    </xf>
    <xf numFmtId="4" fontId="20" fillId="0" borderId="1" xfId="6" applyNumberFormat="1" applyFont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center" vertical="center" wrapText="1"/>
    </xf>
    <xf numFmtId="165" fontId="17" fillId="3" borderId="6" xfId="3" applyFont="1" applyFill="1" applyBorder="1" applyAlignment="1">
      <alignment horizontal="center" vertical="center" wrapText="1"/>
    </xf>
    <xf numFmtId="49" fontId="22" fillId="3" borderId="6" xfId="1" applyNumberFormat="1" applyFont="1" applyFill="1" applyBorder="1" applyAlignment="1">
      <alignment horizontal="right" vertical="center" wrapText="1"/>
    </xf>
    <xf numFmtId="49" fontId="15" fillId="0" borderId="1" xfId="6" applyNumberFormat="1" applyFont="1" applyBorder="1" applyAlignment="1">
      <alignment horizontal="left" vertical="center" wrapText="1"/>
    </xf>
    <xf numFmtId="49" fontId="29" fillId="3" borderId="6" xfId="1" applyNumberFormat="1" applyFont="1" applyFill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165" fontId="28" fillId="3" borderId="6" xfId="3" applyFont="1" applyFill="1" applyBorder="1" applyAlignment="1">
      <alignment horizontal="center" vertical="center" wrapText="1"/>
    </xf>
    <xf numFmtId="165" fontId="28" fillId="3" borderId="6" xfId="4" applyFont="1" applyFill="1" applyBorder="1" applyAlignment="1">
      <alignment horizontal="left" vertical="center" wrapText="1"/>
    </xf>
    <xf numFmtId="165" fontId="28" fillId="3" borderId="6" xfId="3" applyFont="1" applyFill="1" applyBorder="1" applyAlignment="1">
      <alignment horizontal="left" vertical="center" wrapText="1"/>
    </xf>
    <xf numFmtId="166" fontId="17" fillId="0" borderId="6" xfId="3" applyNumberFormat="1" applyFont="1" applyBorder="1" applyAlignment="1">
      <alignment horizontal="left" vertical="center" wrapText="1"/>
    </xf>
    <xf numFmtId="167" fontId="17" fillId="0" borderId="6" xfId="3" applyNumberFormat="1" applyFont="1" applyBorder="1" applyAlignment="1">
      <alignment horizontal="left" vertical="center" wrapText="1"/>
    </xf>
    <xf numFmtId="168" fontId="28" fillId="3" borderId="6" xfId="3" applyNumberFormat="1" applyFont="1" applyFill="1" applyBorder="1" applyAlignment="1">
      <alignment horizontal="left" vertical="center" wrapText="1"/>
    </xf>
    <xf numFmtId="165" fontId="30" fillId="3" borderId="6" xfId="3" applyFont="1" applyFill="1" applyBorder="1" applyAlignment="1">
      <alignment horizontal="center" vertical="center" wrapText="1"/>
    </xf>
    <xf numFmtId="49" fontId="30" fillId="3" borderId="6" xfId="1" applyNumberFormat="1" applyFont="1" applyFill="1" applyBorder="1" applyAlignment="1">
      <alignment horizontal="right" vertical="center" wrapText="1"/>
    </xf>
    <xf numFmtId="0" fontId="18" fillId="3" borderId="6" xfId="1" applyFont="1" applyFill="1" applyBorder="1" applyAlignment="1">
      <alignment horizontal="center" vertical="center"/>
    </xf>
    <xf numFmtId="0" fontId="31" fillId="3" borderId="1" xfId="6" applyFont="1" applyFill="1" applyBorder="1" applyAlignment="1">
      <alignment horizontal="center" vertical="center" wrapText="1"/>
    </xf>
    <xf numFmtId="49" fontId="15" fillId="3" borderId="1" xfId="6" applyNumberFormat="1" applyFont="1" applyFill="1" applyBorder="1" applyAlignment="1">
      <alignment horizontal="left" vertical="center" wrapText="1"/>
    </xf>
    <xf numFmtId="49" fontId="28" fillId="0" borderId="6" xfId="1" applyNumberFormat="1" applyFont="1" applyBorder="1" applyAlignment="1">
      <alignment horizontal="left" vertical="center" wrapText="1"/>
    </xf>
    <xf numFmtId="49" fontId="30" fillId="0" borderId="6" xfId="1" applyNumberFormat="1" applyFont="1" applyBorder="1" applyAlignment="1">
      <alignment horizontal="right" vertical="center" wrapText="1"/>
    </xf>
  </cellXfs>
  <cellStyles count="9">
    <cellStyle name="Normal_Feuil1" xfId="7"/>
    <cellStyle name="Обычный" xfId="0" builtinId="0"/>
    <cellStyle name="Обычный 2 2" xfId="1"/>
    <cellStyle name="Обычный 2 3" xfId="2"/>
    <cellStyle name="Обычный 3" xfId="6"/>
    <cellStyle name="Финансовый 2" xfId="5"/>
    <cellStyle name="Финансовый 2 3" xfId="3"/>
    <cellStyle name="Финансовый 3" xfId="8"/>
    <cellStyle name="Финансовый 3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or/Google%20&#1044;&#1080;&#1089;&#1082;/WORK/2019%20&#1054;&#1057;&#1050;%20&#1057;&#1077;&#1088;&#1074;&#1110;&#1089;&#1041;&#1091;&#1076;/project%20directory/04_&#1060;&#1030;&#1053;&#1040;&#1053;&#1057;&#1048;/&#1041;&#1102;&#1076;&#1078;&#1077;&#1090;%20(&#1057;&#1077;&#1088;&#1074;&#1110;&#1089;&#1041;&#1091;&#1076;)(2020)%202020-09-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ТІТУЛ"/>
      <sheetName val="ТЕПи"/>
      <sheetName val="ЕКСП ПРИМІЩЕНЬ"/>
      <sheetName val="БЮДЖЕТ"/>
      <sheetName val="Графік платежів"/>
      <sheetName val="Р 0"/>
      <sheetName val="Р 1"/>
      <sheetName val="Р 2"/>
      <sheetName val="Р 3"/>
      <sheetName val="Р 4"/>
      <sheetName val="Р 5"/>
      <sheetName val="Р 6"/>
      <sheetName val="Р 7"/>
      <sheetName val="Р 8"/>
    </sheetNames>
    <sheetDataSet>
      <sheetData sheetId="0"/>
      <sheetData sheetId="1">
        <row r="3">
          <cell r="K3">
            <v>44079</v>
          </cell>
        </row>
        <row r="4">
          <cell r="D4" t="str">
            <v>Будівництво Офісно-Складського Комплексу в адміністративних межах Софіївско-Борщагівкої сільської ради</v>
          </cell>
        </row>
        <row r="5">
          <cell r="D5" t="str">
            <v>ТОВ "КОМПАНІЯ "СЕРВІСБУД."</v>
          </cell>
          <cell r="H5" t="str">
            <v xml:space="preserve">Пархоменко Ольга </v>
          </cell>
        </row>
        <row r="6">
          <cell r="D6" t="str">
            <v>ТОВ "КОМПАНІЯ "СЕРВІСБУД."</v>
          </cell>
        </row>
        <row r="7">
          <cell r="P7">
            <v>27.690799999999999</v>
          </cell>
        </row>
        <row r="8">
          <cell r="P8">
            <v>32.731900000000003</v>
          </cell>
        </row>
      </sheetData>
      <sheetData sheetId="2">
        <row r="11">
          <cell r="D11">
            <v>2.0496999999999996</v>
          </cell>
        </row>
        <row r="21">
          <cell r="D21">
            <v>7320.4</v>
          </cell>
        </row>
        <row r="49">
          <cell r="D49">
            <v>4632.8999999999996</v>
          </cell>
        </row>
      </sheetData>
      <sheetData sheetId="3"/>
      <sheetData sheetId="4">
        <row r="8">
          <cell r="G8">
            <v>33100645.600468725</v>
          </cell>
          <cell r="I8">
            <v>7619697.540116</v>
          </cell>
        </row>
        <row r="9">
          <cell r="G9">
            <v>23576727.573248006</v>
          </cell>
          <cell r="I9">
            <v>6023297.540116</v>
          </cell>
        </row>
        <row r="10">
          <cell r="G10">
            <v>9483918.0272207204</v>
          </cell>
          <cell r="I10">
            <v>1596400</v>
          </cell>
        </row>
        <row r="11">
          <cell r="G11">
            <v>39999.999999998137</v>
          </cell>
          <cell r="I11">
            <v>39999.999999998137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76">
          <cell r="B276" t="str">
            <v>07-05</v>
          </cell>
        </row>
      </sheetData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 tint="0.39997558519241921"/>
    <pageSetUpPr fitToPage="1"/>
  </sheetPr>
  <dimension ref="B1:I51"/>
  <sheetViews>
    <sheetView showGridLines="0" tabSelected="1" zoomScale="115" zoomScaleNormal="115" zoomScaleSheetLayoutView="85" workbookViewId="0">
      <pane xSplit="4" ySplit="15" topLeftCell="E37" activePane="bottomRight" state="frozenSplit"/>
      <selection activeCell="F36" sqref="F36"/>
      <selection pane="topRight" activeCell="F36" sqref="F36"/>
      <selection pane="bottomLeft" activeCell="F36" sqref="F36"/>
      <selection pane="bottomRight" activeCell="G52" sqref="G52"/>
    </sheetView>
  </sheetViews>
  <sheetFormatPr defaultColWidth="11.85546875" defaultRowHeight="14.4" outlineLevelRow="1" outlineLevelCol="1" x14ac:dyDescent="0.25"/>
  <cols>
    <col min="1" max="1" width="1.28515625" style="1" customWidth="1"/>
    <col min="2" max="2" width="85.28515625" style="47" customWidth="1"/>
    <col min="3" max="3" width="14.7109375" style="48" customWidth="1"/>
    <col min="4" max="4" width="15.85546875" style="49" customWidth="1"/>
    <col min="5" max="5" width="16.140625" style="49" customWidth="1"/>
    <col min="6" max="6" width="24.42578125" style="47" customWidth="1" outlineLevel="1"/>
    <col min="7" max="7" width="26.140625" style="47" customWidth="1" outlineLevel="1"/>
    <col min="8" max="8" width="25.42578125" style="47" customWidth="1" outlineLevel="1"/>
    <col min="9" max="9" width="26.28515625" style="47" customWidth="1"/>
    <col min="10" max="16384" width="11.85546875" style="1"/>
  </cols>
  <sheetData>
    <row r="1" spans="2:9" ht="4.2" customHeight="1" x14ac:dyDescent="0.45">
      <c r="B1" s="2"/>
      <c r="C1" s="2"/>
      <c r="D1" s="3"/>
      <c r="E1" s="3"/>
      <c r="F1" s="5"/>
      <c r="G1" s="5"/>
      <c r="H1" s="4"/>
      <c r="I1" s="5"/>
    </row>
    <row r="2" spans="2:9" ht="26.4" hidden="1" customHeight="1" x14ac:dyDescent="0.3">
      <c r="B2" s="6"/>
      <c r="C2" s="7"/>
      <c r="D2" s="8"/>
      <c r="E2" s="8"/>
      <c r="F2" s="9" t="e">
        <f>#REF!</f>
        <v>#REF!</v>
      </c>
      <c r="G2" s="10" t="e">
        <f>#REF!</f>
        <v>#REF!</v>
      </c>
      <c r="H2" s="10" t="e">
        <f>#REF!</f>
        <v>#REF!</v>
      </c>
      <c r="I2" s="10" t="e">
        <f>#REF!</f>
        <v>#REF!</v>
      </c>
    </row>
    <row r="3" spans="2:9" ht="26.4" hidden="1" customHeight="1" x14ac:dyDescent="0.3">
      <c r="B3" s="6"/>
      <c r="C3" s="7"/>
      <c r="D3" s="8"/>
      <c r="E3" s="8"/>
      <c r="F3" s="9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</row>
    <row r="4" spans="2:9" ht="26.4" hidden="1" customHeight="1" x14ac:dyDescent="0.3">
      <c r="B4" s="6"/>
      <c r="C4" s="7"/>
      <c r="D4" s="8"/>
      <c r="E4" s="8"/>
      <c r="F4" s="9" t="e">
        <f>#REF!</f>
        <v>#REF!</v>
      </c>
      <c r="G4" s="11" t="e">
        <f>#REF!</f>
        <v>#REF!</v>
      </c>
      <c r="H4" s="11" t="e">
        <f>#REF!</f>
        <v>#REF!</v>
      </c>
      <c r="I4" s="11" t="e">
        <f>#REF!</f>
        <v>#REF!</v>
      </c>
    </row>
    <row r="5" spans="2:9" ht="26.4" hidden="1" customHeight="1" x14ac:dyDescent="0.3">
      <c r="B5" s="6"/>
      <c r="C5" s="7"/>
      <c r="D5" s="8"/>
      <c r="E5" s="8"/>
      <c r="F5" s="9" t="e">
        <f>#REF!</f>
        <v>#REF!</v>
      </c>
      <c r="G5" s="11" t="e">
        <f>#REF!</f>
        <v>#REF!</v>
      </c>
      <c r="H5" s="11" t="e">
        <f>#REF!</f>
        <v>#REF!</v>
      </c>
      <c r="I5" s="11" t="e">
        <f>#REF!</f>
        <v>#REF!</v>
      </c>
    </row>
    <row r="6" spans="2:9" ht="26.4" hidden="1" customHeight="1" x14ac:dyDescent="0.3">
      <c r="B6" s="6"/>
      <c r="C6" s="7"/>
      <c r="D6" s="8"/>
      <c r="E6" s="8"/>
      <c r="F6" s="9" t="e">
        <f>#REF!</f>
        <v>#REF!</v>
      </c>
      <c r="G6" s="11" t="e">
        <f>#REF!</f>
        <v>#REF!</v>
      </c>
      <c r="H6" s="11" t="e">
        <f>#REF!</f>
        <v>#REF!</v>
      </c>
      <c r="I6" s="11" t="e">
        <f>#REF!</f>
        <v>#REF!</v>
      </c>
    </row>
    <row r="7" spans="2:9" ht="26.4" hidden="1" customHeight="1" x14ac:dyDescent="0.3">
      <c r="B7" s="6"/>
      <c r="C7" s="7"/>
      <c r="D7" s="8"/>
      <c r="E7" s="8"/>
      <c r="F7" s="9" t="e">
        <f>#REF!</f>
        <v>#REF!</v>
      </c>
      <c r="G7" s="11" t="e">
        <f>#REF!</f>
        <v>#REF!</v>
      </c>
      <c r="H7" s="11" t="e">
        <f>#REF!</f>
        <v>#REF!</v>
      </c>
      <c r="I7" s="11" t="e">
        <f>#REF!</f>
        <v>#REF!</v>
      </c>
    </row>
    <row r="8" spans="2:9" ht="26.4" hidden="1" customHeight="1" x14ac:dyDescent="0.3">
      <c r="B8" s="6"/>
      <c r="C8" s="7"/>
      <c r="D8" s="8"/>
      <c r="E8" s="8"/>
      <c r="F8" s="9" t="e">
        <f>#REF!</f>
        <v>#REF!</v>
      </c>
      <c r="G8" s="11" t="e">
        <f>#REF!</f>
        <v>#REF!</v>
      </c>
      <c r="H8" s="11" t="e">
        <f>#REF!</f>
        <v>#REF!</v>
      </c>
      <c r="I8" s="11" t="e">
        <f>#REF!</f>
        <v>#REF!</v>
      </c>
    </row>
    <row r="9" spans="2:9" ht="26.4" hidden="1" customHeight="1" x14ac:dyDescent="0.3">
      <c r="B9" s="6"/>
      <c r="C9" s="7"/>
      <c r="D9" s="8"/>
      <c r="E9" s="8"/>
      <c r="F9" s="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</row>
    <row r="10" spans="2:9" ht="26.4" hidden="1" customHeight="1" x14ac:dyDescent="0.3">
      <c r="B10" s="6"/>
      <c r="C10" s="7"/>
      <c r="D10" s="8"/>
      <c r="E10" s="8"/>
      <c r="F10" s="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</row>
    <row r="11" spans="2:9" ht="26.4" hidden="1" customHeight="1" x14ac:dyDescent="0.3">
      <c r="B11" s="6"/>
      <c r="C11" s="7"/>
      <c r="D11" s="8"/>
      <c r="E11" s="8"/>
      <c r="F11" s="9" t="e">
        <f>#REF!</f>
        <v>#REF!</v>
      </c>
      <c r="G11" s="11" t="e">
        <f>#REF!</f>
        <v>#REF!</v>
      </c>
      <c r="H11" s="11" t="e">
        <f>#REF!</f>
        <v>#REF!</v>
      </c>
      <c r="I11" s="11" t="e">
        <f>#REF!</f>
        <v>#REF!</v>
      </c>
    </row>
    <row r="12" spans="2:9" ht="26.4" hidden="1" customHeight="1" x14ac:dyDescent="0.3">
      <c r="B12" s="6"/>
      <c r="C12" s="7"/>
      <c r="D12" s="8"/>
      <c r="E12" s="8"/>
      <c r="F12" s="9" t="e">
        <f>#REF!</f>
        <v>#REF!</v>
      </c>
      <c r="G12" s="11" t="e">
        <f>#REF!</f>
        <v>#REF!</v>
      </c>
      <c r="H12" s="11" t="e">
        <f>#REF!</f>
        <v>#REF!</v>
      </c>
      <c r="I12" s="11" t="e">
        <f>#REF!</f>
        <v>#REF!</v>
      </c>
    </row>
    <row r="13" spans="2:9" ht="14.4" hidden="1" customHeight="1" x14ac:dyDescent="0.3">
      <c r="B13" s="6"/>
      <c r="C13" s="7"/>
      <c r="D13" s="8"/>
      <c r="E13" s="8"/>
      <c r="F13" s="12"/>
      <c r="G13" s="11"/>
      <c r="H13" s="11"/>
      <c r="I13" s="11"/>
    </row>
    <row r="14" spans="2:9" ht="12" customHeight="1" x14ac:dyDescent="0.3">
      <c r="B14" s="6"/>
      <c r="C14" s="7"/>
      <c r="D14" s="8"/>
      <c r="E14" s="8"/>
      <c r="F14" s="13"/>
      <c r="G14" s="14"/>
      <c r="H14" s="14"/>
      <c r="I14" s="14"/>
    </row>
    <row r="15" spans="2:9" ht="69" customHeight="1" x14ac:dyDescent="0.25">
      <c r="B15" s="16" t="s">
        <v>0</v>
      </c>
      <c r="C15" s="15" t="s">
        <v>1</v>
      </c>
      <c r="D15" s="17" t="s">
        <v>2</v>
      </c>
      <c r="E15" s="15" t="s">
        <v>3</v>
      </c>
      <c r="F15" s="18" t="s">
        <v>52</v>
      </c>
      <c r="G15" s="19" t="s">
        <v>53</v>
      </c>
      <c r="H15" s="19" t="s">
        <v>54</v>
      </c>
      <c r="I15" s="20"/>
    </row>
    <row r="16" spans="2:9" s="22" customFormat="1" ht="25.2" customHeight="1" x14ac:dyDescent="0.25">
      <c r="B16" s="30" t="s">
        <v>11</v>
      </c>
      <c r="C16" s="21">
        <v>6</v>
      </c>
      <c r="D16" s="27"/>
      <c r="E16" s="27"/>
      <c r="F16" s="21"/>
      <c r="G16" s="27"/>
      <c r="H16" s="27"/>
      <c r="I16" s="28"/>
    </row>
    <row r="17" spans="2:9" outlineLevel="1" x14ac:dyDescent="0.25">
      <c r="B17" s="32" t="s">
        <v>12</v>
      </c>
      <c r="C17" s="33"/>
      <c r="D17" s="34">
        <v>3473</v>
      </c>
      <c r="E17" s="50"/>
      <c r="F17" s="51"/>
      <c r="G17" s="23"/>
      <c r="H17" s="24"/>
      <c r="I17" s="29"/>
    </row>
    <row r="18" spans="2:9" ht="15.6" outlineLevel="1" x14ac:dyDescent="0.25">
      <c r="B18" s="35" t="s">
        <v>13</v>
      </c>
      <c r="C18" s="33" t="s">
        <v>14</v>
      </c>
      <c r="D18" s="36">
        <v>0</v>
      </c>
      <c r="E18" s="52"/>
      <c r="F18" s="51"/>
      <c r="G18" s="23"/>
      <c r="H18" s="24"/>
      <c r="I18" s="29"/>
    </row>
    <row r="19" spans="2:9" ht="26.4" outlineLevel="1" x14ac:dyDescent="0.25">
      <c r="B19" s="35" t="s">
        <v>15</v>
      </c>
      <c r="C19" s="33" t="s">
        <v>14</v>
      </c>
      <c r="D19" s="54">
        <f>D17*0.05</f>
        <v>173.65</v>
      </c>
      <c r="E19" s="53">
        <f>D17</f>
        <v>3473</v>
      </c>
      <c r="F19" s="51">
        <v>635</v>
      </c>
      <c r="G19" s="23"/>
      <c r="H19" s="24">
        <f>D19*F19</f>
        <v>110267.75</v>
      </c>
      <c r="I19" s="29"/>
    </row>
    <row r="20" spans="2:9" ht="26.4" outlineLevel="1" x14ac:dyDescent="0.25">
      <c r="B20" s="35" t="s">
        <v>16</v>
      </c>
      <c r="C20" s="33" t="s">
        <v>14</v>
      </c>
      <c r="D20" s="54">
        <f>D17*0.2</f>
        <v>694.6</v>
      </c>
      <c r="E20" s="53">
        <f>D17</f>
        <v>3473</v>
      </c>
      <c r="F20" s="51">
        <v>635</v>
      </c>
      <c r="G20" s="23"/>
      <c r="H20" s="24">
        <f>D20*F20</f>
        <v>441071</v>
      </c>
      <c r="I20" s="29"/>
    </row>
    <row r="21" spans="2:9" ht="26.4" outlineLevel="1" x14ac:dyDescent="0.25">
      <c r="B21" s="35" t="s">
        <v>17</v>
      </c>
      <c r="C21" s="33" t="s">
        <v>18</v>
      </c>
      <c r="D21" s="53">
        <f>D17</f>
        <v>3473</v>
      </c>
      <c r="E21" s="55">
        <v>28</v>
      </c>
      <c r="F21" s="51">
        <v>20</v>
      </c>
      <c r="G21" s="23"/>
      <c r="H21" s="24">
        <f>D21*F21</f>
        <v>69460</v>
      </c>
      <c r="I21" s="29"/>
    </row>
    <row r="22" spans="2:9" outlineLevel="1" x14ac:dyDescent="0.25">
      <c r="B22" s="35" t="s">
        <v>19</v>
      </c>
      <c r="C22" s="33" t="s">
        <v>9</v>
      </c>
      <c r="D22" s="36">
        <v>55</v>
      </c>
      <c r="E22" s="52"/>
      <c r="F22" s="51">
        <v>40</v>
      </c>
      <c r="G22" s="23"/>
      <c r="H22" s="24">
        <f>D22*F22</f>
        <v>2200</v>
      </c>
      <c r="I22" s="29"/>
    </row>
    <row r="23" spans="2:9" ht="15.6" outlineLevel="1" x14ac:dyDescent="0.25">
      <c r="B23" s="37" t="s">
        <v>20</v>
      </c>
      <c r="C23" s="33" t="s">
        <v>14</v>
      </c>
      <c r="D23" s="36">
        <v>0</v>
      </c>
      <c r="E23" s="52"/>
      <c r="F23" s="51"/>
      <c r="G23" s="23"/>
      <c r="H23" s="24"/>
      <c r="I23" s="29"/>
    </row>
    <row r="24" spans="2:9" outlineLevel="1" x14ac:dyDescent="0.25">
      <c r="B24" s="35"/>
      <c r="C24" s="33"/>
      <c r="D24" s="25"/>
      <c r="E24" s="50"/>
      <c r="F24" s="51"/>
      <c r="G24" s="23"/>
      <c r="H24" s="24"/>
      <c r="I24" s="29"/>
    </row>
    <row r="25" spans="2:9" outlineLevel="1" x14ac:dyDescent="0.25">
      <c r="B25" s="32" t="s">
        <v>21</v>
      </c>
      <c r="C25" s="33"/>
      <c r="D25" s="25"/>
      <c r="E25" s="50"/>
      <c r="F25" s="51"/>
      <c r="G25" s="23"/>
      <c r="H25" s="24"/>
      <c r="I25" s="29"/>
    </row>
    <row r="26" spans="2:9" ht="26.4" outlineLevel="1" x14ac:dyDescent="0.25">
      <c r="B26" s="38" t="s">
        <v>22</v>
      </c>
      <c r="C26" s="33" t="s">
        <v>23</v>
      </c>
      <c r="D26" s="25">
        <f>D17*0.15</f>
        <v>520.94999999999993</v>
      </c>
      <c r="E26" s="50"/>
      <c r="F26" s="51">
        <v>1980</v>
      </c>
      <c r="G26" s="23"/>
      <c r="H26" s="24">
        <f>D26*F26</f>
        <v>1031480.9999999999</v>
      </c>
      <c r="I26" s="29"/>
    </row>
    <row r="27" spans="2:9" outlineLevel="1" x14ac:dyDescent="0.25">
      <c r="B27" s="35" t="s">
        <v>24</v>
      </c>
      <c r="C27" s="33" t="s">
        <v>4</v>
      </c>
      <c r="D27" s="25">
        <v>52.732999999999997</v>
      </c>
      <c r="E27" s="50"/>
      <c r="F27" s="51">
        <v>22000</v>
      </c>
      <c r="G27" s="23"/>
      <c r="H27" s="24">
        <f t="shared" ref="H27:H34" si="0">D27*F27</f>
        <v>1160126</v>
      </c>
      <c r="I27" s="29"/>
    </row>
    <row r="28" spans="2:9" outlineLevel="1" x14ac:dyDescent="0.25">
      <c r="B28" s="35" t="s">
        <v>25</v>
      </c>
      <c r="C28" s="33" t="s">
        <v>4</v>
      </c>
      <c r="D28" s="40">
        <f>0.539+0.035</f>
        <v>0.57400000000000007</v>
      </c>
      <c r="E28" s="50"/>
      <c r="F28" s="51">
        <v>22000</v>
      </c>
      <c r="G28" s="23"/>
      <c r="H28" s="24">
        <f t="shared" si="0"/>
        <v>12628.000000000002</v>
      </c>
      <c r="I28" s="29"/>
    </row>
    <row r="29" spans="2:9" outlineLevel="1" x14ac:dyDescent="0.25">
      <c r="B29" s="35" t="s">
        <v>26</v>
      </c>
      <c r="C29" s="33" t="s">
        <v>4</v>
      </c>
      <c r="D29" s="40">
        <v>1.64</v>
      </c>
      <c r="E29" s="50"/>
      <c r="F29" s="51">
        <v>22000</v>
      </c>
      <c r="G29" s="23"/>
      <c r="H29" s="24">
        <f t="shared" si="0"/>
        <v>36080</v>
      </c>
      <c r="I29" s="29"/>
    </row>
    <row r="30" spans="2:9" outlineLevel="1" x14ac:dyDescent="0.25">
      <c r="B30" s="35" t="s">
        <v>27</v>
      </c>
      <c r="C30" s="33" t="s">
        <v>4</v>
      </c>
      <c r="D30" s="56">
        <v>1.5</v>
      </c>
      <c r="E30" s="50"/>
      <c r="F30" s="51">
        <v>22000</v>
      </c>
      <c r="G30" s="23"/>
      <c r="H30" s="24">
        <f t="shared" si="0"/>
        <v>33000</v>
      </c>
      <c r="I30" s="29"/>
    </row>
    <row r="31" spans="2:9" outlineLevel="1" x14ac:dyDescent="0.25">
      <c r="B31" s="35" t="s">
        <v>28</v>
      </c>
      <c r="C31" s="33" t="s">
        <v>10</v>
      </c>
      <c r="D31" s="40">
        <v>24</v>
      </c>
      <c r="E31" s="50"/>
      <c r="F31" s="51">
        <v>1000</v>
      </c>
      <c r="G31" s="23"/>
      <c r="H31" s="24">
        <f t="shared" si="0"/>
        <v>24000</v>
      </c>
      <c r="I31" s="29"/>
    </row>
    <row r="32" spans="2:9" outlineLevel="1" x14ac:dyDescent="0.25">
      <c r="B32" s="61" t="s">
        <v>29</v>
      </c>
      <c r="C32" s="33" t="s">
        <v>5</v>
      </c>
      <c r="D32" s="40">
        <f>D17</f>
        <v>3473</v>
      </c>
      <c r="E32" s="50"/>
      <c r="F32" s="51">
        <v>5</v>
      </c>
      <c r="G32" s="23"/>
      <c r="H32" s="24">
        <f t="shared" si="0"/>
        <v>17365</v>
      </c>
      <c r="I32" s="29"/>
    </row>
    <row r="33" spans="2:9" ht="15.6" outlineLevel="1" x14ac:dyDescent="0.25">
      <c r="B33" s="35" t="s">
        <v>30</v>
      </c>
      <c r="C33" s="33" t="s">
        <v>23</v>
      </c>
      <c r="D33" s="25">
        <f>D17*0.1</f>
        <v>347.3</v>
      </c>
      <c r="E33" s="50"/>
      <c r="F33" s="51">
        <v>1650</v>
      </c>
      <c r="G33" s="23"/>
      <c r="H33" s="24">
        <f t="shared" si="0"/>
        <v>573045</v>
      </c>
      <c r="I33" s="29"/>
    </row>
    <row r="34" spans="2:9" outlineLevel="1" x14ac:dyDescent="0.25">
      <c r="B34" s="35" t="s">
        <v>31</v>
      </c>
      <c r="C34" s="33" t="s">
        <v>4</v>
      </c>
      <c r="D34" s="25">
        <v>0.39100000000000001</v>
      </c>
      <c r="E34" s="50"/>
      <c r="F34" s="51">
        <v>22000</v>
      </c>
      <c r="G34" s="23"/>
      <c r="H34" s="24">
        <f t="shared" si="0"/>
        <v>8602</v>
      </c>
      <c r="I34" s="29"/>
    </row>
    <row r="35" spans="2:9" outlineLevel="1" x14ac:dyDescent="0.25">
      <c r="B35" s="38"/>
      <c r="C35" s="33" t="s">
        <v>32</v>
      </c>
      <c r="D35" s="25">
        <v>0</v>
      </c>
      <c r="E35" s="50"/>
      <c r="F35" s="51"/>
      <c r="G35" s="23"/>
      <c r="H35" s="24"/>
      <c r="I35" s="29"/>
    </row>
    <row r="36" spans="2:9" ht="26.4" outlineLevel="1" x14ac:dyDescent="0.25">
      <c r="B36" s="38" t="s">
        <v>33</v>
      </c>
      <c r="C36" s="33" t="s">
        <v>5</v>
      </c>
      <c r="D36" s="25">
        <f>D17</f>
        <v>3473</v>
      </c>
      <c r="E36" s="50"/>
      <c r="F36" s="51">
        <v>130</v>
      </c>
      <c r="G36" s="23">
        <f>D36*F36</f>
        <v>451490</v>
      </c>
      <c r="H36" s="24"/>
      <c r="I36" s="29"/>
    </row>
    <row r="37" spans="2:9" outlineLevel="1" x14ac:dyDescent="0.25">
      <c r="B37" s="62" t="s">
        <v>34</v>
      </c>
      <c r="C37" s="33" t="s">
        <v>5</v>
      </c>
      <c r="D37" s="25">
        <f>D17</f>
        <v>3473</v>
      </c>
      <c r="E37" s="25"/>
      <c r="F37" s="26">
        <v>10</v>
      </c>
      <c r="G37" s="23">
        <f t="shared" ref="G37:G39" si="1">D37*F37</f>
        <v>34730</v>
      </c>
      <c r="H37" s="24"/>
      <c r="I37" s="29"/>
    </row>
    <row r="38" spans="2:9" outlineLevel="1" x14ac:dyDescent="0.25">
      <c r="B38" s="38" t="s">
        <v>35</v>
      </c>
      <c r="C38" s="33" t="s">
        <v>10</v>
      </c>
      <c r="D38" s="25">
        <v>24</v>
      </c>
      <c r="E38" s="25"/>
      <c r="F38" s="26">
        <v>300</v>
      </c>
      <c r="G38" s="23">
        <f t="shared" si="1"/>
        <v>7200</v>
      </c>
      <c r="H38" s="24"/>
      <c r="I38" s="29"/>
    </row>
    <row r="39" spans="2:9" outlineLevel="1" x14ac:dyDescent="0.25">
      <c r="B39" s="57" t="s">
        <v>36</v>
      </c>
      <c r="C39" s="58" t="s">
        <v>10</v>
      </c>
      <c r="D39" s="50">
        <v>498</v>
      </c>
      <c r="E39" s="50"/>
      <c r="F39" s="51">
        <v>30</v>
      </c>
      <c r="G39" s="23">
        <f t="shared" si="1"/>
        <v>14940</v>
      </c>
      <c r="H39" s="24"/>
      <c r="I39" s="29"/>
    </row>
    <row r="40" spans="2:9" ht="26.4" outlineLevel="1" x14ac:dyDescent="0.25">
      <c r="B40" s="57" t="s">
        <v>37</v>
      </c>
      <c r="C40" s="58" t="s">
        <v>10</v>
      </c>
      <c r="D40" s="50">
        <v>200</v>
      </c>
      <c r="E40" s="50"/>
      <c r="F40" s="51">
        <v>30</v>
      </c>
      <c r="G40" s="23">
        <f>D40*F40</f>
        <v>6000</v>
      </c>
      <c r="H40" s="24"/>
      <c r="I40" s="29"/>
    </row>
    <row r="41" spans="2:9" ht="26.4" outlineLevel="1" x14ac:dyDescent="0.25">
      <c r="B41" s="57" t="s">
        <v>38</v>
      </c>
      <c r="C41" s="59" t="s">
        <v>5</v>
      </c>
      <c r="D41" s="50">
        <v>3662.03</v>
      </c>
      <c r="E41" s="50"/>
      <c r="F41" s="51">
        <v>190</v>
      </c>
      <c r="G41" s="23">
        <f>D41*F41</f>
        <v>695785.70000000007</v>
      </c>
      <c r="H41" s="24"/>
      <c r="I41" s="29"/>
    </row>
    <row r="42" spans="2:9" ht="26.4" outlineLevel="1" x14ac:dyDescent="0.25">
      <c r="B42" s="57" t="s">
        <v>39</v>
      </c>
      <c r="C42" s="59" t="s">
        <v>5</v>
      </c>
      <c r="D42" s="50">
        <v>102</v>
      </c>
      <c r="E42" s="50"/>
      <c r="F42" s="51">
        <v>190</v>
      </c>
      <c r="G42" s="23">
        <f>D42*F42</f>
        <v>19380</v>
      </c>
      <c r="H42" s="24"/>
      <c r="I42" s="29"/>
    </row>
    <row r="43" spans="2:9" outlineLevel="1" x14ac:dyDescent="0.25">
      <c r="B43" s="38"/>
      <c r="C43" s="33"/>
      <c r="D43" s="25"/>
      <c r="E43" s="25"/>
      <c r="F43" s="26"/>
      <c r="G43" s="23"/>
      <c r="H43" s="24"/>
      <c r="I43" s="29"/>
    </row>
    <row r="44" spans="2:9" outlineLevel="1" x14ac:dyDescent="0.25">
      <c r="B44" s="60" t="s">
        <v>40</v>
      </c>
      <c r="C44" s="39" t="s">
        <v>7</v>
      </c>
      <c r="D44" s="40">
        <v>14648.119999999999</v>
      </c>
      <c r="E44" s="41"/>
      <c r="F44" s="31" t="s">
        <v>46</v>
      </c>
      <c r="G44" s="23"/>
      <c r="H44" s="24">
        <f>D44*F44</f>
        <v>124509.01999999999</v>
      </c>
      <c r="I44" s="29"/>
    </row>
    <row r="45" spans="2:9" outlineLevel="1" x14ac:dyDescent="0.25">
      <c r="B45" s="46" t="s">
        <v>41</v>
      </c>
      <c r="C45" s="42" t="s">
        <v>8</v>
      </c>
      <c r="D45" s="43">
        <v>549.30449999999996</v>
      </c>
      <c r="E45" s="41"/>
      <c r="F45" s="44" t="s">
        <v>51</v>
      </c>
      <c r="G45" s="23"/>
      <c r="H45" s="24">
        <f t="shared" ref="H45:H49" si="2">D45*F45</f>
        <v>87888.72</v>
      </c>
      <c r="I45" s="29"/>
    </row>
    <row r="46" spans="2:9" outlineLevel="1" x14ac:dyDescent="0.25">
      <c r="B46" s="45" t="s">
        <v>42</v>
      </c>
      <c r="C46" s="39" t="s">
        <v>10</v>
      </c>
      <c r="D46" s="40">
        <v>1200</v>
      </c>
      <c r="E46" s="41"/>
      <c r="F46" s="31" t="s">
        <v>47</v>
      </c>
      <c r="G46" s="23"/>
      <c r="H46" s="24">
        <f t="shared" si="2"/>
        <v>1200</v>
      </c>
      <c r="I46" s="29"/>
    </row>
    <row r="47" spans="2:9" outlineLevel="1" x14ac:dyDescent="0.25">
      <c r="B47" s="46" t="s">
        <v>43</v>
      </c>
      <c r="C47" s="42" t="s">
        <v>5</v>
      </c>
      <c r="D47" s="43">
        <v>50</v>
      </c>
      <c r="E47" s="41"/>
      <c r="F47" s="44" t="s">
        <v>48</v>
      </c>
      <c r="G47" s="23"/>
      <c r="H47" s="24">
        <f t="shared" si="2"/>
        <v>1000</v>
      </c>
      <c r="I47" s="29"/>
    </row>
    <row r="48" spans="2:9" outlineLevel="1" x14ac:dyDescent="0.25">
      <c r="B48" s="45" t="s">
        <v>44</v>
      </c>
      <c r="C48" s="39" t="s">
        <v>9</v>
      </c>
      <c r="D48" s="40">
        <v>267</v>
      </c>
      <c r="E48" s="41"/>
      <c r="F48" s="31" t="s">
        <v>49</v>
      </c>
      <c r="G48" s="23"/>
      <c r="H48" s="24">
        <f t="shared" si="2"/>
        <v>9078</v>
      </c>
      <c r="I48" s="29"/>
    </row>
    <row r="49" spans="2:9" outlineLevel="1" x14ac:dyDescent="0.25">
      <c r="B49" s="46" t="s">
        <v>45</v>
      </c>
      <c r="C49" s="42" t="s">
        <v>6</v>
      </c>
      <c r="D49" s="43">
        <v>175</v>
      </c>
      <c r="E49" s="41"/>
      <c r="F49" s="44" t="s">
        <v>50</v>
      </c>
      <c r="G49" s="23"/>
      <c r="H49" s="24">
        <f t="shared" si="2"/>
        <v>31500</v>
      </c>
      <c r="I49" s="29"/>
    </row>
    <row r="50" spans="2:9" outlineLevel="1" x14ac:dyDescent="0.25">
      <c r="B50" s="31"/>
      <c r="C50" s="39"/>
      <c r="D50" s="40"/>
      <c r="E50" s="41"/>
      <c r="F50" s="31"/>
      <c r="G50" s="23">
        <f>SUM(G17:G49)</f>
        <v>1229525.7000000002</v>
      </c>
      <c r="H50" s="23">
        <f>SUM(H17:H49)</f>
        <v>3774501.49</v>
      </c>
      <c r="I50" s="29"/>
    </row>
    <row r="51" spans="2:9" outlineLevel="1" x14ac:dyDescent="0.25">
      <c r="B51" s="44"/>
      <c r="C51" s="42"/>
      <c r="D51" s="43"/>
      <c r="E51" s="41"/>
      <c r="F51" s="44"/>
      <c r="G51" s="23"/>
      <c r="H51" s="24">
        <f>G50+H50</f>
        <v>5004027.1900000004</v>
      </c>
      <c r="I51" s="29"/>
    </row>
  </sheetData>
  <sheetProtection insertColumns="0" insertRows="0" deleteColumns="0" deleteRows="0" selectLockedCells="1" selectUnlockedCells="1"/>
  <pageMargins left="0.23622047244094491" right="0.23622047244094491" top="0.74803149606299213" bottom="0.74803149606299213" header="0.31496062992125984" footer="0.31496062992125984"/>
  <pageSetup paperSize="9" scale="75" fitToHeight="0" orientation="landscape" horizontalDpi="180" verticalDpi="180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Vladyka</dc:creator>
  <cp:lastModifiedBy>Sergiy</cp:lastModifiedBy>
  <dcterms:created xsi:type="dcterms:W3CDTF">2020-09-22T06:21:45Z</dcterms:created>
  <dcterms:modified xsi:type="dcterms:W3CDTF">2021-03-02T06:37:13Z</dcterms:modified>
</cp:coreProperties>
</file>