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15600" windowHeight="9240" tabRatio="732"/>
  </bookViews>
  <sheets>
    <sheet name="СМЕТА" sheetId="29" r:id="rId1"/>
  </sheets>
  <definedNames>
    <definedName name="_xlnm._FilterDatabase" localSheetId="0" hidden="1">СМЕТА!$A$9:$K$33</definedName>
    <definedName name="_xlnm.Print_Area" localSheetId="0">СМЕТА!$B$1:$K$44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13" i="29"/>
  <c r="K112"/>
  <c r="K109"/>
  <c r="K110"/>
  <c r="K111"/>
  <c r="K93"/>
  <c r="K88"/>
  <c r="I36"/>
  <c r="I37"/>
  <c r="K37" s="1"/>
  <c r="I50"/>
  <c r="K50" s="1"/>
  <c r="I49"/>
  <c r="K49" s="1"/>
  <c r="I48"/>
  <c r="I52"/>
  <c r="I53"/>
  <c r="I54"/>
  <c r="I55"/>
  <c r="I56"/>
  <c r="I57"/>
  <c r="I58"/>
  <c r="I62"/>
  <c r="I63"/>
  <c r="I64"/>
  <c r="I65"/>
  <c r="I66"/>
  <c r="I67"/>
  <c r="I68"/>
  <c r="I72"/>
  <c r="I73"/>
  <c r="I74"/>
  <c r="I75"/>
  <c r="I76"/>
  <c r="I77"/>
  <c r="I79"/>
  <c r="I80"/>
  <c r="I81"/>
  <c r="I42"/>
  <c r="I43"/>
  <c r="I30"/>
  <c r="I31"/>
  <c r="I32"/>
  <c r="I33"/>
  <c r="I35"/>
  <c r="I38"/>
  <c r="I39"/>
  <c r="K39" s="1"/>
  <c r="I40"/>
  <c r="K40" s="1"/>
  <c r="I41"/>
  <c r="I19"/>
  <c r="I20"/>
  <c r="I21"/>
  <c r="I25"/>
  <c r="I26"/>
  <c r="I27"/>
  <c r="I28"/>
  <c r="I29"/>
  <c r="I13"/>
  <c r="I14"/>
  <c r="I15"/>
  <c r="I11"/>
  <c r="K11" s="1"/>
  <c r="I12"/>
  <c r="I10"/>
  <c r="J94"/>
  <c r="I117"/>
  <c r="H34"/>
  <c r="I34" s="1"/>
  <c r="K90"/>
  <c r="K91"/>
  <c r="K92"/>
  <c r="K89"/>
  <c r="K87"/>
  <c r="K86"/>
  <c r="J80"/>
  <c r="J81"/>
  <c r="J79" s="1"/>
  <c r="K94" l="1"/>
  <c r="K80"/>
  <c r="J118"/>
  <c r="K79"/>
  <c r="K81"/>
  <c r="J77"/>
  <c r="K77" s="1"/>
  <c r="J75" l="1"/>
  <c r="K75" s="1"/>
  <c r="J117"/>
  <c r="K118"/>
  <c r="J76"/>
  <c r="J116" l="1"/>
  <c r="K117"/>
  <c r="K76"/>
  <c r="J74"/>
  <c r="J73"/>
  <c r="K73" s="1"/>
  <c r="J67"/>
  <c r="K67" s="1"/>
  <c r="K74" l="1"/>
  <c r="J72"/>
  <c r="K72" l="1"/>
  <c r="J68"/>
  <c r="K68" l="1"/>
  <c r="J65"/>
  <c r="J66"/>
  <c r="K65" l="1"/>
  <c r="J63"/>
  <c r="K63" s="1"/>
  <c r="K66"/>
  <c r="J64"/>
  <c r="J57"/>
  <c r="K64" l="1"/>
  <c r="J62"/>
  <c r="K57"/>
  <c r="K62" l="1"/>
  <c r="J58"/>
  <c r="K58" l="1"/>
  <c r="J55"/>
  <c r="J56"/>
  <c r="K55" l="1"/>
  <c r="J53"/>
  <c r="K56"/>
  <c r="J54"/>
  <c r="J43"/>
  <c r="K43" s="1"/>
  <c r="J42"/>
  <c r="K42" s="1"/>
  <c r="K53" l="1"/>
  <c r="J48"/>
  <c r="K48" s="1"/>
  <c r="K54"/>
  <c r="J52"/>
  <c r="K52" s="1"/>
  <c r="J38"/>
  <c r="K38" s="1"/>
  <c r="J41"/>
  <c r="K41" s="1"/>
  <c r="J35" l="1"/>
  <c r="K35" s="1"/>
  <c r="J34"/>
  <c r="K34" s="1"/>
  <c r="J32" l="1"/>
  <c r="K32" s="1"/>
  <c r="J33"/>
  <c r="K33" s="1"/>
  <c r="J30" l="1"/>
  <c r="K30" s="1"/>
  <c r="J31"/>
  <c r="K31" s="1"/>
  <c r="J28" l="1"/>
  <c r="K28" s="1"/>
  <c r="J29"/>
  <c r="J26" l="1"/>
  <c r="K26" s="1"/>
  <c r="K29"/>
  <c r="I116"/>
  <c r="K116" s="1"/>
  <c r="J25"/>
  <c r="K25" s="1"/>
  <c r="J27"/>
  <c r="K27" s="1"/>
  <c r="J21" l="1"/>
  <c r="K21" s="1"/>
  <c r="J19" l="1"/>
  <c r="K19" s="1"/>
  <c r="J20"/>
  <c r="K20" s="1"/>
  <c r="J15" l="1"/>
  <c r="K15" s="1"/>
  <c r="J13" l="1"/>
  <c r="K13" s="1"/>
  <c r="J14"/>
  <c r="K14" s="1"/>
  <c r="J12" l="1"/>
  <c r="K12" s="1"/>
  <c r="J10" l="1"/>
  <c r="K10" s="1"/>
</calcChain>
</file>

<file path=xl/sharedStrings.xml><?xml version="1.0" encoding="utf-8"?>
<sst xmlns="http://schemas.openxmlformats.org/spreadsheetml/2006/main" count="172" uniqueCount="108">
  <si>
    <t>Назва роботи</t>
  </si>
  <si>
    <t xml:space="preserve">ВСЬОГО, грн  з ПДВ </t>
  </si>
  <si>
    <t>Розцінка на роботи без ПДВ</t>
  </si>
  <si>
    <t>ПДВ, грн.</t>
  </si>
  <si>
    <t>ВСЬОГО БМР, грн без ПДВ</t>
  </si>
  <si>
    <t>Робота</t>
  </si>
  <si>
    <t>Матеріали</t>
  </si>
  <si>
    <t>Кошторис</t>
  </si>
  <si>
    <t>К-сть</t>
  </si>
  <si>
    <t>№ п/п</t>
  </si>
  <si>
    <t>м2</t>
  </si>
  <si>
    <t>м/П</t>
  </si>
  <si>
    <t xml:space="preserve">СУМУ </t>
  </si>
  <si>
    <t xml:space="preserve">₴ грн </t>
  </si>
  <si>
    <t>Виконання фасадних робіт  багатоквартирних житлових будинків з вбудованими приміщеннями громадського призначенняна ПАРУС СМАРТ  вул. Трускавецькій     ДАТА 07.02.2020</t>
  </si>
  <si>
    <t>тепловізійна зйомка (без складання звіту)</t>
  </si>
  <si>
    <t>од.</t>
  </si>
  <si>
    <t>проведення зовнішнього огляду (без складання звіту)</t>
  </si>
  <si>
    <t>складання звітів за результатами обстежень</t>
  </si>
  <si>
    <t>проведення енергоаудиту будівлі (до 300м2)</t>
  </si>
  <si>
    <t>проведення енергоаудиту будівлі (понад 300м2)</t>
  </si>
  <si>
    <t>договiрна</t>
  </si>
  <si>
    <t>Супутні роботи</t>
  </si>
  <si>
    <t>монтаж риштувань</t>
  </si>
  <si>
    <t>монтаж навісних канатних систем</t>
  </si>
  <si>
    <t>завішування фасаду сіткою</t>
  </si>
  <si>
    <t>Зовнішнє утеплення стін «мокрим» методом</t>
  </si>
  <si>
    <t>ґрунтування</t>
  </si>
  <si>
    <t>монтаж утеплювача (пінополістирол)</t>
  </si>
  <si>
    <t>монтаж утеплювача (мінеральна вата)</t>
  </si>
  <si>
    <t>монтаж дюбелів ("парасольок")</t>
  </si>
  <si>
    <t>армування поверхні склосіткою</t>
  </si>
  <si>
    <t>нанесення декоративної штукатурки</t>
  </si>
  <si>
    <t>нанесення мозаїчної декоративної штукатурки</t>
  </si>
  <si>
    <t>фарбування 1-2 кольору (2 шари)</t>
  </si>
  <si>
    <t>монтаж фасадного декору</t>
  </si>
  <si>
    <t>Улаштування утеплених вентильованих фасадів (керамограніт, композит і аналоги)</t>
  </si>
  <si>
    <t>монтаж підсистеми</t>
  </si>
  <si>
    <t>монтаж утеплювача</t>
  </si>
  <si>
    <t>монтаж вітробар'єру</t>
  </si>
  <si>
    <t>монтаж облицювальної плити</t>
  </si>
  <si>
    <t>монтаж планок примикання</t>
  </si>
  <si>
    <t>орієнтовна вартість монтажу вентфасада з матеріалом (утеплювач мінвата, алюмінієва система стійок і кронштейнів, облицювання керамогранітом або композитом)</t>
  </si>
  <si>
    <t>ремонт вентильованого фасаду</t>
  </si>
  <si>
    <t>заміна утеплювача на вентильованому фасаді</t>
  </si>
  <si>
    <t>Монтаж світлопрозорих конструкцій</t>
  </si>
  <si>
    <t>монтаж стійко-ригельної конструкції</t>
  </si>
  <si>
    <t>монтаж склопакету</t>
  </si>
  <si>
    <t>монтаж притискної та декоративної планок</t>
  </si>
  <si>
    <t>орієнтовна вартість монтажу світлопрозорих конструкцій з матеріалом (утеплювач мінвата, стійко-ригельна алюмінієва система, однокамерний склопакет)</t>
  </si>
  <si>
    <t>заміна склопакетів</t>
  </si>
  <si>
    <t>обслуговування, регулювання, заміна рухомих частин</t>
  </si>
  <si>
    <t>од</t>
  </si>
  <si>
    <t>Облицювання фасаду сайдингом, профлистом з утепленням і сендвіч панелями</t>
  </si>
  <si>
    <t>Улаштування підсистеми (мет. профіль, дер. брус)</t>
  </si>
  <si>
    <t>Монтаж утеплювача (мінвата, пінопласт)</t>
  </si>
  <si>
    <t>Монтаж вітробар'єру</t>
  </si>
  <si>
    <t>Монтаж сайдингу (вініловий, сталевий, цементний)</t>
  </si>
  <si>
    <t>Монтаж профлиста</t>
  </si>
  <si>
    <t>Монтаж сендвіч панелей</t>
  </si>
  <si>
    <t>Облицювання цоколя декоративним каменем</t>
  </si>
  <si>
    <t>Облицювання цоколя натуральним каменем</t>
  </si>
  <si>
    <t>Покриття каменю лаком (фарбою)</t>
  </si>
  <si>
    <t>відкоси (утеплення)</t>
  </si>
  <si>
    <t>матеріали + робота утеплення балконів (система Baumit, ПСБ100мм)</t>
  </si>
  <si>
    <t>М2</t>
  </si>
  <si>
    <t>Обем,тара,шт ,кг</t>
  </si>
  <si>
    <t>Розхіт  матеріалу на м2</t>
  </si>
  <si>
    <t>Матеріали, Найменування, витрати на 1м2</t>
  </si>
  <si>
    <t xml:space="preserve"> Baumit Nivo Fix СМЕСЬ ДЛЯ ПРИКЛЕИВАНИЯ УТЕПЛИТЕЛЯ NIVO FIX шт25кг  </t>
  </si>
  <si>
    <t>ROCKWOOL Теплоизоляция Frontrock Max E 1000x600x100 мм (1,80 м² в уп.)</t>
  </si>
  <si>
    <t>Дюбель для ізоляції/металліч.прут термо 10/180 (250 шт/уп)</t>
  </si>
  <si>
    <t>baumit pro contact  СМЕСЬ ДЛЯ ПРИКЛЕИВАНИЯ И ЗАЩИТЫ УТЕПЛИТЕЛЯ PRO CONTACT шт 25кг</t>
  </si>
  <si>
    <t>baumit СТЕКЛОСЕТКА,ПЛОТНОСТЬЮ 160ГР/М2 DUOTEX</t>
  </si>
  <si>
    <t>baumit   UNI  PRIMER УНИВЕРСАЛЬНАЯ ГРУНТОВКА ПОД ДЕКОРАТИВНУЮ ШТУКАТУРКУ UNI PRIMER шт 25кг</t>
  </si>
  <si>
    <t>baumit  EDELPUTZ SPEZIAL МИНЕРАЛЬНАЯ ШТУКАТУРКА БАРАШЕК 2ММ EDELPUTZ SPEZIAL WHITE шт 25кг</t>
  </si>
  <si>
    <t xml:space="preserve"> baumit SILIKON COLOR СИЛИКОНОВАЯ КРАСКА БАЗА SILIKON COLOR шт 25кг</t>
  </si>
  <si>
    <t>монтаж перфокутників (зовнішніх,пластик, метал)</t>
  </si>
  <si>
    <t>матеріали + робота (системма , ПСБ-100мм)</t>
  </si>
  <si>
    <t>матеріали + робота (системма , ПСБ-100&gt;мм)</t>
  </si>
  <si>
    <t>матеріали + робота (системма , Вата 100мм)</t>
  </si>
  <si>
    <t>матеріали + робота (системма , Вата 100&gt;мм)</t>
  </si>
  <si>
    <t>∑</t>
  </si>
  <si>
    <t>ПДВ</t>
  </si>
  <si>
    <t>Вартість всього                     з ПДВ</t>
  </si>
  <si>
    <t xml:space="preserve">Вартість матеріалів                    </t>
  </si>
  <si>
    <t>Улаштування відливів підвіконика &lt;45см</t>
  </si>
  <si>
    <t>Влаштування мембрани вертикальних  деформаційних швів</t>
  </si>
  <si>
    <t>утеплення  будинків,  з декоративною штукатуркою</t>
  </si>
  <si>
    <t>Улаштування відливів та парапету  &lt;45см</t>
  </si>
  <si>
    <t>Улаштування відкосів примикань металом  &lt;45см коефіціент складності  50%</t>
  </si>
  <si>
    <t>Улаштування відливів та парапету  &lt;45см       Вузол Л виконання високого парапету</t>
  </si>
  <si>
    <t>Улаштування відливів та парапету  &lt;45см       Вузол И виконання нижньго парапету</t>
  </si>
  <si>
    <t>Улаштування відливів та парапету  &lt;45см     Вузол Е виконання дашка вхідної групи</t>
  </si>
  <si>
    <t>Улаштування відливів та парапету     М/П    Вузол Ж Вузол виконання огородження балконів загального користування</t>
  </si>
  <si>
    <t>Улаштування відкосів примикань металом  &lt;45см коефіціент складності  50%    Вузол Д виконання вхідної групи</t>
  </si>
  <si>
    <t>Улаштування відкосів примикань металом  &lt;45см коефіціент складності  50%  Вузол М Вузол виконання нижнього утеплення плити
перекриття 11-го та 13-го поверху</t>
  </si>
  <si>
    <t>монтаж фасадного декору  М/п</t>
  </si>
  <si>
    <t>М/П</t>
  </si>
  <si>
    <t>Металеві відливи з оцинкованої сталі 250мм 0,55м</t>
  </si>
  <si>
    <t>Металеві відливи з оцинкованої сталі 600мм 0,55м</t>
  </si>
  <si>
    <t>Герметик силіконовий Ceresit санітарний CS 15 прозорий 280 мл</t>
  </si>
  <si>
    <t>шт</t>
  </si>
  <si>
    <t>шт/л</t>
  </si>
  <si>
    <t>Стрічка Alenor бутил-каучукова Alenor К2 15 м х 15 мм 15 мм x 15 м</t>
  </si>
  <si>
    <t>АНКЕР APS-H З ШУРУПОМ ШЕСТИГРАННОЮ ГОЛОВКОЮ 10*80 ММ</t>
  </si>
  <si>
    <t>Шт</t>
  </si>
  <si>
    <t xml:space="preserve">Виконання певних нетарифікованих  робіт  Чел/Год  </t>
  </si>
</sst>
</file>

<file path=xl/styles.xml><?xml version="1.0" encoding="utf-8"?>
<styleSheet xmlns="http://schemas.openxmlformats.org/spreadsheetml/2006/main">
  <numFmts count="2">
    <numFmt numFmtId="43" formatCode="_-* #,##0.00_₴_-;\-* #,##0.00_₴_-;_-* &quot;-&quot;??_₴_-;_-@_-"/>
    <numFmt numFmtId="164" formatCode="_-* #,##0.00_-;\-* #,##0.00_-;_-* &quot;-&quot;??_-;_-@_-"/>
  </numFmts>
  <fonts count="32">
    <font>
      <sz val="11"/>
      <color theme="1"/>
      <name val="Calibri"/>
      <family val="2"/>
      <charset val="204"/>
      <scheme val="minor"/>
    </font>
    <font>
      <sz val="10"/>
      <name val="Tahoma"/>
      <family val="2"/>
      <charset val="204"/>
    </font>
    <font>
      <sz val="11"/>
      <color indexed="8"/>
      <name val="Calibri"/>
      <family val="2"/>
    </font>
    <font>
      <sz val="8"/>
      <color rgb="FF000000"/>
      <name val="Arial"/>
      <family val="2"/>
      <charset val="204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rgb="FF0000CC"/>
      <name val="Calibri"/>
      <family val="2"/>
      <charset val="204"/>
      <scheme val="minor"/>
    </font>
    <font>
      <b/>
      <sz val="11"/>
      <color rgb="FF0000CC"/>
      <name val="Calibri"/>
      <family val="2"/>
      <charset val="204"/>
      <scheme val="minor"/>
    </font>
    <font>
      <b/>
      <sz val="12"/>
      <color rgb="FF0000CC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36"/>
      <name val="Calibri"/>
      <family val="2"/>
      <charset val="204"/>
      <scheme val="minor"/>
    </font>
    <font>
      <i/>
      <sz val="12"/>
      <color rgb="FFFF0000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b/>
      <i/>
      <sz val="12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2"/>
      <color rgb="FF444444"/>
      <name val="Arial"/>
      <family val="2"/>
      <charset val="204"/>
    </font>
    <font>
      <b/>
      <sz val="11"/>
      <color rgb="FF444444"/>
      <name val="Arial"/>
      <family val="2"/>
      <charset val="204"/>
    </font>
    <font>
      <u/>
      <sz val="6.6"/>
      <color theme="10"/>
      <name val="Calibri"/>
      <family val="2"/>
      <charset val="204"/>
    </font>
    <font>
      <b/>
      <sz val="16"/>
      <color rgb="FF444444"/>
      <name val="Arial"/>
      <family val="2"/>
      <charset val="204"/>
    </font>
    <font>
      <sz val="10"/>
      <color rgb="FFFF0000"/>
      <name val="Calibri"/>
      <family val="2"/>
      <charset val="204"/>
      <scheme val="minor"/>
    </font>
    <font>
      <b/>
      <sz val="10"/>
      <color theme="9"/>
      <name val="Calibri"/>
      <family val="2"/>
      <charset val="204"/>
      <scheme val="minor"/>
    </font>
    <font>
      <b/>
      <sz val="20"/>
      <color rgb="FF9C0006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7">
    <xf numFmtId="0" fontId="0" fillId="0" borderId="0"/>
    <xf numFmtId="0" fontId="1" fillId="0" borderId="0">
      <alignment vertical="top"/>
    </xf>
    <xf numFmtId="164" fontId="2" fillId="0" borderId="0" applyFont="0" applyFill="0" applyBorder="0" applyAlignment="0" applyProtection="0"/>
    <xf numFmtId="0" fontId="1" fillId="0" borderId="0">
      <alignment vertical="top"/>
    </xf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Border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</cellStyleXfs>
  <cellXfs count="108">
    <xf numFmtId="0" fontId="0" fillId="0" borderId="0" xfId="0"/>
    <xf numFmtId="4" fontId="5" fillId="0" borderId="0" xfId="0" applyNumberFormat="1" applyFont="1" applyBorder="1" applyAlignment="1">
      <alignment horizontal="center" vertical="center" wrapText="1"/>
    </xf>
    <xf numFmtId="3" fontId="6" fillId="0" borderId="0" xfId="0" applyNumberFormat="1" applyFont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4" fontId="10" fillId="0" borderId="2" xfId="0" applyNumberFormat="1" applyFont="1" applyFill="1" applyBorder="1" applyAlignment="1">
      <alignment horizontal="center" vertical="center" wrapText="1"/>
    </xf>
    <xf numFmtId="4" fontId="10" fillId="0" borderId="2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center" wrapText="1"/>
    </xf>
    <xf numFmtId="4" fontId="11" fillId="0" borderId="2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3" fontId="13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Fill="1" applyAlignment="1">
      <alignment vertical="center"/>
    </xf>
    <xf numFmtId="4" fontId="13" fillId="0" borderId="1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3" fontId="5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4" fontId="5" fillId="0" borderId="0" xfId="0" applyNumberFormat="1" applyFont="1" applyBorder="1" applyAlignment="1">
      <alignment vertical="center"/>
    </xf>
    <xf numFmtId="4" fontId="5" fillId="0" borderId="0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4" fontId="14" fillId="0" borderId="0" xfId="0" applyNumberFormat="1" applyFont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 wrapText="1"/>
    </xf>
    <xf numFmtId="4" fontId="10" fillId="4" borderId="2" xfId="0" applyNumberFormat="1" applyFont="1" applyFill="1" applyBorder="1" applyAlignment="1">
      <alignment horizontal="center" vertical="center" wrapText="1"/>
    </xf>
    <xf numFmtId="4" fontId="24" fillId="0" borderId="1" xfId="0" applyNumberFormat="1" applyFont="1" applyBorder="1" applyAlignment="1">
      <alignment horizontal="right" vertical="center"/>
    </xf>
    <xf numFmtId="4" fontId="24" fillId="0" borderId="8" xfId="0" applyNumberFormat="1" applyFont="1" applyBorder="1" applyAlignment="1">
      <alignment horizontal="right" vertical="center"/>
    </xf>
    <xf numFmtId="4" fontId="24" fillId="0" borderId="9" xfId="0" applyNumberFormat="1" applyFont="1" applyBorder="1" applyAlignment="1">
      <alignment horizontal="right" vertical="center"/>
    </xf>
    <xf numFmtId="4" fontId="24" fillId="0" borderId="10" xfId="0" applyNumberFormat="1" applyFont="1" applyBorder="1" applyAlignment="1">
      <alignment horizontal="right" vertical="center"/>
    </xf>
    <xf numFmtId="0" fontId="0" fillId="0" borderId="5" xfId="0" applyFill="1" applyBorder="1" applyAlignment="1">
      <alignment vertical="center"/>
    </xf>
    <xf numFmtId="0" fontId="8" fillId="0" borderId="7" xfId="0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/>
    </xf>
    <xf numFmtId="4" fontId="4" fillId="5" borderId="8" xfId="0" applyNumberFormat="1" applyFont="1" applyFill="1" applyBorder="1" applyAlignment="1">
      <alignment horizontal="center" vertical="center" wrapText="1"/>
    </xf>
    <xf numFmtId="0" fontId="25" fillId="6" borderId="18" xfId="0" applyFont="1" applyFill="1" applyBorder="1" applyAlignment="1">
      <alignment horizontal="center" vertical="top" wrapText="1"/>
    </xf>
    <xf numFmtId="0" fontId="26" fillId="0" borderId="0" xfId="0" applyFont="1" applyAlignment="1">
      <alignment horizontal="center" wrapText="1"/>
    </xf>
    <xf numFmtId="0" fontId="25" fillId="0" borderId="0" xfId="0" applyFont="1" applyAlignment="1">
      <alignment horizontal="center" wrapText="1"/>
    </xf>
    <xf numFmtId="0" fontId="25" fillId="0" borderId="0" xfId="0" applyFont="1" applyAlignment="1">
      <alignment horizontal="justify" wrapText="1"/>
    </xf>
    <xf numFmtId="0" fontId="25" fillId="6" borderId="21" xfId="0" applyFont="1" applyFill="1" applyBorder="1" applyAlignment="1">
      <alignment horizontal="center" vertical="top" wrapText="1"/>
    </xf>
    <xf numFmtId="0" fontId="25" fillId="6" borderId="1" xfId="0" applyFont="1" applyFill="1" applyBorder="1" applyAlignment="1">
      <alignment horizontal="center" vertical="top" wrapText="1"/>
    </xf>
    <xf numFmtId="3" fontId="13" fillId="0" borderId="1" xfId="0" applyNumberFormat="1" applyFont="1" applyFill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/>
    </xf>
    <xf numFmtId="0" fontId="27" fillId="0" borderId="0" xfId="16" applyAlignment="1" applyProtection="1"/>
    <xf numFmtId="3" fontId="13" fillId="0" borderId="4" xfId="0" applyNumberFormat="1" applyFont="1" applyFill="1" applyBorder="1" applyAlignment="1">
      <alignment horizontal="center" vertical="center" wrapText="1"/>
    </xf>
    <xf numFmtId="3" fontId="13" fillId="0" borderId="0" xfId="0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wrapText="1"/>
    </xf>
    <xf numFmtId="0" fontId="27" fillId="0" borderId="0" xfId="16" applyFill="1" applyAlignment="1" applyProtection="1">
      <alignment vertical="center"/>
    </xf>
    <xf numFmtId="4" fontId="29" fillId="0" borderId="0" xfId="0" applyNumberFormat="1" applyFont="1" applyBorder="1" applyAlignment="1">
      <alignment vertical="center"/>
    </xf>
    <xf numFmtId="0" fontId="12" fillId="0" borderId="22" xfId="0" applyFont="1" applyBorder="1" applyAlignment="1">
      <alignment wrapText="1"/>
    </xf>
    <xf numFmtId="0" fontId="12" fillId="0" borderId="23" xfId="0" applyFont="1" applyBorder="1" applyAlignment="1">
      <alignment wrapText="1"/>
    </xf>
    <xf numFmtId="4" fontId="5" fillId="0" borderId="1" xfId="0" applyNumberFormat="1" applyFont="1" applyBorder="1" applyAlignment="1">
      <alignment vertical="center"/>
    </xf>
    <xf numFmtId="0" fontId="0" fillId="0" borderId="24" xfId="0" applyBorder="1" applyAlignment="1">
      <alignment wrapText="1"/>
    </xf>
    <xf numFmtId="0" fontId="25" fillId="6" borderId="25" xfId="0" applyFont="1" applyFill="1" applyBorder="1" applyAlignment="1">
      <alignment horizontal="center" vertical="top" wrapText="1"/>
    </xf>
    <xf numFmtId="4" fontId="5" fillId="0" borderId="25" xfId="0" applyNumberFormat="1" applyFont="1" applyBorder="1" applyAlignment="1">
      <alignment vertical="center"/>
    </xf>
    <xf numFmtId="0" fontId="0" fillId="0" borderId="7" xfId="0" applyBorder="1" applyAlignment="1">
      <alignment wrapText="1"/>
    </xf>
    <xf numFmtId="4" fontId="17" fillId="3" borderId="27" xfId="15" applyNumberFormat="1" applyBorder="1" applyAlignment="1">
      <alignment vertical="center"/>
    </xf>
    <xf numFmtId="4" fontId="17" fillId="3" borderId="28" xfId="15" applyNumberFormat="1" applyBorder="1" applyAlignment="1">
      <alignment vertical="center"/>
    </xf>
    <xf numFmtId="4" fontId="17" fillId="3" borderId="29" xfId="15" applyNumberFormat="1" applyBorder="1" applyAlignment="1">
      <alignment vertical="center"/>
    </xf>
    <xf numFmtId="4" fontId="30" fillId="0" borderId="17" xfId="0" applyNumberFormat="1" applyFont="1" applyBorder="1" applyAlignment="1">
      <alignment horizontal="center" vertical="center" wrapText="1"/>
    </xf>
    <xf numFmtId="4" fontId="31" fillId="3" borderId="28" xfId="15" applyNumberFormat="1" applyFont="1" applyBorder="1" applyAlignment="1">
      <alignment horizontal="center" vertical="center"/>
    </xf>
    <xf numFmtId="4" fontId="13" fillId="4" borderId="1" xfId="0" applyNumberFormat="1" applyFont="1" applyFill="1" applyBorder="1" applyAlignment="1">
      <alignment vertical="center"/>
    </xf>
    <xf numFmtId="4" fontId="13" fillId="4" borderId="4" xfId="0" applyNumberFormat="1" applyFont="1" applyFill="1" applyBorder="1" applyAlignment="1">
      <alignment vertical="center"/>
    </xf>
    <xf numFmtId="4" fontId="13" fillId="4" borderId="2" xfId="0" applyNumberFormat="1" applyFont="1" applyFill="1" applyBorder="1" applyAlignment="1">
      <alignment vertical="center"/>
    </xf>
    <xf numFmtId="4" fontId="24" fillId="5" borderId="14" xfId="0" applyNumberFormat="1" applyFont="1" applyFill="1" applyBorder="1" applyAlignment="1">
      <alignment horizontal="right" vertical="center" wrapText="1"/>
    </xf>
    <xf numFmtId="4" fontId="29" fillId="5" borderId="26" xfId="0" applyNumberFormat="1" applyFont="1" applyFill="1" applyBorder="1" applyAlignment="1">
      <alignment vertical="center"/>
    </xf>
    <xf numFmtId="4" fontId="29" fillId="5" borderId="8" xfId="0" applyNumberFormat="1" applyFont="1" applyFill="1" applyBorder="1" applyAlignment="1">
      <alignment vertical="center"/>
    </xf>
    <xf numFmtId="0" fontId="16" fillId="2" borderId="22" xfId="14" applyBorder="1" applyAlignment="1">
      <alignment wrapText="1"/>
    </xf>
    <xf numFmtId="0" fontId="16" fillId="2" borderId="18" xfId="14" applyBorder="1" applyAlignment="1">
      <alignment horizontal="center" vertical="top" wrapText="1"/>
    </xf>
    <xf numFmtId="3" fontId="16" fillId="2" borderId="2" xfId="14" applyNumberFormat="1" applyBorder="1" applyAlignment="1">
      <alignment horizontal="center" vertical="center" wrapText="1"/>
    </xf>
    <xf numFmtId="4" fontId="16" fillId="2" borderId="1" xfId="14" applyNumberFormat="1" applyBorder="1" applyAlignment="1">
      <alignment vertical="center"/>
    </xf>
    <xf numFmtId="4" fontId="16" fillId="2" borderId="2" xfId="14" applyNumberFormat="1" applyBorder="1" applyAlignment="1">
      <alignment horizontal="right" vertical="center" wrapText="1"/>
    </xf>
    <xf numFmtId="4" fontId="16" fillId="2" borderId="14" xfId="14" applyNumberFormat="1" applyBorder="1" applyAlignment="1">
      <alignment horizontal="right" vertical="center" wrapText="1"/>
    </xf>
    <xf numFmtId="3" fontId="13" fillId="0" borderId="25" xfId="0" applyNumberFormat="1" applyFont="1" applyFill="1" applyBorder="1" applyAlignment="1">
      <alignment horizontal="center" vertical="center" wrapText="1"/>
    </xf>
    <xf numFmtId="4" fontId="13" fillId="4" borderId="25" xfId="0" applyNumberFormat="1" applyFont="1" applyFill="1" applyBorder="1" applyAlignment="1">
      <alignment vertical="center"/>
    </xf>
    <xf numFmtId="4" fontId="10" fillId="0" borderId="25" xfId="0" applyNumberFormat="1" applyFont="1" applyFill="1" applyBorder="1" applyAlignment="1">
      <alignment horizontal="right" vertical="center" wrapText="1"/>
    </xf>
    <xf numFmtId="4" fontId="13" fillId="0" borderId="25" xfId="0" applyNumberFormat="1" applyFont="1" applyBorder="1" applyAlignment="1">
      <alignment vertical="center"/>
    </xf>
    <xf numFmtId="4" fontId="24" fillId="5" borderId="26" xfId="0" applyNumberFormat="1" applyFont="1" applyFill="1" applyBorder="1" applyAlignment="1">
      <alignment horizontal="right" vertical="center" wrapText="1"/>
    </xf>
    <xf numFmtId="0" fontId="12" fillId="0" borderId="3" xfId="0" applyFont="1" applyBorder="1" applyAlignment="1">
      <alignment wrapText="1"/>
    </xf>
    <xf numFmtId="0" fontId="25" fillId="6" borderId="30" xfId="0" applyFont="1" applyFill="1" applyBorder="1" applyAlignment="1">
      <alignment horizontal="center" vertical="top" wrapText="1"/>
    </xf>
    <xf numFmtId="3" fontId="13" fillId="0" borderId="31" xfId="0" applyNumberFormat="1" applyFont="1" applyFill="1" applyBorder="1" applyAlignment="1">
      <alignment horizontal="center" vertical="center" wrapText="1"/>
    </xf>
    <xf numFmtId="4" fontId="13" fillId="4" borderId="9" xfId="0" applyNumberFormat="1" applyFont="1" applyFill="1" applyBorder="1" applyAlignment="1">
      <alignment vertical="center"/>
    </xf>
    <xf numFmtId="4" fontId="10" fillId="0" borderId="31" xfId="0" applyNumberFormat="1" applyFont="1" applyFill="1" applyBorder="1" applyAlignment="1">
      <alignment horizontal="right" vertical="center" wrapText="1"/>
    </xf>
    <xf numFmtId="4" fontId="13" fillId="0" borderId="9" xfId="0" applyNumberFormat="1" applyFont="1" applyBorder="1" applyAlignment="1">
      <alignment vertical="center"/>
    </xf>
    <xf numFmtId="4" fontId="24" fillId="5" borderId="32" xfId="0" applyNumberFormat="1" applyFont="1" applyFill="1" applyBorder="1" applyAlignment="1">
      <alignment horizontal="right" vertical="center" wrapText="1"/>
    </xf>
    <xf numFmtId="4" fontId="19" fillId="0" borderId="1" xfId="0" applyNumberFormat="1" applyFont="1" applyFill="1" applyBorder="1" applyAlignment="1">
      <alignment horizontal="center" vertical="center" wrapText="1"/>
    </xf>
    <xf numFmtId="3" fontId="24" fillId="0" borderId="20" xfId="0" applyNumberFormat="1" applyFont="1" applyBorder="1" applyAlignment="1">
      <alignment horizontal="left" vertical="center"/>
    </xf>
    <xf numFmtId="3" fontId="24" fillId="0" borderId="15" xfId="0" applyNumberFormat="1" applyFont="1" applyBorder="1" applyAlignment="1">
      <alignment horizontal="left" vertical="center"/>
    </xf>
    <xf numFmtId="3" fontId="24" fillId="0" borderId="19" xfId="0" applyNumberFormat="1" applyFont="1" applyBorder="1" applyAlignment="1">
      <alignment horizontal="left" vertical="center"/>
    </xf>
    <xf numFmtId="3" fontId="24" fillId="0" borderId="16" xfId="0" applyNumberFormat="1" applyFont="1" applyBorder="1" applyAlignment="1">
      <alignment horizontal="left" vertical="center"/>
    </xf>
    <xf numFmtId="4" fontId="14" fillId="0" borderId="6" xfId="0" applyNumberFormat="1" applyFont="1" applyBorder="1" applyAlignment="1">
      <alignment horizontal="left" vertical="center"/>
    </xf>
    <xf numFmtId="4" fontId="20" fillId="0" borderId="12" xfId="0" applyNumberFormat="1" applyFont="1" applyBorder="1" applyAlignment="1">
      <alignment horizontal="center" vertical="center" wrapText="1"/>
    </xf>
    <xf numFmtId="4" fontId="20" fillId="0" borderId="13" xfId="0" applyNumberFormat="1" applyFont="1" applyBorder="1" applyAlignment="1">
      <alignment horizontal="center" vertical="center" wrapText="1"/>
    </xf>
    <xf numFmtId="4" fontId="18" fillId="0" borderId="0" xfId="0" applyNumberFormat="1" applyFont="1" applyBorder="1" applyAlignment="1">
      <alignment horizontal="center" vertical="center" wrapText="1"/>
    </xf>
    <xf numFmtId="4" fontId="16" fillId="2" borderId="1" xfId="14" applyNumberFormat="1" applyBorder="1" applyAlignment="1">
      <alignment horizontal="center" vertical="center"/>
    </xf>
    <xf numFmtId="4" fontId="16" fillId="2" borderId="2" xfId="14" applyNumberFormat="1" applyBorder="1" applyAlignment="1">
      <alignment vertical="center"/>
    </xf>
    <xf numFmtId="4" fontId="16" fillId="2" borderId="25" xfId="14" applyNumberFormat="1" applyBorder="1" applyAlignment="1">
      <alignment horizontal="right" vertical="center" wrapText="1"/>
    </xf>
    <xf numFmtId="4" fontId="16" fillId="2" borderId="26" xfId="14" applyNumberFormat="1" applyBorder="1" applyAlignment="1">
      <alignment horizontal="right" vertical="center" wrapText="1"/>
    </xf>
    <xf numFmtId="4" fontId="17" fillId="3" borderId="0" xfId="15" applyNumberFormat="1" applyBorder="1" applyAlignment="1">
      <alignment vertical="center"/>
    </xf>
    <xf numFmtId="4" fontId="31" fillId="3" borderId="0" xfId="15" applyNumberFormat="1" applyFont="1" applyBorder="1" applyAlignment="1">
      <alignment horizontal="center" vertical="center"/>
    </xf>
    <xf numFmtId="4" fontId="17" fillId="3" borderId="11" xfId="15" applyNumberFormat="1" applyBorder="1" applyAlignment="1">
      <alignment vertical="center"/>
    </xf>
    <xf numFmtId="0" fontId="16" fillId="2" borderId="22" xfId="14" applyBorder="1" applyAlignment="1">
      <alignment wrapText="1" shrinkToFit="1"/>
    </xf>
    <xf numFmtId="0" fontId="0" fillId="0" borderId="1" xfId="0" applyBorder="1" applyAlignment="1">
      <alignment wrapText="1"/>
    </xf>
    <xf numFmtId="4" fontId="29" fillId="5" borderId="11" xfId="0" applyNumberFormat="1" applyFont="1" applyFill="1" applyBorder="1" applyAlignment="1">
      <alignment vertical="center"/>
    </xf>
    <xf numFmtId="4" fontId="29" fillId="5" borderId="1" xfId="0" applyNumberFormat="1" applyFont="1" applyFill="1" applyBorder="1" applyAlignment="1">
      <alignment vertical="center"/>
    </xf>
    <xf numFmtId="3" fontId="21" fillId="0" borderId="5" xfId="0" applyNumberFormat="1" applyFont="1" applyBorder="1" applyAlignment="1">
      <alignment horizontal="center" vertical="center"/>
    </xf>
    <xf numFmtId="3" fontId="21" fillId="0" borderId="6" xfId="0" applyNumberFormat="1" applyFont="1" applyBorder="1" applyAlignment="1">
      <alignment horizontal="center" vertical="center"/>
    </xf>
    <xf numFmtId="3" fontId="22" fillId="0" borderId="6" xfId="0" applyNumberFormat="1" applyFont="1" applyBorder="1" applyAlignment="1">
      <alignment horizontal="center" vertical="center"/>
    </xf>
    <xf numFmtId="3" fontId="23" fillId="0" borderId="33" xfId="0" applyNumberFormat="1" applyFont="1" applyBorder="1" applyAlignment="1">
      <alignment horizontal="center" vertical="center"/>
    </xf>
  </cellXfs>
  <cellStyles count="17">
    <cellStyle name="Comma 2" xfId="12"/>
    <cellStyle name="Normal_detail. inform" xfId="13"/>
    <cellStyle name="Гиперссылка" xfId="16" builtinId="8"/>
    <cellStyle name="Обычный" xfId="0" builtinId="0"/>
    <cellStyle name="Обычный 3" xfId="3"/>
    <cellStyle name="Обычный 5" xfId="1"/>
    <cellStyle name="Плохой" xfId="15" builtinId="27"/>
    <cellStyle name="Финансовый 2 2" xfId="8"/>
    <cellStyle name="Финансовый 3" xfId="5"/>
    <cellStyle name="Финансовый 7 2 2 2" xfId="9"/>
    <cellStyle name="Финансовый 7 2 2 2 3" xfId="10"/>
    <cellStyle name="Финансовый 7 2 3 2 2" xfId="2"/>
    <cellStyle name="Финансовый 7 3 5" xfId="4"/>
    <cellStyle name="Финансовый 7 3 6 2" xfId="6"/>
    <cellStyle name="Финансовый 7 7" xfId="7"/>
    <cellStyle name="Финансовый 7 7 2" xfId="11"/>
    <cellStyle name="Хороший" xfId="14" builtinId="26"/>
  </cellStyles>
  <dxfs count="0"/>
  <tableStyles count="0" defaultTableStyle="TableStyleMedium2" defaultPivotStyle="PivotStyleLight16"/>
  <colors>
    <mruColors>
      <color rgb="FF0000FF"/>
      <color rgb="FF0000CC"/>
      <color rgb="FF000099"/>
      <color rgb="FF000066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os-klinkier.com.ua/cache/images/eoc/baumit-silikoncolor-25-kg_w445_h445_watermark.png" TargetMode="External"/><Relationship Id="rId13" Type="http://schemas.openxmlformats.org/officeDocument/2006/relationships/hyperlink" Target="https://buddvir.ua/image/cache/data/1c/11915005_anker_aps_h_10_80_shurup_6gr-500x500.jpg" TargetMode="External"/><Relationship Id="rId3" Type="http://schemas.openxmlformats.org/officeDocument/2006/relationships/hyperlink" Target="https://images.ua.prom.st/1965050287_w640_h640_dyubel-dlya-izolyatsiyimetallichprut.jpg" TargetMode="External"/><Relationship Id="rId7" Type="http://schemas.openxmlformats.org/officeDocument/2006/relationships/hyperlink" Target="https://www.eos-klinkier.com.ua/cache/images/eoc/baumit-edelputz-spezial-white-barashek-2-mm-25-kg_w266_h266.png" TargetMode="External"/><Relationship Id="rId12" Type="http://schemas.openxmlformats.org/officeDocument/2006/relationships/hyperlink" Target="https://cdn.27.ua/499/fd/41/458049_2.jpeg" TargetMode="External"/><Relationship Id="rId2" Type="http://schemas.openxmlformats.org/officeDocument/2006/relationships/hyperlink" Target="https://iteragroup.com.ua/media/catalog/product/cache/1/thumbnail/78x98/9df78eab33525d08d6e5fb8d27136e95/r/o/rokwool-frontrock-max-e.jpg" TargetMode="External"/><Relationship Id="rId1" Type="http://schemas.openxmlformats.org/officeDocument/2006/relationships/hyperlink" Target="https://www.eos-klinkier.com.ua/cache/images/eoc/baumit-nivofix-25-kg_w445_h445_watermark.png" TargetMode="External"/><Relationship Id="rId6" Type="http://schemas.openxmlformats.org/officeDocument/2006/relationships/hyperlink" Target="https://www.eos-klinkier.com.ua/cache/images/eoc/baumit-uniprimer-25-kg_w445_h445_watermark.png" TargetMode="External"/><Relationship Id="rId11" Type="http://schemas.openxmlformats.org/officeDocument/2006/relationships/hyperlink" Target="https://encrypted-tbn0.gstatic.com/images?q=tbn%3AANd9GcTMGNyVyYdYGGyplQHQLUBk3V5rJWVQ-sEXbqlofduN1fe-Uulo" TargetMode="External"/><Relationship Id="rId5" Type="http://schemas.openxmlformats.org/officeDocument/2006/relationships/hyperlink" Target="https://www.eos-klinkier.com.ua/cache/images/eoc/baumit-steklosetka-duotex_w266_h266.jpghttps:/www.eos-klinkier.com.ua/cache/images/eoc/baumit-steklosetka-duotex_w266_h266.jpg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cdn.27.ua/799/65/4c/25932_1.jpeg" TargetMode="External"/><Relationship Id="rId4" Type="http://schemas.openxmlformats.org/officeDocument/2006/relationships/hyperlink" Target="https://www.eos-klinkier.com.ua/cache/images/eoc/baumit-procontact-25-kg_w266_h266.png" TargetMode="External"/><Relationship Id="rId9" Type="http://schemas.openxmlformats.org/officeDocument/2006/relationships/hyperlink" Target="https://encrypted-tbn0.gstatic.com/images?q=tbn%3AANd9GcTD3sV9pehjB5fzu1gEVEpFxdepUdFZhk8IqqxC2l_N9kgTd8iQ" TargetMode="External"/><Relationship Id="rId14" Type="http://schemas.openxmlformats.org/officeDocument/2006/relationships/hyperlink" Target="https://encrypted-tbn0.gstatic.com/images?q=tbn%3AANd9GcTMGNyVyYdYGGyplQHQLUBk3V5rJWVQ-sEXbqlofduN1fe-Uul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19"/>
  <sheetViews>
    <sheetView tabSelected="1" showWhiteSpace="0" view="pageLayout" zoomScale="70" zoomScaleNormal="100" zoomScaleSheetLayoutView="100" zoomScalePageLayoutView="70" workbookViewId="0">
      <selection activeCell="K108" sqref="K108"/>
    </sheetView>
  </sheetViews>
  <sheetFormatPr defaultColWidth="9.140625" defaultRowHeight="15"/>
  <cols>
    <col min="1" max="1" width="2.7109375" style="6" customWidth="1"/>
    <col min="2" max="2" width="5" style="12" customWidth="1"/>
    <col min="3" max="3" width="53.85546875" style="20" customWidth="1"/>
    <col min="4" max="4" width="6.28515625" style="21" customWidth="1"/>
    <col min="5" max="5" width="11" style="20" customWidth="1"/>
    <col min="6" max="6" width="9" style="20" customWidth="1"/>
    <col min="7" max="7" width="9.85546875" style="20" customWidth="1"/>
    <col min="8" max="8" width="11.28515625" style="20" customWidth="1"/>
    <col min="9" max="9" width="12" style="20" customWidth="1"/>
    <col min="10" max="10" width="12.7109375" style="20" customWidth="1"/>
    <col min="11" max="11" width="14" style="20" customWidth="1"/>
    <col min="12" max="12" width="53" style="11" customWidth="1"/>
    <col min="13" max="13" width="9.140625" style="11"/>
    <col min="14" max="14" width="13.85546875" style="11" customWidth="1"/>
    <col min="15" max="16384" width="9.140625" style="11"/>
  </cols>
  <sheetData>
    <row r="1" spans="1:21" ht="53.25" customHeight="1">
      <c r="B1" s="92" t="s">
        <v>14</v>
      </c>
      <c r="C1" s="92"/>
      <c r="D1" s="92"/>
      <c r="E1" s="92"/>
      <c r="F1" s="92"/>
      <c r="G1" s="92"/>
      <c r="H1" s="92"/>
      <c r="I1" s="92"/>
      <c r="J1" s="92"/>
      <c r="K1" s="92"/>
    </row>
    <row r="2" spans="1:21" ht="15.75" customHeight="1" thickBot="1">
      <c r="B2" s="2"/>
      <c r="C2" s="2"/>
      <c r="D2" s="2"/>
      <c r="E2" s="2"/>
      <c r="F2" s="2"/>
      <c r="G2" s="2"/>
      <c r="H2" s="2"/>
      <c r="I2" s="2"/>
      <c r="J2" s="2"/>
      <c r="K2" s="2"/>
    </row>
    <row r="3" spans="1:21" ht="15" hidden="1" customHeight="1">
      <c r="B3" s="2"/>
      <c r="C3" s="2"/>
      <c r="D3" s="2"/>
      <c r="E3" s="2"/>
      <c r="F3" s="2"/>
      <c r="G3" s="2"/>
      <c r="H3" s="2"/>
      <c r="I3" s="2"/>
      <c r="J3" s="2"/>
      <c r="K3" s="2"/>
    </row>
    <row r="4" spans="1:21" s="13" customFormat="1" ht="16.5" hidden="1" thickBot="1">
      <c r="A4" s="9"/>
      <c r="B4" s="2"/>
      <c r="C4" s="2"/>
      <c r="D4" s="2"/>
      <c r="E4" s="2"/>
      <c r="F4" s="2"/>
      <c r="G4" s="2"/>
      <c r="H4" s="2"/>
      <c r="I4" s="2"/>
      <c r="J4" s="2"/>
      <c r="K4" s="2"/>
    </row>
    <row r="5" spans="1:21" ht="16.5" hidden="1" thickBot="1">
      <c r="B5" s="2"/>
      <c r="C5" s="2"/>
      <c r="D5" s="2"/>
      <c r="E5" s="2"/>
      <c r="F5" s="2"/>
      <c r="G5" s="2"/>
      <c r="H5" s="2"/>
      <c r="I5" s="2"/>
      <c r="J5" s="2"/>
      <c r="K5" s="2"/>
    </row>
    <row r="6" spans="1:21" ht="16.5" hidden="1" thickBot="1">
      <c r="B6" s="2"/>
      <c r="C6" s="2"/>
      <c r="D6" s="2"/>
      <c r="E6" s="2"/>
      <c r="F6" s="2"/>
      <c r="G6" s="2"/>
      <c r="H6" s="2"/>
      <c r="I6" s="2"/>
      <c r="J6" s="2"/>
      <c r="K6" s="2"/>
    </row>
    <row r="7" spans="1:21" ht="16.5" hidden="1" thickBot="1">
      <c r="B7" s="2"/>
      <c r="C7" s="2"/>
      <c r="D7" s="2"/>
      <c r="E7" s="2"/>
      <c r="F7" s="2"/>
      <c r="G7" s="2"/>
      <c r="H7" s="2"/>
      <c r="I7" s="2"/>
      <c r="J7" s="2"/>
      <c r="K7" s="2"/>
    </row>
    <row r="8" spans="1:21" ht="38.25" customHeight="1">
      <c r="B8" s="30"/>
      <c r="C8" s="90" t="s">
        <v>7</v>
      </c>
      <c r="D8" s="90"/>
      <c r="E8" s="90"/>
      <c r="F8" s="90"/>
      <c r="G8" s="90"/>
      <c r="H8" s="90"/>
      <c r="I8" s="90"/>
      <c r="J8" s="90"/>
      <c r="K8" s="91"/>
    </row>
    <row r="9" spans="1:21" s="14" customFormat="1" ht="38.25">
      <c r="A9" s="7"/>
      <c r="B9" s="31" t="s">
        <v>9</v>
      </c>
      <c r="C9" s="84" t="s">
        <v>0</v>
      </c>
      <c r="D9" s="32"/>
      <c r="E9" s="3" t="s">
        <v>8</v>
      </c>
      <c r="F9" s="3" t="s">
        <v>67</v>
      </c>
      <c r="G9" s="3" t="s">
        <v>66</v>
      </c>
      <c r="H9" s="24" t="s">
        <v>2</v>
      </c>
      <c r="I9" s="3" t="s">
        <v>83</v>
      </c>
      <c r="J9" s="3" t="s">
        <v>85</v>
      </c>
      <c r="K9" s="33" t="s">
        <v>84</v>
      </c>
      <c r="L9" s="11"/>
      <c r="M9" s="11"/>
      <c r="N9" s="11"/>
      <c r="O9" s="11"/>
    </row>
    <row r="10" spans="1:21" s="15" customFormat="1" ht="16.5" thickBot="1">
      <c r="A10" s="37"/>
      <c r="B10" s="37"/>
      <c r="C10" s="8"/>
      <c r="D10" s="32"/>
      <c r="E10" s="4"/>
      <c r="F10" s="4"/>
      <c r="G10" s="4"/>
      <c r="H10" s="25"/>
      <c r="I10" s="5">
        <f>H10/5</f>
        <v>0</v>
      </c>
      <c r="J10" s="5">
        <f>J11+J23</f>
        <v>0</v>
      </c>
      <c r="K10" s="63">
        <f>J10+H10</f>
        <v>0</v>
      </c>
      <c r="L10" s="11"/>
      <c r="M10" s="11"/>
      <c r="N10" s="11"/>
      <c r="O10" s="11"/>
    </row>
    <row r="11" spans="1:21" s="17" customFormat="1" ht="12.75" customHeight="1" thickBot="1">
      <c r="A11" s="37"/>
      <c r="B11" s="37"/>
      <c r="C11" s="48" t="s">
        <v>15</v>
      </c>
      <c r="D11" s="34" t="s">
        <v>16</v>
      </c>
      <c r="E11" s="10">
        <v>1</v>
      </c>
      <c r="F11" s="10"/>
      <c r="G11" s="10"/>
      <c r="H11" s="60">
        <v>1000</v>
      </c>
      <c r="I11" s="5">
        <f t="shared" ref="I11:I79" si="0">H11/5</f>
        <v>200</v>
      </c>
      <c r="J11" s="16">
        <v>0</v>
      </c>
      <c r="K11" s="63">
        <f>J11+I11+H11</f>
        <v>1200</v>
      </c>
      <c r="L11" s="13"/>
      <c r="M11" s="13"/>
      <c r="N11" s="13"/>
      <c r="O11" s="13"/>
    </row>
    <row r="12" spans="1:21" s="17" customFormat="1" ht="30" customHeight="1" thickBot="1">
      <c r="A12" s="37"/>
      <c r="B12" s="37"/>
      <c r="C12" s="48" t="s">
        <v>17</v>
      </c>
      <c r="D12" s="34" t="s">
        <v>16</v>
      </c>
      <c r="E12" s="10">
        <v>1</v>
      </c>
      <c r="F12" s="10"/>
      <c r="G12" s="10"/>
      <c r="H12" s="60">
        <v>1000</v>
      </c>
      <c r="I12" s="5">
        <f t="shared" si="0"/>
        <v>200</v>
      </c>
      <c r="J12" s="16">
        <f t="shared" ref="J12:J81" si="1">SUM(J14:J16)</f>
        <v>0</v>
      </c>
      <c r="K12" s="63">
        <f t="shared" ref="K12:K80" si="2">J12+I12+H12</f>
        <v>1200</v>
      </c>
      <c r="L12" s="11"/>
      <c r="M12" s="11"/>
      <c r="N12" s="11"/>
      <c r="O12" s="11"/>
    </row>
    <row r="13" spans="1:21" s="12" customFormat="1" ht="12.75" customHeight="1" thickBot="1">
      <c r="A13" s="37"/>
      <c r="B13" s="37"/>
      <c r="C13" s="48" t="s">
        <v>18</v>
      </c>
      <c r="D13" s="34" t="s">
        <v>16</v>
      </c>
      <c r="E13" s="10">
        <v>1</v>
      </c>
      <c r="F13" s="10"/>
      <c r="G13" s="10"/>
      <c r="H13" s="60">
        <v>1000</v>
      </c>
      <c r="I13" s="5">
        <f>H13/5</f>
        <v>200</v>
      </c>
      <c r="J13" s="16">
        <f t="shared" si="1"/>
        <v>0</v>
      </c>
      <c r="K13" s="63">
        <f t="shared" si="2"/>
        <v>1200</v>
      </c>
      <c r="L13" s="11"/>
      <c r="M13" s="11"/>
      <c r="N13" s="11"/>
      <c r="O13" s="11"/>
    </row>
    <row r="14" spans="1:21" s="12" customFormat="1" ht="12.75" customHeight="1" thickBot="1">
      <c r="A14" s="37"/>
      <c r="B14" s="37"/>
      <c r="C14" s="48" t="s">
        <v>19</v>
      </c>
      <c r="D14" s="34" t="s">
        <v>16</v>
      </c>
      <c r="E14" s="10">
        <v>1</v>
      </c>
      <c r="F14" s="10"/>
      <c r="G14" s="10"/>
      <c r="H14" s="60">
        <v>10000</v>
      </c>
      <c r="I14" s="5">
        <f t="shared" si="0"/>
        <v>2000</v>
      </c>
      <c r="J14" s="16">
        <f t="shared" si="1"/>
        <v>0</v>
      </c>
      <c r="K14" s="63">
        <f t="shared" si="2"/>
        <v>12000</v>
      </c>
      <c r="L14" s="11"/>
      <c r="M14" s="11"/>
      <c r="N14" s="11"/>
      <c r="O14" s="11"/>
      <c r="P14" s="11"/>
      <c r="Q14" s="11"/>
      <c r="R14" s="11"/>
      <c r="S14" s="11"/>
      <c r="T14" s="11"/>
      <c r="U14" s="11"/>
    </row>
    <row r="15" spans="1:21" s="12" customFormat="1" ht="15" customHeight="1">
      <c r="A15" s="37"/>
      <c r="B15" s="37"/>
      <c r="C15" s="48" t="s">
        <v>20</v>
      </c>
      <c r="D15" s="34" t="s">
        <v>16</v>
      </c>
      <c r="E15" s="10">
        <v>1</v>
      </c>
      <c r="F15" s="10"/>
      <c r="G15" s="10"/>
      <c r="H15" s="60">
        <v>15000</v>
      </c>
      <c r="I15" s="5">
        <f t="shared" si="0"/>
        <v>3000</v>
      </c>
      <c r="J15" s="16">
        <f t="shared" si="1"/>
        <v>0</v>
      </c>
      <c r="K15" s="63">
        <f t="shared" si="2"/>
        <v>18000</v>
      </c>
      <c r="L15" s="11"/>
      <c r="M15" s="11"/>
      <c r="N15" s="11"/>
      <c r="O15" s="11"/>
      <c r="P15" s="11"/>
      <c r="Q15" s="11"/>
      <c r="R15" s="11"/>
      <c r="S15" s="11"/>
      <c r="T15" s="11"/>
      <c r="U15" s="11"/>
    </row>
    <row r="16" spans="1:21" s="12" customFormat="1" ht="12.75" customHeight="1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14"/>
      <c r="M16" s="14"/>
      <c r="N16" s="14"/>
      <c r="O16" s="14"/>
      <c r="P16" s="13"/>
      <c r="Q16" s="13"/>
      <c r="R16" s="13"/>
      <c r="S16" s="13"/>
      <c r="T16" s="13"/>
      <c r="U16" s="13"/>
    </row>
    <row r="17" spans="1:21" s="12" customFormat="1" ht="19.5" customHeight="1">
      <c r="A17" s="37"/>
      <c r="B17" s="37"/>
      <c r="C17" s="45" t="s">
        <v>22</v>
      </c>
      <c r="D17" s="37"/>
      <c r="E17" s="37"/>
      <c r="F17" s="37"/>
      <c r="G17" s="37"/>
      <c r="H17" s="37"/>
      <c r="I17" s="37"/>
      <c r="J17" s="37"/>
      <c r="K17" s="37"/>
      <c r="L17" s="15"/>
      <c r="M17" s="15"/>
      <c r="N17" s="15"/>
      <c r="O17" s="15"/>
      <c r="P17" s="11"/>
      <c r="Q17" s="11"/>
      <c r="R17" s="11"/>
      <c r="S17" s="11"/>
      <c r="T17" s="11"/>
      <c r="U17" s="11"/>
    </row>
    <row r="18" spans="1:21" s="12" customFormat="1" ht="12.75" customHeight="1" thickBot="1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17"/>
      <c r="M18" s="17"/>
      <c r="N18" s="17"/>
      <c r="O18" s="17"/>
      <c r="P18" s="11"/>
      <c r="Q18" s="11"/>
      <c r="R18" s="11"/>
      <c r="S18" s="11"/>
      <c r="T18" s="11"/>
      <c r="U18" s="11"/>
    </row>
    <row r="19" spans="1:21" s="12" customFormat="1" ht="12.75" customHeight="1" thickBot="1">
      <c r="A19" s="37"/>
      <c r="B19" s="37"/>
      <c r="C19" s="48" t="s">
        <v>23</v>
      </c>
      <c r="D19" s="52" t="s">
        <v>10</v>
      </c>
      <c r="E19" s="72">
        <v>1</v>
      </c>
      <c r="F19" s="72"/>
      <c r="G19" s="72"/>
      <c r="H19" s="73">
        <v>25</v>
      </c>
      <c r="I19" s="74">
        <f t="shared" si="0"/>
        <v>5</v>
      </c>
      <c r="J19" s="75">
        <f t="shared" si="1"/>
        <v>0</v>
      </c>
      <c r="K19" s="76">
        <f t="shared" si="2"/>
        <v>30</v>
      </c>
      <c r="L19" s="17"/>
      <c r="M19" s="17"/>
      <c r="N19" s="17"/>
      <c r="O19" s="17"/>
      <c r="P19" s="11"/>
      <c r="Q19" s="11"/>
      <c r="R19" s="11"/>
      <c r="S19" s="11"/>
      <c r="T19" s="11"/>
      <c r="U19" s="11"/>
    </row>
    <row r="20" spans="1:21" s="12" customFormat="1" ht="12.75" customHeight="1" thickBot="1">
      <c r="A20" s="37"/>
      <c r="B20" s="37"/>
      <c r="C20" s="48" t="s">
        <v>24</v>
      </c>
      <c r="D20" s="38" t="s">
        <v>16</v>
      </c>
      <c r="E20" s="10">
        <v>1</v>
      </c>
      <c r="F20" s="10"/>
      <c r="G20" s="10"/>
      <c r="H20" s="60">
        <v>200</v>
      </c>
      <c r="I20" s="5">
        <f t="shared" si="0"/>
        <v>40</v>
      </c>
      <c r="J20" s="16">
        <f t="shared" si="1"/>
        <v>0</v>
      </c>
      <c r="K20" s="63">
        <f t="shared" si="2"/>
        <v>240</v>
      </c>
      <c r="P20" s="11"/>
      <c r="Q20" s="11"/>
      <c r="R20" s="11"/>
      <c r="S20" s="11"/>
      <c r="T20" s="11"/>
      <c r="U20" s="11"/>
    </row>
    <row r="21" spans="1:21" s="12" customFormat="1" ht="27.75" customHeight="1" thickBot="1">
      <c r="A21" s="37"/>
      <c r="B21" s="37"/>
      <c r="C21" s="77" t="s">
        <v>25</v>
      </c>
      <c r="D21" s="78" t="s">
        <v>10</v>
      </c>
      <c r="E21" s="79">
        <v>1</v>
      </c>
      <c r="F21" s="79"/>
      <c r="G21" s="79"/>
      <c r="H21" s="80">
        <v>10</v>
      </c>
      <c r="I21" s="81">
        <f t="shared" si="0"/>
        <v>2</v>
      </c>
      <c r="J21" s="82">
        <f t="shared" si="1"/>
        <v>0</v>
      </c>
      <c r="K21" s="83">
        <f t="shared" si="2"/>
        <v>12</v>
      </c>
      <c r="L21" s="11"/>
      <c r="M21" s="11"/>
      <c r="N21" s="11"/>
      <c r="O21" s="11"/>
      <c r="P21" s="14"/>
      <c r="Q21" s="14"/>
      <c r="R21" s="14"/>
      <c r="S21" s="14"/>
      <c r="T21" s="14"/>
      <c r="U21" s="14"/>
    </row>
    <row r="22" spans="1:21" s="12" customFormat="1" ht="27.75" customHeight="1">
      <c r="A22" s="37"/>
      <c r="B22" s="37"/>
      <c r="C22" s="45"/>
      <c r="D22" s="37"/>
      <c r="E22" s="37"/>
      <c r="F22" s="37"/>
      <c r="G22" s="37"/>
      <c r="H22" s="37"/>
      <c r="I22" s="37"/>
      <c r="J22" s="37"/>
      <c r="K22" s="37"/>
      <c r="L22" s="11"/>
      <c r="M22" s="11"/>
      <c r="N22" s="11"/>
      <c r="O22" s="11"/>
      <c r="P22" s="15"/>
      <c r="Q22" s="15"/>
      <c r="R22" s="15"/>
      <c r="S22" s="15"/>
      <c r="T22" s="15"/>
      <c r="U22" s="15"/>
    </row>
    <row r="23" spans="1:21" s="19" customFormat="1" ht="38.25" customHeight="1">
      <c r="A23" s="37"/>
      <c r="B23" s="37"/>
      <c r="C23" s="45" t="s">
        <v>26</v>
      </c>
      <c r="D23" s="37"/>
      <c r="E23" s="37"/>
      <c r="F23" s="37"/>
      <c r="G23" s="37"/>
      <c r="H23" s="37"/>
      <c r="I23" s="37"/>
      <c r="J23" s="37"/>
      <c r="K23" s="37"/>
      <c r="L23" s="13"/>
      <c r="M23" s="13"/>
      <c r="N23" s="13"/>
      <c r="O23" s="13"/>
    </row>
    <row r="24" spans="1:21" s="12" customFormat="1" ht="12.75" customHeight="1" thickBot="1">
      <c r="A24" s="37"/>
      <c r="B24" s="37"/>
      <c r="C24" s="45"/>
      <c r="D24" s="37"/>
      <c r="E24" s="37"/>
      <c r="F24" s="37"/>
      <c r="G24" s="37"/>
      <c r="H24" s="37"/>
      <c r="I24" s="37"/>
      <c r="J24" s="37"/>
      <c r="K24" s="37"/>
      <c r="L24" s="11"/>
      <c r="M24" s="11"/>
      <c r="N24" s="11"/>
      <c r="O24" s="11"/>
      <c r="P24" s="11"/>
      <c r="Q24" s="11"/>
      <c r="R24" s="11"/>
      <c r="S24" s="11"/>
      <c r="T24" s="11"/>
      <c r="U24" s="11"/>
    </row>
    <row r="25" spans="1:21" s="12" customFormat="1" ht="12.75" customHeight="1" thickBot="1">
      <c r="A25" s="37"/>
      <c r="B25" s="37"/>
      <c r="C25" s="48" t="s">
        <v>27</v>
      </c>
      <c r="D25" s="39" t="s">
        <v>10</v>
      </c>
      <c r="E25" s="40">
        <v>1</v>
      </c>
      <c r="F25" s="40"/>
      <c r="G25" s="40"/>
      <c r="H25" s="60">
        <v>15</v>
      </c>
      <c r="I25" s="5">
        <f t="shared" si="0"/>
        <v>3</v>
      </c>
      <c r="J25" s="16">
        <f>SUM(J28:J30)</f>
        <v>0</v>
      </c>
      <c r="K25" s="63">
        <f t="shared" si="2"/>
        <v>18</v>
      </c>
      <c r="L25" s="11"/>
      <c r="M25" s="11"/>
      <c r="N25" s="11"/>
      <c r="O25" s="11"/>
      <c r="P25" s="11"/>
      <c r="Q25" s="11"/>
      <c r="R25" s="11"/>
      <c r="S25" s="11"/>
      <c r="T25" s="11"/>
      <c r="U25" s="11"/>
    </row>
    <row r="26" spans="1:21" s="12" customFormat="1" ht="12.75" customHeight="1" thickBot="1">
      <c r="A26" s="37"/>
      <c r="B26" s="37"/>
      <c r="C26" s="49" t="s">
        <v>77</v>
      </c>
      <c r="D26" s="18" t="s">
        <v>11</v>
      </c>
      <c r="E26" s="10">
        <v>1</v>
      </c>
      <c r="F26" s="10"/>
      <c r="G26" s="10"/>
      <c r="H26" s="60">
        <v>25</v>
      </c>
      <c r="I26" s="5">
        <f t="shared" si="0"/>
        <v>5</v>
      </c>
      <c r="J26" s="16">
        <f>SUM(J29:J31)</f>
        <v>0</v>
      </c>
      <c r="K26" s="63">
        <f t="shared" si="2"/>
        <v>30</v>
      </c>
      <c r="L26" s="11"/>
      <c r="M26" s="11"/>
      <c r="N26" s="11"/>
      <c r="O26" s="11"/>
      <c r="P26" s="11"/>
      <c r="Q26" s="11"/>
      <c r="R26" s="11"/>
      <c r="S26" s="11"/>
      <c r="T26" s="11"/>
      <c r="U26" s="11"/>
    </row>
    <row r="27" spans="1:21" s="19" customFormat="1" ht="12.75" customHeight="1" thickBot="1">
      <c r="A27" s="37"/>
      <c r="B27" s="37"/>
      <c r="C27" s="49" t="s">
        <v>28</v>
      </c>
      <c r="D27" s="39" t="s">
        <v>10</v>
      </c>
      <c r="E27" s="10">
        <v>1</v>
      </c>
      <c r="F27" s="10"/>
      <c r="G27" s="10"/>
      <c r="H27" s="60">
        <v>60</v>
      </c>
      <c r="I27" s="5">
        <f t="shared" si="0"/>
        <v>12</v>
      </c>
      <c r="J27" s="16">
        <f t="shared" si="1"/>
        <v>0</v>
      </c>
      <c r="K27" s="63">
        <f t="shared" si="2"/>
        <v>72</v>
      </c>
      <c r="L27" s="13"/>
      <c r="M27" s="13"/>
      <c r="N27" s="14"/>
      <c r="O27" s="14"/>
      <c r="P27" s="14"/>
      <c r="Q27" s="14"/>
      <c r="R27" s="14"/>
      <c r="S27" s="14"/>
      <c r="T27" s="14"/>
      <c r="U27" s="14"/>
    </row>
    <row r="28" spans="1:21" s="12" customFormat="1" ht="12.75" customHeight="1" thickBot="1">
      <c r="A28" s="37"/>
      <c r="B28" s="37"/>
      <c r="C28" s="48" t="s">
        <v>29</v>
      </c>
      <c r="D28" s="38" t="s">
        <v>10</v>
      </c>
      <c r="E28" s="10">
        <v>1</v>
      </c>
      <c r="F28" s="10"/>
      <c r="G28" s="10"/>
      <c r="H28" s="60">
        <v>80</v>
      </c>
      <c r="I28" s="5">
        <f t="shared" si="0"/>
        <v>16</v>
      </c>
      <c r="J28" s="16">
        <f t="shared" si="1"/>
        <v>0</v>
      </c>
      <c r="K28" s="63">
        <f t="shared" si="2"/>
        <v>96</v>
      </c>
      <c r="L28" s="11"/>
      <c r="M28" s="11"/>
      <c r="N28" s="15"/>
      <c r="O28" s="15"/>
      <c r="P28" s="15"/>
      <c r="Q28" s="15"/>
      <c r="R28" s="15"/>
      <c r="S28" s="15"/>
      <c r="T28" s="15"/>
      <c r="U28" s="15"/>
    </row>
    <row r="29" spans="1:21" s="12" customFormat="1" ht="12.75" customHeight="1" thickBot="1">
      <c r="A29" s="37"/>
      <c r="B29" s="37"/>
      <c r="C29" s="48" t="s">
        <v>30</v>
      </c>
      <c r="D29" s="34" t="s">
        <v>10</v>
      </c>
      <c r="E29" s="10">
        <v>1</v>
      </c>
      <c r="F29" s="10"/>
      <c r="G29" s="10"/>
      <c r="H29" s="60">
        <v>15</v>
      </c>
      <c r="I29" s="5">
        <f t="shared" si="0"/>
        <v>3</v>
      </c>
      <c r="J29" s="16">
        <f t="shared" si="1"/>
        <v>0</v>
      </c>
      <c r="K29" s="63">
        <f t="shared" si="2"/>
        <v>18</v>
      </c>
      <c r="L29" s="11"/>
      <c r="M29" s="11"/>
      <c r="N29" s="19"/>
      <c r="O29" s="19"/>
      <c r="P29" s="19"/>
      <c r="Q29" s="19"/>
      <c r="R29" s="19"/>
      <c r="S29" s="19"/>
      <c r="T29" s="19"/>
      <c r="U29" s="19"/>
    </row>
    <row r="30" spans="1:21" s="12" customFormat="1" ht="12.75" customHeight="1" thickBot="1">
      <c r="A30" s="37"/>
      <c r="B30" s="37"/>
      <c r="C30" s="48" t="s">
        <v>31</v>
      </c>
      <c r="D30" s="34" t="s">
        <v>10</v>
      </c>
      <c r="E30" s="10">
        <v>1</v>
      </c>
      <c r="F30" s="10"/>
      <c r="G30" s="10"/>
      <c r="H30" s="60">
        <v>70</v>
      </c>
      <c r="I30" s="5">
        <f>H30/5</f>
        <v>14</v>
      </c>
      <c r="J30" s="16">
        <f t="shared" si="1"/>
        <v>0</v>
      </c>
      <c r="K30" s="63">
        <f t="shared" si="2"/>
        <v>84</v>
      </c>
      <c r="L30" s="11"/>
      <c r="M30" s="11"/>
      <c r="N30" s="11"/>
      <c r="O30" s="11"/>
      <c r="P30" s="11"/>
      <c r="Q30" s="11"/>
      <c r="R30" s="11"/>
      <c r="S30" s="11"/>
      <c r="T30" s="11"/>
      <c r="U30" s="11"/>
    </row>
    <row r="31" spans="1:21" s="12" customFormat="1" ht="12.75" customHeight="1" thickBot="1">
      <c r="A31" s="37"/>
      <c r="B31" s="37"/>
      <c r="C31" s="48" t="s">
        <v>32</v>
      </c>
      <c r="D31" s="34" t="s">
        <v>10</v>
      </c>
      <c r="E31" s="10">
        <v>1</v>
      </c>
      <c r="F31" s="10"/>
      <c r="G31" s="10"/>
      <c r="H31" s="60">
        <v>70</v>
      </c>
      <c r="I31" s="5">
        <f t="shared" si="0"/>
        <v>14</v>
      </c>
      <c r="J31" s="16">
        <f t="shared" si="1"/>
        <v>0</v>
      </c>
      <c r="K31" s="63">
        <f t="shared" si="2"/>
        <v>84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</row>
    <row r="32" spans="1:21" s="12" customFormat="1" ht="12.75" customHeight="1" thickBot="1">
      <c r="A32" s="37"/>
      <c r="B32" s="37"/>
      <c r="C32" s="48" t="s">
        <v>33</v>
      </c>
      <c r="D32" s="34" t="s">
        <v>10</v>
      </c>
      <c r="E32" s="10">
        <v>1</v>
      </c>
      <c r="F32" s="10"/>
      <c r="G32" s="10"/>
      <c r="H32" s="60">
        <v>90</v>
      </c>
      <c r="I32" s="5">
        <f t="shared" si="0"/>
        <v>18</v>
      </c>
      <c r="J32" s="16">
        <f>SUM(J34:J38)</f>
        <v>0</v>
      </c>
      <c r="K32" s="63">
        <f t="shared" si="2"/>
        <v>108</v>
      </c>
      <c r="L32" s="14"/>
      <c r="M32" s="14"/>
      <c r="N32" s="11"/>
      <c r="O32" s="11"/>
      <c r="P32" s="11"/>
      <c r="Q32" s="11"/>
      <c r="R32" s="11"/>
      <c r="S32" s="11"/>
      <c r="T32" s="11"/>
      <c r="U32" s="11"/>
    </row>
    <row r="33" spans="1:21" s="12" customFormat="1" ht="12.75" customHeight="1" thickBot="1">
      <c r="A33" s="37"/>
      <c r="B33" s="37"/>
      <c r="C33" s="48" t="s">
        <v>34</v>
      </c>
      <c r="D33" s="34" t="s">
        <v>10</v>
      </c>
      <c r="E33" s="10">
        <v>1</v>
      </c>
      <c r="F33" s="10"/>
      <c r="G33" s="10"/>
      <c r="H33" s="60">
        <v>45</v>
      </c>
      <c r="I33" s="5">
        <f>H33/5</f>
        <v>9</v>
      </c>
      <c r="J33" s="16">
        <f>SUM(J35:J41)</f>
        <v>0</v>
      </c>
      <c r="K33" s="63">
        <f t="shared" si="2"/>
        <v>54</v>
      </c>
      <c r="L33" s="15"/>
      <c r="M33" s="15"/>
      <c r="N33" s="14"/>
      <c r="O33" s="14"/>
      <c r="P33" s="14"/>
      <c r="Q33" s="14"/>
      <c r="R33" s="14"/>
      <c r="S33" s="14"/>
      <c r="T33" s="14"/>
      <c r="U33" s="14"/>
    </row>
    <row r="34" spans="1:21" ht="16.5" thickBot="1">
      <c r="A34" s="37"/>
      <c r="B34" s="37"/>
      <c r="C34" s="66" t="s">
        <v>88</v>
      </c>
      <c r="D34" s="67" t="s">
        <v>10</v>
      </c>
      <c r="E34" s="68">
        <v>1</v>
      </c>
      <c r="F34" s="68"/>
      <c r="G34" s="68"/>
      <c r="H34" s="69">
        <f>H33+H31+H29+H28+H25+H30</f>
        <v>295</v>
      </c>
      <c r="I34" s="70">
        <f t="shared" si="0"/>
        <v>59</v>
      </c>
      <c r="J34" s="69">
        <f>SUM(J38:J42)</f>
        <v>0</v>
      </c>
      <c r="K34" s="71">
        <f t="shared" si="2"/>
        <v>354</v>
      </c>
      <c r="L34" s="17"/>
      <c r="M34" s="17"/>
      <c r="N34" s="15"/>
      <c r="O34" s="15"/>
      <c r="P34" s="15"/>
      <c r="Q34" s="15"/>
      <c r="R34" s="15"/>
      <c r="S34" s="15"/>
      <c r="T34" s="15"/>
      <c r="U34" s="15"/>
    </row>
    <row r="35" spans="1:21" ht="16.5" thickBot="1">
      <c r="A35" s="37"/>
      <c r="B35" s="37"/>
      <c r="C35" s="66" t="s">
        <v>63</v>
      </c>
      <c r="D35" s="67" t="s">
        <v>11</v>
      </c>
      <c r="E35" s="68">
        <v>1</v>
      </c>
      <c r="F35" s="68"/>
      <c r="G35" s="68"/>
      <c r="H35" s="69">
        <v>270</v>
      </c>
      <c r="I35" s="70">
        <f t="shared" si="0"/>
        <v>54</v>
      </c>
      <c r="J35" s="69">
        <f>SUM(J41:J43)</f>
        <v>0</v>
      </c>
      <c r="K35" s="71">
        <f t="shared" si="2"/>
        <v>324</v>
      </c>
      <c r="L35" s="17"/>
      <c r="M35" s="17"/>
      <c r="N35" s="19"/>
      <c r="O35" s="19"/>
      <c r="P35" s="19"/>
      <c r="Q35" s="19"/>
      <c r="R35" s="19"/>
      <c r="S35" s="19"/>
      <c r="T35" s="19"/>
      <c r="U35" s="19"/>
    </row>
    <row r="36" spans="1:21" ht="30.75" thickBot="1">
      <c r="A36" s="37"/>
      <c r="B36" s="37"/>
      <c r="C36" s="66" t="s">
        <v>90</v>
      </c>
      <c r="D36" s="67" t="s">
        <v>11</v>
      </c>
      <c r="E36" s="68">
        <v>1</v>
      </c>
      <c r="F36" s="68"/>
      <c r="G36" s="68"/>
      <c r="H36" s="69">
        <v>405</v>
      </c>
      <c r="I36" s="70">
        <f t="shared" si="0"/>
        <v>81</v>
      </c>
      <c r="J36" s="69"/>
      <c r="K36" s="71"/>
      <c r="L36" s="17"/>
      <c r="M36" s="17"/>
      <c r="N36" s="19"/>
      <c r="O36" s="19"/>
      <c r="P36" s="19"/>
      <c r="Q36" s="19"/>
      <c r="R36" s="19"/>
      <c r="S36" s="19"/>
      <c r="T36" s="19"/>
      <c r="U36" s="19"/>
    </row>
    <row r="37" spans="1:21" ht="16.5" thickBot="1">
      <c r="A37" s="37"/>
      <c r="B37" s="37"/>
      <c r="C37" s="66" t="s">
        <v>89</v>
      </c>
      <c r="D37" s="67" t="s">
        <v>11</v>
      </c>
      <c r="E37" s="68">
        <v>1</v>
      </c>
      <c r="F37" s="68"/>
      <c r="G37" s="68"/>
      <c r="H37" s="69">
        <v>415</v>
      </c>
      <c r="I37" s="70">
        <f t="shared" si="0"/>
        <v>83</v>
      </c>
      <c r="J37" s="69"/>
      <c r="K37" s="71">
        <f t="shared" si="2"/>
        <v>498</v>
      </c>
      <c r="L37" s="17"/>
      <c r="M37" s="17"/>
      <c r="N37" s="19"/>
      <c r="O37" s="19"/>
      <c r="P37" s="19"/>
      <c r="Q37" s="19"/>
      <c r="R37" s="19"/>
      <c r="S37" s="19"/>
      <c r="T37" s="19"/>
      <c r="U37" s="19"/>
    </row>
    <row r="38" spans="1:21" s="22" customFormat="1" ht="30" customHeight="1" thickBot="1">
      <c r="A38" s="37"/>
      <c r="B38" s="37"/>
      <c r="C38" s="48" t="s">
        <v>78</v>
      </c>
      <c r="D38" s="39" t="s">
        <v>10</v>
      </c>
      <c r="E38" s="40">
        <v>1</v>
      </c>
      <c r="F38" s="43"/>
      <c r="G38" s="43"/>
      <c r="H38" s="61">
        <v>550</v>
      </c>
      <c r="I38" s="5">
        <f t="shared" si="0"/>
        <v>110</v>
      </c>
      <c r="J38" s="16">
        <f>SUM(J42:J44)</f>
        <v>0</v>
      </c>
      <c r="K38" s="63">
        <f t="shared" si="2"/>
        <v>660</v>
      </c>
      <c r="L38" s="12"/>
      <c r="M38" s="12"/>
      <c r="N38" s="11"/>
      <c r="O38" s="11"/>
      <c r="P38" s="11"/>
      <c r="Q38" s="11"/>
      <c r="R38" s="11"/>
      <c r="S38" s="11"/>
      <c r="T38" s="11"/>
      <c r="U38" s="11"/>
    </row>
    <row r="39" spans="1:21" s="22" customFormat="1" ht="30" customHeight="1" thickBot="1">
      <c r="A39" s="37"/>
      <c r="B39" s="37"/>
      <c r="C39" s="48" t="s">
        <v>79</v>
      </c>
      <c r="D39" s="39" t="s">
        <v>10</v>
      </c>
      <c r="E39" s="40">
        <v>1</v>
      </c>
      <c r="F39" s="43"/>
      <c r="G39" s="43"/>
      <c r="H39" s="61">
        <v>590</v>
      </c>
      <c r="I39" s="5">
        <f t="shared" si="0"/>
        <v>118</v>
      </c>
      <c r="J39" s="16"/>
      <c r="K39" s="63">
        <f t="shared" si="2"/>
        <v>708</v>
      </c>
      <c r="L39" s="11"/>
      <c r="M39" s="11"/>
      <c r="N39" s="11"/>
      <c r="O39" s="11"/>
    </row>
    <row r="40" spans="1:21" s="22" customFormat="1" ht="30" customHeight="1" thickBot="1">
      <c r="A40" s="37"/>
      <c r="B40" s="37"/>
      <c r="C40" s="48" t="s">
        <v>80</v>
      </c>
      <c r="D40" s="39" t="s">
        <v>10</v>
      </c>
      <c r="E40" s="40">
        <v>1</v>
      </c>
      <c r="F40" s="43"/>
      <c r="G40" s="43"/>
      <c r="H40" s="61">
        <v>650</v>
      </c>
      <c r="I40" s="5">
        <f t="shared" si="0"/>
        <v>130</v>
      </c>
      <c r="J40" s="16"/>
      <c r="K40" s="63">
        <f t="shared" si="2"/>
        <v>780</v>
      </c>
      <c r="L40" s="11"/>
      <c r="M40" s="11"/>
      <c r="N40" s="11"/>
      <c r="O40" s="11"/>
    </row>
    <row r="41" spans="1:21" s="22" customFormat="1" ht="16.5" thickBot="1">
      <c r="A41" s="37"/>
      <c r="B41" s="37"/>
      <c r="C41" s="48" t="s">
        <v>81</v>
      </c>
      <c r="D41" s="39" t="s">
        <v>10</v>
      </c>
      <c r="E41" s="40">
        <v>1</v>
      </c>
      <c r="F41" s="40"/>
      <c r="G41" s="40"/>
      <c r="H41" s="60">
        <v>700</v>
      </c>
      <c r="I41" s="5">
        <f t="shared" si="0"/>
        <v>140</v>
      </c>
      <c r="J41" s="16">
        <f t="shared" si="1"/>
        <v>0</v>
      </c>
      <c r="K41" s="63">
        <f t="shared" si="2"/>
        <v>840</v>
      </c>
      <c r="L41" s="13"/>
      <c r="M41" s="13"/>
      <c r="N41" s="13"/>
      <c r="O41" s="13"/>
    </row>
    <row r="42" spans="1:21" s="22" customFormat="1" ht="32.25" thickBot="1">
      <c r="A42" s="37"/>
      <c r="B42" s="37"/>
      <c r="C42" s="48" t="s">
        <v>64</v>
      </c>
      <c r="D42" s="39" t="s">
        <v>10</v>
      </c>
      <c r="E42" s="40">
        <v>1</v>
      </c>
      <c r="F42" s="40"/>
      <c r="G42" s="40"/>
      <c r="H42" s="60">
        <v>670</v>
      </c>
      <c r="I42" s="5">
        <f>H42/5</f>
        <v>134</v>
      </c>
      <c r="J42" s="16">
        <f t="shared" si="1"/>
        <v>0</v>
      </c>
      <c r="K42" s="63">
        <f t="shared" si="2"/>
        <v>804</v>
      </c>
      <c r="L42" s="11"/>
      <c r="M42" s="11"/>
      <c r="N42" s="11"/>
      <c r="O42" s="11"/>
    </row>
    <row r="43" spans="1:21" s="22" customFormat="1" ht="24" customHeight="1">
      <c r="A43" s="37"/>
      <c r="B43" s="37"/>
      <c r="C43" s="66" t="s">
        <v>35</v>
      </c>
      <c r="D43" s="67" t="s">
        <v>11</v>
      </c>
      <c r="E43" s="68">
        <v>1</v>
      </c>
      <c r="F43" s="68"/>
      <c r="G43" s="68"/>
      <c r="H43" s="69">
        <v>75</v>
      </c>
      <c r="I43" s="70">
        <f t="shared" si="0"/>
        <v>15</v>
      </c>
      <c r="J43" s="69">
        <f t="shared" si="1"/>
        <v>0</v>
      </c>
      <c r="K43" s="71">
        <f t="shared" si="2"/>
        <v>90</v>
      </c>
      <c r="L43" s="11"/>
      <c r="M43" s="11"/>
      <c r="N43" s="11"/>
      <c r="O43" s="11"/>
    </row>
    <row r="44" spans="1:21">
      <c r="A44" s="37"/>
      <c r="B44" s="37"/>
      <c r="C44" s="37"/>
      <c r="E44" s="10"/>
      <c r="F44" s="44"/>
      <c r="G44" s="44"/>
      <c r="H44" s="21"/>
      <c r="I44" s="21"/>
      <c r="J44" s="21"/>
      <c r="K44" s="21"/>
    </row>
    <row r="45" spans="1:21" ht="81">
      <c r="A45" s="37"/>
      <c r="B45" s="37"/>
      <c r="C45" s="45" t="s">
        <v>36</v>
      </c>
      <c r="E45" s="21"/>
      <c r="F45" s="21"/>
      <c r="G45" s="21"/>
      <c r="H45" s="21"/>
      <c r="I45" s="21"/>
      <c r="J45" s="21"/>
      <c r="K45" s="21"/>
      <c r="L45" s="13"/>
      <c r="M45" s="13"/>
      <c r="N45" s="13"/>
      <c r="O45" s="13"/>
    </row>
    <row r="46" spans="1:21">
      <c r="A46" s="37"/>
      <c r="B46" s="37"/>
      <c r="C46" s="37"/>
      <c r="E46" s="21"/>
      <c r="F46" s="21"/>
      <c r="G46" s="21"/>
      <c r="H46" s="21"/>
      <c r="I46" s="21"/>
      <c r="J46" s="21"/>
      <c r="K46" s="21"/>
    </row>
    <row r="47" spans="1:21" ht="15.75" thickBot="1">
      <c r="A47" s="37"/>
      <c r="B47" s="37"/>
      <c r="C47" s="36"/>
      <c r="E47" s="21"/>
      <c r="F47" s="21"/>
      <c r="G47" s="21"/>
      <c r="H47" s="21"/>
      <c r="I47" s="21"/>
      <c r="J47" s="21"/>
      <c r="K47" s="21"/>
    </row>
    <row r="48" spans="1:21" ht="16.5" thickBot="1">
      <c r="A48" s="37"/>
      <c r="B48" s="37"/>
      <c r="C48" s="48" t="s">
        <v>37</v>
      </c>
      <c r="D48" s="52" t="s">
        <v>10</v>
      </c>
      <c r="E48" s="72">
        <v>1</v>
      </c>
      <c r="F48" s="72"/>
      <c r="G48" s="72"/>
      <c r="H48" s="73">
        <v>100</v>
      </c>
      <c r="I48" s="74">
        <f t="shared" si="0"/>
        <v>20</v>
      </c>
      <c r="J48" s="75">
        <f>SUM(J53:J55)</f>
        <v>0</v>
      </c>
      <c r="K48" s="76">
        <f t="shared" si="2"/>
        <v>120</v>
      </c>
    </row>
    <row r="49" spans="1:15" ht="16.5" thickBot="1">
      <c r="A49" s="37"/>
      <c r="B49" s="37"/>
      <c r="C49" s="66" t="s">
        <v>86</v>
      </c>
      <c r="D49" s="93" t="s">
        <v>11</v>
      </c>
      <c r="E49" s="68">
        <v>1</v>
      </c>
      <c r="F49" s="68"/>
      <c r="G49" s="68"/>
      <c r="H49" s="94">
        <v>60</v>
      </c>
      <c r="I49" s="95">
        <f t="shared" si="0"/>
        <v>12</v>
      </c>
      <c r="J49" s="94"/>
      <c r="K49" s="96">
        <f t="shared" si="2"/>
        <v>72</v>
      </c>
    </row>
    <row r="50" spans="1:15" ht="30.75" thickBot="1">
      <c r="A50" s="37"/>
      <c r="B50" s="37"/>
      <c r="C50" s="100" t="s">
        <v>87</v>
      </c>
      <c r="D50" s="93" t="s">
        <v>11</v>
      </c>
      <c r="E50" s="68">
        <v>1</v>
      </c>
      <c r="F50" s="68"/>
      <c r="G50" s="68"/>
      <c r="H50" s="94">
        <v>180</v>
      </c>
      <c r="I50" s="95">
        <f t="shared" si="0"/>
        <v>36</v>
      </c>
      <c r="J50" s="94"/>
      <c r="K50" s="96">
        <f t="shared" si="2"/>
        <v>216</v>
      </c>
    </row>
    <row r="51" spans="1:15" ht="16.5" thickBot="1">
      <c r="A51" s="37"/>
      <c r="B51" s="37"/>
      <c r="C51" s="100"/>
      <c r="D51" s="93"/>
      <c r="E51" s="68"/>
      <c r="F51" s="68"/>
      <c r="G51" s="68"/>
      <c r="H51" s="94"/>
      <c r="I51" s="70"/>
      <c r="J51" s="94"/>
      <c r="K51" s="71"/>
    </row>
    <row r="52" spans="1:15" ht="16.5" thickBot="1">
      <c r="A52" s="37"/>
      <c r="B52" s="37"/>
      <c r="C52" s="48" t="s">
        <v>38</v>
      </c>
      <c r="D52" s="39" t="s">
        <v>10</v>
      </c>
      <c r="E52" s="40">
        <v>1</v>
      </c>
      <c r="F52" s="40"/>
      <c r="G52" s="40"/>
      <c r="H52" s="60">
        <v>60</v>
      </c>
      <c r="I52" s="5">
        <f t="shared" si="0"/>
        <v>12</v>
      </c>
      <c r="J52" s="16">
        <f t="shared" si="1"/>
        <v>0</v>
      </c>
      <c r="K52" s="63">
        <f t="shared" si="2"/>
        <v>72</v>
      </c>
    </row>
    <row r="53" spans="1:15" ht="16.5" thickBot="1">
      <c r="A53" s="37"/>
      <c r="B53" s="37"/>
      <c r="C53" s="48" t="s">
        <v>39</v>
      </c>
      <c r="D53" s="39" t="s">
        <v>10</v>
      </c>
      <c r="E53" s="40">
        <v>1</v>
      </c>
      <c r="F53" s="40"/>
      <c r="G53" s="40"/>
      <c r="H53" s="60">
        <v>15</v>
      </c>
      <c r="I53" s="5">
        <f t="shared" si="0"/>
        <v>3</v>
      </c>
      <c r="J53" s="16">
        <f t="shared" si="1"/>
        <v>0</v>
      </c>
      <c r="K53" s="63">
        <f t="shared" si="2"/>
        <v>18</v>
      </c>
      <c r="L53" s="14"/>
      <c r="M53" s="14"/>
      <c r="N53" s="14"/>
      <c r="O53" s="14"/>
    </row>
    <row r="54" spans="1:15" ht="16.5" thickBot="1">
      <c r="A54" s="37"/>
      <c r="B54" s="37"/>
      <c r="C54" s="48" t="s">
        <v>40</v>
      </c>
      <c r="D54" s="39" t="s">
        <v>10</v>
      </c>
      <c r="E54" s="40">
        <v>1</v>
      </c>
      <c r="F54" s="40"/>
      <c r="G54" s="40"/>
      <c r="H54" s="60">
        <v>120</v>
      </c>
      <c r="I54" s="5">
        <f t="shared" si="0"/>
        <v>24</v>
      </c>
      <c r="J54" s="16">
        <f t="shared" si="1"/>
        <v>0</v>
      </c>
      <c r="K54" s="63">
        <f t="shared" si="2"/>
        <v>144</v>
      </c>
      <c r="L54" s="15"/>
      <c r="M54" s="15"/>
      <c r="N54" s="15"/>
      <c r="O54" s="15"/>
    </row>
    <row r="55" spans="1:15" ht="16.5" thickBot="1">
      <c r="A55" s="37"/>
      <c r="B55" s="37"/>
      <c r="C55" s="48" t="s">
        <v>41</v>
      </c>
      <c r="D55" s="41" t="s">
        <v>11</v>
      </c>
      <c r="E55" s="40">
        <v>1</v>
      </c>
      <c r="F55" s="40"/>
      <c r="G55" s="40"/>
      <c r="H55" s="60">
        <v>80</v>
      </c>
      <c r="I55" s="5">
        <f t="shared" si="0"/>
        <v>16</v>
      </c>
      <c r="J55" s="16">
        <f t="shared" si="1"/>
        <v>0</v>
      </c>
      <c r="K55" s="63">
        <f t="shared" si="2"/>
        <v>96</v>
      </c>
      <c r="L55" s="17"/>
      <c r="M55" s="17"/>
      <c r="N55" s="17"/>
      <c r="O55" s="17"/>
    </row>
    <row r="56" spans="1:15" ht="63.75" thickBot="1">
      <c r="A56" s="37"/>
      <c r="B56" s="37"/>
      <c r="C56" s="48" t="s">
        <v>42</v>
      </c>
      <c r="D56" s="39" t="s">
        <v>10</v>
      </c>
      <c r="E56" s="40">
        <v>1</v>
      </c>
      <c r="F56" s="40"/>
      <c r="G56" s="40"/>
      <c r="H56" s="60">
        <v>2600</v>
      </c>
      <c r="I56" s="5">
        <f t="shared" si="0"/>
        <v>520</v>
      </c>
      <c r="J56" s="16">
        <f t="shared" si="1"/>
        <v>0</v>
      </c>
      <c r="K56" s="63">
        <f t="shared" si="2"/>
        <v>3120</v>
      </c>
      <c r="L56" s="17"/>
      <c r="M56" s="17"/>
      <c r="N56" s="17"/>
      <c r="O56" s="17"/>
    </row>
    <row r="57" spans="1:15" ht="16.5" thickBot="1">
      <c r="A57" s="37"/>
      <c r="B57" s="37"/>
      <c r="C57" s="48" t="s">
        <v>43</v>
      </c>
      <c r="D57" s="38" t="s">
        <v>10</v>
      </c>
      <c r="E57" s="10">
        <v>1</v>
      </c>
      <c r="F57" s="10"/>
      <c r="G57" s="10"/>
      <c r="H57" s="62" t="s">
        <v>21</v>
      </c>
      <c r="I57" s="5" t="e">
        <f t="shared" si="0"/>
        <v>#VALUE!</v>
      </c>
      <c r="J57" s="16">
        <f t="shared" si="1"/>
        <v>0</v>
      </c>
      <c r="K57" s="63" t="e">
        <f t="shared" si="2"/>
        <v>#VALUE!</v>
      </c>
      <c r="L57" s="12"/>
      <c r="M57" s="12"/>
      <c r="N57" s="12"/>
      <c r="O57" s="12"/>
    </row>
    <row r="58" spans="1:15" ht="16.5" thickBot="1">
      <c r="A58" s="37"/>
      <c r="B58" s="37"/>
      <c r="C58" s="77" t="s">
        <v>44</v>
      </c>
      <c r="D58" s="78" t="s">
        <v>10</v>
      </c>
      <c r="E58" s="79">
        <v>1</v>
      </c>
      <c r="F58" s="79"/>
      <c r="G58" s="79"/>
      <c r="H58" s="80">
        <v>390</v>
      </c>
      <c r="I58" s="81">
        <f t="shared" si="0"/>
        <v>78</v>
      </c>
      <c r="J58" s="82">
        <f t="shared" si="1"/>
        <v>0</v>
      </c>
      <c r="K58" s="83">
        <f t="shared" si="2"/>
        <v>468</v>
      </c>
    </row>
    <row r="59" spans="1:15" ht="20.25">
      <c r="A59" s="37"/>
      <c r="B59" s="37"/>
      <c r="C59" s="45"/>
      <c r="E59" s="21"/>
      <c r="F59" s="21"/>
      <c r="G59" s="21"/>
      <c r="H59" s="21"/>
      <c r="I59" s="21"/>
      <c r="J59" s="21"/>
      <c r="K59" s="21"/>
    </row>
    <row r="60" spans="1:15" ht="40.5">
      <c r="A60" s="37"/>
      <c r="B60" s="37"/>
      <c r="C60" s="45" t="s">
        <v>45</v>
      </c>
      <c r="E60" s="21"/>
      <c r="F60" s="21"/>
      <c r="G60" s="21"/>
      <c r="H60" s="21"/>
      <c r="I60" s="21"/>
      <c r="J60" s="21"/>
      <c r="K60" s="21"/>
      <c r="L60" s="13"/>
      <c r="M60" s="13"/>
      <c r="N60" s="13"/>
      <c r="O60" s="13"/>
    </row>
    <row r="61" spans="1:15" ht="21" thickBot="1">
      <c r="A61" s="37"/>
      <c r="B61" s="37"/>
      <c r="C61" s="45"/>
      <c r="E61" s="21"/>
      <c r="F61" s="21"/>
      <c r="G61" s="21"/>
      <c r="H61" s="21"/>
      <c r="I61" s="21"/>
      <c r="J61" s="21"/>
      <c r="K61" s="21"/>
    </row>
    <row r="62" spans="1:15" ht="16.5" thickBot="1">
      <c r="A62" s="37"/>
      <c r="B62" s="37"/>
      <c r="C62" s="48" t="s">
        <v>46</v>
      </c>
      <c r="D62" s="52" t="s">
        <v>10</v>
      </c>
      <c r="E62" s="72">
        <v>1</v>
      </c>
      <c r="F62" s="72"/>
      <c r="G62" s="72"/>
      <c r="H62" s="73">
        <v>120</v>
      </c>
      <c r="I62" s="74">
        <f t="shared" si="0"/>
        <v>24</v>
      </c>
      <c r="J62" s="75">
        <f t="shared" si="1"/>
        <v>0</v>
      </c>
      <c r="K62" s="76">
        <f t="shared" si="2"/>
        <v>144</v>
      </c>
    </row>
    <row r="63" spans="1:15" ht="16.5" thickBot="1">
      <c r="A63" s="37"/>
      <c r="B63" s="37"/>
      <c r="C63" s="48" t="s">
        <v>38</v>
      </c>
      <c r="D63" s="39" t="s">
        <v>10</v>
      </c>
      <c r="E63" s="40">
        <v>1</v>
      </c>
      <c r="F63" s="40"/>
      <c r="G63" s="40"/>
      <c r="H63" s="60">
        <v>60</v>
      </c>
      <c r="I63" s="5">
        <f t="shared" si="0"/>
        <v>12</v>
      </c>
      <c r="J63" s="16">
        <f t="shared" si="1"/>
        <v>0</v>
      </c>
      <c r="K63" s="63">
        <f t="shared" si="2"/>
        <v>72</v>
      </c>
    </row>
    <row r="64" spans="1:15" ht="16.5" thickBot="1">
      <c r="A64" s="37"/>
      <c r="B64" s="37"/>
      <c r="C64" s="48" t="s">
        <v>47</v>
      </c>
      <c r="D64" s="39" t="s">
        <v>10</v>
      </c>
      <c r="E64" s="40">
        <v>1</v>
      </c>
      <c r="F64" s="40"/>
      <c r="G64" s="40"/>
      <c r="H64" s="60">
        <v>200</v>
      </c>
      <c r="I64" s="5">
        <f t="shared" si="0"/>
        <v>40</v>
      </c>
      <c r="J64" s="16">
        <f t="shared" si="1"/>
        <v>0</v>
      </c>
      <c r="K64" s="63">
        <f t="shared" si="2"/>
        <v>240</v>
      </c>
      <c r="L64" s="13"/>
      <c r="M64" s="13"/>
      <c r="N64" s="13"/>
      <c r="O64" s="13"/>
    </row>
    <row r="65" spans="1:15" ht="16.5" thickBot="1">
      <c r="A65" s="37"/>
      <c r="B65" s="37"/>
      <c r="C65" s="48" t="s">
        <v>48</v>
      </c>
      <c r="D65" s="39" t="s">
        <v>10</v>
      </c>
      <c r="E65" s="40">
        <v>1</v>
      </c>
      <c r="F65" s="40"/>
      <c r="G65" s="40"/>
      <c r="H65" s="60">
        <v>70</v>
      </c>
      <c r="I65" s="5">
        <f t="shared" si="0"/>
        <v>14</v>
      </c>
      <c r="J65" s="16">
        <f t="shared" si="1"/>
        <v>0</v>
      </c>
      <c r="K65" s="63">
        <f t="shared" si="2"/>
        <v>84</v>
      </c>
    </row>
    <row r="66" spans="1:15" ht="63.75" thickBot="1">
      <c r="A66" s="37"/>
      <c r="B66" s="37"/>
      <c r="C66" s="48" t="s">
        <v>49</v>
      </c>
      <c r="D66" s="39" t="s">
        <v>10</v>
      </c>
      <c r="E66" s="40">
        <v>1</v>
      </c>
      <c r="F66" s="40"/>
      <c r="G66" s="40"/>
      <c r="H66" s="60">
        <v>4000</v>
      </c>
      <c r="I66" s="5">
        <f t="shared" si="0"/>
        <v>800</v>
      </c>
      <c r="J66" s="16">
        <f t="shared" si="1"/>
        <v>0</v>
      </c>
      <c r="K66" s="63">
        <f t="shared" si="2"/>
        <v>4800</v>
      </c>
    </row>
    <row r="67" spans="1:15" ht="16.5" thickBot="1">
      <c r="A67" s="37"/>
      <c r="B67" s="37"/>
      <c r="C67" s="48" t="s">
        <v>50</v>
      </c>
      <c r="D67" s="38" t="s">
        <v>16</v>
      </c>
      <c r="E67" s="10">
        <v>1</v>
      </c>
      <c r="F67" s="10"/>
      <c r="G67" s="10"/>
      <c r="H67" s="62">
        <v>2000</v>
      </c>
      <c r="I67" s="5">
        <f t="shared" si="0"/>
        <v>400</v>
      </c>
      <c r="J67" s="16">
        <f t="shared" si="1"/>
        <v>0</v>
      </c>
      <c r="K67" s="63">
        <f t="shared" si="2"/>
        <v>2400</v>
      </c>
    </row>
    <row r="68" spans="1:15" ht="32.25" thickBot="1">
      <c r="A68" s="37"/>
      <c r="B68" s="37"/>
      <c r="C68" s="77" t="s">
        <v>51</v>
      </c>
      <c r="D68" s="78" t="s">
        <v>52</v>
      </c>
      <c r="E68" s="79">
        <v>1</v>
      </c>
      <c r="F68" s="79"/>
      <c r="G68" s="79"/>
      <c r="H68" s="80" t="s">
        <v>21</v>
      </c>
      <c r="I68" s="81" t="e">
        <f t="shared" si="0"/>
        <v>#VALUE!</v>
      </c>
      <c r="J68" s="82">
        <f t="shared" si="1"/>
        <v>0</v>
      </c>
      <c r="K68" s="83" t="e">
        <f t="shared" si="2"/>
        <v>#VALUE!</v>
      </c>
    </row>
    <row r="69" spans="1:15" ht="15.75">
      <c r="A69" s="37"/>
      <c r="B69" s="37"/>
      <c r="C69" s="35"/>
      <c r="E69" s="21"/>
      <c r="F69" s="21"/>
      <c r="G69" s="21"/>
      <c r="H69" s="21"/>
      <c r="I69" s="21"/>
      <c r="J69" s="21"/>
      <c r="K69" s="21"/>
      <c r="L69" s="14"/>
      <c r="M69" s="14"/>
      <c r="N69" s="14"/>
      <c r="O69" s="14"/>
    </row>
    <row r="70" spans="1:15" ht="60.75">
      <c r="A70" s="37"/>
      <c r="B70" s="37"/>
      <c r="C70" s="45" t="s">
        <v>53</v>
      </c>
      <c r="E70" s="21"/>
      <c r="F70" s="21"/>
      <c r="G70" s="21"/>
      <c r="H70" s="21"/>
      <c r="I70" s="21"/>
      <c r="J70" s="21"/>
      <c r="K70" s="21"/>
      <c r="L70" s="15"/>
      <c r="M70" s="15"/>
      <c r="N70" s="15"/>
      <c r="O70" s="15"/>
    </row>
    <row r="71" spans="1:15" ht="15.75" thickBot="1">
      <c r="A71" s="37"/>
      <c r="B71" s="37"/>
      <c r="C71" s="36"/>
      <c r="E71" s="21"/>
      <c r="F71" s="21"/>
      <c r="G71" s="21"/>
      <c r="H71" s="21"/>
      <c r="I71" s="21"/>
      <c r="J71" s="21"/>
      <c r="K71" s="21"/>
      <c r="L71" s="17"/>
      <c r="M71" s="17"/>
      <c r="N71" s="17"/>
      <c r="O71" s="17"/>
    </row>
    <row r="72" spans="1:15" ht="16.5" thickBot="1">
      <c r="A72" s="37"/>
      <c r="B72" s="37"/>
      <c r="C72" s="48" t="s">
        <v>54</v>
      </c>
      <c r="D72" s="52" t="s">
        <v>10</v>
      </c>
      <c r="E72" s="72">
        <v>1</v>
      </c>
      <c r="F72" s="72"/>
      <c r="G72" s="72"/>
      <c r="H72" s="73">
        <v>80</v>
      </c>
      <c r="I72" s="74">
        <f t="shared" si="0"/>
        <v>16</v>
      </c>
      <c r="J72" s="75">
        <f t="shared" si="1"/>
        <v>0</v>
      </c>
      <c r="K72" s="76">
        <f t="shared" si="2"/>
        <v>96</v>
      </c>
      <c r="L72" s="17"/>
      <c r="M72" s="17"/>
      <c r="N72" s="17"/>
      <c r="O72" s="17"/>
    </row>
    <row r="73" spans="1:15" ht="16.5" thickBot="1">
      <c r="A73" s="37"/>
      <c r="B73" s="37"/>
      <c r="C73" s="48" t="s">
        <v>55</v>
      </c>
      <c r="D73" s="39" t="s">
        <v>10</v>
      </c>
      <c r="E73" s="40">
        <v>1</v>
      </c>
      <c r="F73" s="40"/>
      <c r="G73" s="40"/>
      <c r="H73" s="60">
        <v>60</v>
      </c>
      <c r="I73" s="5">
        <f t="shared" si="0"/>
        <v>12</v>
      </c>
      <c r="J73" s="16">
        <f t="shared" si="1"/>
        <v>0</v>
      </c>
      <c r="K73" s="63">
        <f t="shared" si="2"/>
        <v>72</v>
      </c>
      <c r="L73" s="12"/>
      <c r="M73" s="12"/>
      <c r="N73" s="12"/>
      <c r="O73" s="12"/>
    </row>
    <row r="74" spans="1:15" ht="16.5" thickBot="1">
      <c r="A74" s="37"/>
      <c r="B74" s="37"/>
      <c r="C74" s="48" t="s">
        <v>56</v>
      </c>
      <c r="D74" s="39" t="s">
        <v>10</v>
      </c>
      <c r="E74" s="40">
        <v>1</v>
      </c>
      <c r="F74" s="40"/>
      <c r="G74" s="40"/>
      <c r="H74" s="60">
        <v>15</v>
      </c>
      <c r="I74" s="5">
        <f t="shared" si="0"/>
        <v>3</v>
      </c>
      <c r="J74" s="16">
        <f t="shared" si="1"/>
        <v>0</v>
      </c>
      <c r="K74" s="63">
        <f t="shared" si="2"/>
        <v>18</v>
      </c>
    </row>
    <row r="75" spans="1:15" ht="32.25" thickBot="1">
      <c r="A75" s="37"/>
      <c r="B75" s="37"/>
      <c r="C75" s="48" t="s">
        <v>57</v>
      </c>
      <c r="D75" s="39" t="s">
        <v>10</v>
      </c>
      <c r="E75" s="40">
        <v>1</v>
      </c>
      <c r="F75" s="40"/>
      <c r="G75" s="40"/>
      <c r="H75" s="60">
        <v>80</v>
      </c>
      <c r="I75" s="5">
        <f t="shared" si="0"/>
        <v>16</v>
      </c>
      <c r="J75" s="16">
        <f t="shared" si="1"/>
        <v>0</v>
      </c>
      <c r="K75" s="63">
        <f t="shared" si="2"/>
        <v>96</v>
      </c>
    </row>
    <row r="76" spans="1:15" ht="16.5" thickBot="1">
      <c r="A76" s="37"/>
      <c r="B76" s="37"/>
      <c r="C76" s="48" t="s">
        <v>58</v>
      </c>
      <c r="D76" s="39" t="s">
        <v>10</v>
      </c>
      <c r="E76" s="40">
        <v>1</v>
      </c>
      <c r="F76" s="40"/>
      <c r="G76" s="40"/>
      <c r="H76" s="60">
        <v>80</v>
      </c>
      <c r="I76" s="5">
        <f t="shared" si="0"/>
        <v>16</v>
      </c>
      <c r="J76" s="16">
        <f t="shared" si="1"/>
        <v>0</v>
      </c>
      <c r="K76" s="63">
        <f t="shared" si="2"/>
        <v>96</v>
      </c>
      <c r="L76" s="13"/>
      <c r="M76" s="13"/>
      <c r="N76" s="13"/>
      <c r="O76" s="13"/>
    </row>
    <row r="77" spans="1:15" ht="16.5" thickBot="1">
      <c r="A77" s="37"/>
      <c r="B77" s="37"/>
      <c r="C77" s="48" t="s">
        <v>59</v>
      </c>
      <c r="D77" s="38" t="s">
        <v>10</v>
      </c>
      <c r="E77" s="10">
        <v>1</v>
      </c>
      <c r="F77" s="10"/>
      <c r="G77" s="10"/>
      <c r="H77" s="62">
        <v>100</v>
      </c>
      <c r="I77" s="5">
        <f t="shared" si="0"/>
        <v>20</v>
      </c>
      <c r="J77" s="16">
        <f t="shared" si="1"/>
        <v>0</v>
      </c>
      <c r="K77" s="63">
        <f t="shared" si="2"/>
        <v>120</v>
      </c>
    </row>
    <row r="78" spans="1:15" ht="16.5" thickBot="1">
      <c r="A78" s="37"/>
      <c r="B78" s="37"/>
      <c r="C78" s="48"/>
      <c r="D78" s="23"/>
      <c r="E78" s="10"/>
      <c r="F78" s="10"/>
      <c r="G78" s="10"/>
      <c r="H78" s="60"/>
      <c r="I78" s="5"/>
      <c r="J78" s="16"/>
      <c r="K78" s="63"/>
    </row>
    <row r="79" spans="1:15" ht="16.5" thickBot="1">
      <c r="A79" s="37"/>
      <c r="B79" s="37"/>
      <c r="C79" s="48" t="s">
        <v>60</v>
      </c>
      <c r="D79" s="34" t="s">
        <v>10</v>
      </c>
      <c r="E79" s="10">
        <v>1</v>
      </c>
      <c r="F79" s="10"/>
      <c r="G79" s="10"/>
      <c r="H79" s="60">
        <v>200</v>
      </c>
      <c r="I79" s="5">
        <f t="shared" si="0"/>
        <v>40</v>
      </c>
      <c r="J79" s="16">
        <f t="shared" si="1"/>
        <v>0</v>
      </c>
      <c r="K79" s="63">
        <f t="shared" si="2"/>
        <v>240</v>
      </c>
    </row>
    <row r="80" spans="1:15" ht="16.5" thickBot="1">
      <c r="A80" s="37"/>
      <c r="B80" s="37"/>
      <c r="C80" s="48" t="s">
        <v>61</v>
      </c>
      <c r="D80" s="34" t="s">
        <v>10</v>
      </c>
      <c r="E80" s="10">
        <v>1</v>
      </c>
      <c r="F80" s="10"/>
      <c r="G80" s="10"/>
      <c r="H80" s="60">
        <v>250</v>
      </c>
      <c r="I80" s="5">
        <f t="shared" ref="I80:I81" si="3">H80/5</f>
        <v>50</v>
      </c>
      <c r="J80" s="16">
        <f t="shared" si="1"/>
        <v>0</v>
      </c>
      <c r="K80" s="63">
        <f t="shared" si="2"/>
        <v>300</v>
      </c>
      <c r="L80" s="13"/>
      <c r="M80" s="13"/>
      <c r="N80" s="13"/>
      <c r="O80" s="13"/>
    </row>
    <row r="81" spans="1:15" ht="16.5" thickBot="1">
      <c r="A81" s="37"/>
      <c r="B81" s="37"/>
      <c r="C81" s="77" t="s">
        <v>62</v>
      </c>
      <c r="D81" s="78" t="s">
        <v>10</v>
      </c>
      <c r="E81" s="79">
        <v>1</v>
      </c>
      <c r="F81" s="79"/>
      <c r="G81" s="79"/>
      <c r="H81" s="80">
        <v>35</v>
      </c>
      <c r="I81" s="81">
        <f t="shared" si="3"/>
        <v>7</v>
      </c>
      <c r="J81" s="82">
        <f t="shared" si="1"/>
        <v>0</v>
      </c>
      <c r="K81" s="83">
        <f t="shared" ref="K81" si="4">J81+I81+H81</f>
        <v>42</v>
      </c>
    </row>
    <row r="82" spans="1:15">
      <c r="A82" s="37"/>
      <c r="B82" s="37"/>
      <c r="K82" s="47"/>
    </row>
    <row r="83" spans="1:15">
      <c r="A83" s="37"/>
      <c r="B83" s="37"/>
      <c r="K83" s="47"/>
    </row>
    <row r="84" spans="1:15" ht="40.5">
      <c r="C84" s="45" t="s">
        <v>68</v>
      </c>
      <c r="K84" s="47"/>
    </row>
    <row r="85" spans="1:15" ht="15.75" thickBot="1">
      <c r="C85" s="42"/>
      <c r="K85" s="47"/>
      <c r="L85" s="14"/>
      <c r="M85" s="14"/>
      <c r="N85" s="14"/>
      <c r="O85" s="14"/>
    </row>
    <row r="86" spans="1:15" ht="30">
      <c r="B86" s="46">
        <v>1</v>
      </c>
      <c r="C86" s="51" t="s">
        <v>69</v>
      </c>
      <c r="D86" s="52" t="s">
        <v>65</v>
      </c>
      <c r="E86" s="53">
        <v>1</v>
      </c>
      <c r="F86" s="53">
        <v>5</v>
      </c>
      <c r="G86" s="53">
        <v>25</v>
      </c>
      <c r="H86" s="53">
        <v>1</v>
      </c>
      <c r="I86" s="53"/>
      <c r="J86" s="53">
        <v>184</v>
      </c>
      <c r="K86" s="64">
        <f>(J86/G86*F86*E86)+(H86*E86)</f>
        <v>37.800000000000004</v>
      </c>
      <c r="L86" s="15"/>
      <c r="M86" s="15"/>
      <c r="N86" s="15"/>
      <c r="O86" s="15"/>
    </row>
    <row r="87" spans="1:15" ht="30">
      <c r="B87" s="46">
        <v>2</v>
      </c>
      <c r="C87" s="54" t="s">
        <v>70</v>
      </c>
      <c r="D87" s="39" t="s">
        <v>10</v>
      </c>
      <c r="E87" s="50">
        <v>1</v>
      </c>
      <c r="F87" s="50">
        <v>1.05</v>
      </c>
      <c r="G87" s="50">
        <v>1.8</v>
      </c>
      <c r="H87" s="50">
        <v>1</v>
      </c>
      <c r="I87" s="50"/>
      <c r="J87" s="50">
        <v>567</v>
      </c>
      <c r="K87" s="65">
        <f>(J87/G87*F87*E87)+(H87*E87)</f>
        <v>331.75</v>
      </c>
      <c r="L87" s="17"/>
      <c r="M87" s="17"/>
      <c r="N87" s="17"/>
      <c r="O87" s="17"/>
    </row>
    <row r="88" spans="1:15" ht="30">
      <c r="B88" s="46">
        <v>3</v>
      </c>
      <c r="C88" s="54" t="s">
        <v>71</v>
      </c>
      <c r="D88" s="39" t="s">
        <v>16</v>
      </c>
      <c r="E88" s="50">
        <v>1</v>
      </c>
      <c r="F88" s="50">
        <v>8</v>
      </c>
      <c r="G88" s="50">
        <v>100</v>
      </c>
      <c r="H88" s="50">
        <v>1</v>
      </c>
      <c r="I88" s="50"/>
      <c r="J88" s="50">
        <v>350</v>
      </c>
      <c r="K88" s="65">
        <f>(J88/G88*F88*E88)+(H88*E88)</f>
        <v>29</v>
      </c>
    </row>
    <row r="89" spans="1:15" ht="30">
      <c r="B89" s="46">
        <v>4</v>
      </c>
      <c r="C89" s="54" t="s">
        <v>72</v>
      </c>
      <c r="D89" s="39" t="s">
        <v>65</v>
      </c>
      <c r="E89" s="50">
        <v>1</v>
      </c>
      <c r="F89" s="50">
        <v>6</v>
      </c>
      <c r="G89" s="50">
        <v>25</v>
      </c>
      <c r="H89" s="50">
        <v>1</v>
      </c>
      <c r="I89" s="50"/>
      <c r="J89" s="50">
        <v>300</v>
      </c>
      <c r="K89" s="65">
        <f>(J89/G89*F89*E89)+(H89*E89)</f>
        <v>73</v>
      </c>
    </row>
    <row r="90" spans="1:15">
      <c r="B90" s="46">
        <v>5</v>
      </c>
      <c r="C90" s="54" t="s">
        <v>73</v>
      </c>
      <c r="D90" s="39" t="s">
        <v>65</v>
      </c>
      <c r="E90" s="50">
        <v>1</v>
      </c>
      <c r="F90" s="50">
        <v>1.2</v>
      </c>
      <c r="G90" s="50">
        <v>50</v>
      </c>
      <c r="H90" s="50">
        <v>1</v>
      </c>
      <c r="I90" s="50"/>
      <c r="J90" s="50">
        <v>1677</v>
      </c>
      <c r="K90" s="65">
        <f t="shared" ref="K90:K93" si="5">(J90/G90*F90*E90)+(H90*E90)</f>
        <v>41.247999999999998</v>
      </c>
    </row>
    <row r="91" spans="1:15" ht="30">
      <c r="B91" s="46">
        <v>6</v>
      </c>
      <c r="C91" s="54" t="s">
        <v>74</v>
      </c>
      <c r="D91" s="39" t="s">
        <v>65</v>
      </c>
      <c r="E91" s="50">
        <v>1</v>
      </c>
      <c r="F91" s="50">
        <v>0.5</v>
      </c>
      <c r="G91" s="50">
        <v>25</v>
      </c>
      <c r="H91" s="50">
        <v>1</v>
      </c>
      <c r="I91" s="50"/>
      <c r="J91" s="50">
        <v>1164</v>
      </c>
      <c r="K91" s="65">
        <f t="shared" si="5"/>
        <v>24.28</v>
      </c>
    </row>
    <row r="92" spans="1:15" ht="30">
      <c r="B92" s="46">
        <v>7</v>
      </c>
      <c r="C92" s="54" t="s">
        <v>75</v>
      </c>
      <c r="D92" s="39" t="s">
        <v>65</v>
      </c>
      <c r="E92" s="50">
        <v>1</v>
      </c>
      <c r="F92" s="50">
        <v>4</v>
      </c>
      <c r="G92" s="50">
        <v>25</v>
      </c>
      <c r="H92" s="50">
        <v>1</v>
      </c>
      <c r="I92" s="50"/>
      <c r="J92" s="50">
        <v>420</v>
      </c>
      <c r="K92" s="65">
        <f t="shared" si="5"/>
        <v>68.2</v>
      </c>
    </row>
    <row r="93" spans="1:15" ht="30">
      <c r="B93" s="46">
        <v>8</v>
      </c>
      <c r="C93" s="54" t="s">
        <v>76</v>
      </c>
      <c r="D93" s="39" t="s">
        <v>65</v>
      </c>
      <c r="E93" s="50">
        <v>1</v>
      </c>
      <c r="F93" s="50">
        <v>0.6</v>
      </c>
      <c r="G93" s="50">
        <v>25</v>
      </c>
      <c r="H93" s="50">
        <v>1</v>
      </c>
      <c r="I93" s="50"/>
      <c r="J93" s="50">
        <v>3200</v>
      </c>
      <c r="K93" s="65">
        <f t="shared" si="5"/>
        <v>77.8</v>
      </c>
    </row>
    <row r="94" spans="1:15" ht="27" thickBot="1">
      <c r="C94" s="55"/>
      <c r="D94" s="59" t="s">
        <v>82</v>
      </c>
      <c r="E94" s="56"/>
      <c r="F94" s="56"/>
      <c r="G94" s="56"/>
      <c r="H94" s="56"/>
      <c r="I94" s="56"/>
      <c r="J94" s="56">
        <f>SUM(J86:J93)</f>
        <v>7862</v>
      </c>
      <c r="K94" s="57">
        <f>SUM(K86:K93)</f>
        <v>683.07799999999997</v>
      </c>
    </row>
    <row r="95" spans="1:15" ht="27" thickBot="1">
      <c r="C95" s="97"/>
      <c r="D95" s="98"/>
      <c r="E95" s="97"/>
      <c r="F95" s="97"/>
      <c r="G95" s="97"/>
      <c r="H95" s="97"/>
      <c r="I95" s="97"/>
      <c r="J95" s="97"/>
      <c r="K95" s="99"/>
    </row>
    <row r="96" spans="1:15" ht="45.75" thickBot="1">
      <c r="C96" s="66" t="s">
        <v>95</v>
      </c>
      <c r="D96" s="98"/>
      <c r="E96" s="97">
        <v>1</v>
      </c>
      <c r="F96" s="97"/>
      <c r="G96" s="97"/>
      <c r="H96" s="97"/>
      <c r="I96" s="97">
        <v>405</v>
      </c>
      <c r="J96" s="97"/>
      <c r="K96" s="99"/>
    </row>
    <row r="97" spans="2:11" ht="45.75" thickBot="1">
      <c r="C97" s="66" t="s">
        <v>94</v>
      </c>
      <c r="D97" s="98"/>
      <c r="E97" s="97">
        <v>1</v>
      </c>
      <c r="F97" s="97"/>
      <c r="G97" s="97"/>
      <c r="H97" s="97"/>
      <c r="I97" s="97">
        <v>650</v>
      </c>
      <c r="J97" s="97"/>
      <c r="K97" s="99"/>
    </row>
    <row r="98" spans="2:11" ht="30.75" thickBot="1">
      <c r="C98" s="66" t="s">
        <v>93</v>
      </c>
      <c r="D98" s="98"/>
      <c r="E98" s="97">
        <v>1</v>
      </c>
      <c r="F98" s="97"/>
      <c r="G98" s="97"/>
      <c r="H98" s="97"/>
      <c r="I98" s="97">
        <v>380</v>
      </c>
      <c r="J98" s="97"/>
      <c r="K98" s="99"/>
    </row>
    <row r="99" spans="2:11" ht="60.75" thickBot="1">
      <c r="C99" s="66" t="s">
        <v>96</v>
      </c>
      <c r="D99" s="98"/>
      <c r="E99" s="97">
        <v>1</v>
      </c>
      <c r="F99" s="97"/>
      <c r="G99" s="97"/>
      <c r="H99" s="97"/>
      <c r="I99" s="97">
        <v>405</v>
      </c>
      <c r="J99" s="97"/>
      <c r="K99" s="99"/>
    </row>
    <row r="100" spans="2:11" ht="30.75" thickBot="1">
      <c r="C100" s="66" t="s">
        <v>92</v>
      </c>
      <c r="D100" s="98"/>
      <c r="E100" s="97">
        <v>1</v>
      </c>
      <c r="F100" s="97"/>
      <c r="G100" s="97"/>
      <c r="H100" s="97"/>
      <c r="I100" s="97">
        <v>430</v>
      </c>
      <c r="J100" s="97"/>
      <c r="K100" s="99"/>
    </row>
    <row r="101" spans="2:11" ht="30.75" thickBot="1">
      <c r="C101" s="66" t="s">
        <v>91</v>
      </c>
      <c r="D101" s="98"/>
      <c r="E101" s="97">
        <v>1</v>
      </c>
      <c r="F101" s="97"/>
      <c r="G101" s="97"/>
      <c r="H101" s="97"/>
      <c r="I101" s="97">
        <v>455</v>
      </c>
      <c r="J101" s="97"/>
      <c r="K101" s="99"/>
    </row>
    <row r="102" spans="2:11" ht="27" thickBot="1">
      <c r="C102" s="66" t="s">
        <v>88</v>
      </c>
      <c r="D102" s="98"/>
      <c r="E102" s="97">
        <v>1</v>
      </c>
      <c r="F102" s="97"/>
      <c r="G102" s="97"/>
      <c r="H102" s="97"/>
      <c r="I102" s="97">
        <v>295</v>
      </c>
      <c r="J102" s="97"/>
      <c r="K102" s="99"/>
    </row>
    <row r="103" spans="2:11" ht="27" thickBot="1">
      <c r="C103" s="66" t="s">
        <v>63</v>
      </c>
      <c r="D103" s="98"/>
      <c r="E103" s="97">
        <v>1</v>
      </c>
      <c r="F103" s="97"/>
      <c r="G103" s="97"/>
      <c r="H103" s="97"/>
      <c r="I103" s="97">
        <v>270</v>
      </c>
      <c r="J103" s="97"/>
      <c r="K103" s="99"/>
    </row>
    <row r="104" spans="2:11" ht="30.75" thickBot="1">
      <c r="C104" s="100" t="s">
        <v>87</v>
      </c>
      <c r="D104" s="98"/>
      <c r="E104" s="97">
        <v>1</v>
      </c>
      <c r="F104" s="97"/>
      <c r="G104" s="97"/>
      <c r="H104" s="97"/>
      <c r="I104" s="97">
        <v>180</v>
      </c>
      <c r="J104" s="97"/>
      <c r="K104" s="99"/>
    </row>
    <row r="105" spans="2:11" ht="27" thickBot="1">
      <c r="C105" s="66" t="s">
        <v>97</v>
      </c>
      <c r="D105" s="98"/>
      <c r="E105" s="97">
        <v>1</v>
      </c>
      <c r="F105" s="97"/>
      <c r="G105" s="97"/>
      <c r="H105" s="97"/>
      <c r="I105" s="97">
        <v>75</v>
      </c>
      <c r="J105" s="97"/>
      <c r="K105" s="99"/>
    </row>
    <row r="106" spans="2:11" ht="27" thickBot="1">
      <c r="C106" s="66" t="s">
        <v>107</v>
      </c>
      <c r="D106" s="98"/>
      <c r="E106" s="97">
        <v>1</v>
      </c>
      <c r="F106" s="97"/>
      <c r="G106" s="97"/>
      <c r="H106" s="97"/>
      <c r="I106" s="97">
        <v>120</v>
      </c>
      <c r="J106" s="97"/>
      <c r="K106" s="99"/>
    </row>
    <row r="107" spans="2:11" ht="26.25">
      <c r="C107" s="66" t="s">
        <v>86</v>
      </c>
      <c r="D107" s="98"/>
      <c r="E107" s="97">
        <v>1</v>
      </c>
      <c r="F107" s="97"/>
      <c r="G107" s="97"/>
      <c r="H107" s="97"/>
      <c r="I107" s="97">
        <v>60</v>
      </c>
      <c r="J107" s="97"/>
      <c r="K107" s="99"/>
    </row>
    <row r="108" spans="2:11" ht="40.5">
      <c r="C108" s="45" t="s">
        <v>68</v>
      </c>
      <c r="D108" s="20"/>
    </row>
    <row r="109" spans="2:11">
      <c r="B109" s="42">
        <v>1</v>
      </c>
      <c r="C109" s="101" t="s">
        <v>99</v>
      </c>
      <c r="D109" s="39" t="s">
        <v>98</v>
      </c>
      <c r="E109" s="50">
        <v>1</v>
      </c>
      <c r="F109" s="50">
        <v>1.2</v>
      </c>
      <c r="G109" s="50">
        <v>3</v>
      </c>
      <c r="H109" s="50">
        <v>1</v>
      </c>
      <c r="I109" s="50"/>
      <c r="J109" s="50">
        <v>75</v>
      </c>
      <c r="K109" s="103">
        <f t="shared" ref="K109:K110" si="6">(J109/G109*F109*E109)+(H109*E109)</f>
        <v>31</v>
      </c>
    </row>
    <row r="110" spans="2:11">
      <c r="B110" s="42">
        <v>2</v>
      </c>
      <c r="C110" s="50" t="s">
        <v>100</v>
      </c>
      <c r="D110" s="39" t="s">
        <v>98</v>
      </c>
      <c r="E110" s="50">
        <v>1</v>
      </c>
      <c r="F110" s="50">
        <v>1.2</v>
      </c>
      <c r="G110" s="50">
        <v>3</v>
      </c>
      <c r="H110" s="50">
        <v>1</v>
      </c>
      <c r="I110" s="50"/>
      <c r="J110" s="50">
        <v>121</v>
      </c>
      <c r="K110" s="103">
        <f t="shared" si="6"/>
        <v>49.4</v>
      </c>
    </row>
    <row r="111" spans="2:11">
      <c r="B111" s="42">
        <v>3</v>
      </c>
      <c r="C111" s="50" t="s">
        <v>101</v>
      </c>
      <c r="D111" s="39" t="s">
        <v>103</v>
      </c>
      <c r="E111" s="50">
        <v>1</v>
      </c>
      <c r="F111" s="50">
        <v>0.03</v>
      </c>
      <c r="G111" s="50">
        <v>0.28000000000000003</v>
      </c>
      <c r="H111" s="50">
        <v>1</v>
      </c>
      <c r="I111" s="50"/>
      <c r="J111" s="50">
        <v>100</v>
      </c>
      <c r="K111" s="103">
        <f>(J111/G111*F111*E111)+(H111*E111)</f>
        <v>11.714285714285714</v>
      </c>
    </row>
    <row r="112" spans="2:11">
      <c r="B112" s="42">
        <v>4</v>
      </c>
      <c r="C112" s="50" t="s">
        <v>104</v>
      </c>
      <c r="D112" s="39" t="s">
        <v>102</v>
      </c>
      <c r="E112" s="50">
        <v>1</v>
      </c>
      <c r="F112" s="50">
        <v>1</v>
      </c>
      <c r="G112" s="50">
        <v>15</v>
      </c>
      <c r="H112" s="50">
        <v>1</v>
      </c>
      <c r="I112" s="50"/>
      <c r="J112" s="50">
        <v>96</v>
      </c>
      <c r="K112" s="103">
        <f>(J112/G112*F112*E112)+(H112*E112)</f>
        <v>7.4</v>
      </c>
    </row>
    <row r="113" spans="2:11">
      <c r="B113" s="42">
        <v>5</v>
      </c>
      <c r="C113" s="50" t="s">
        <v>105</v>
      </c>
      <c r="D113" s="39" t="s">
        <v>106</v>
      </c>
      <c r="E113" s="50">
        <v>1</v>
      </c>
      <c r="F113" s="50">
        <v>5</v>
      </c>
      <c r="G113" s="50">
        <v>200</v>
      </c>
      <c r="H113" s="50">
        <v>1</v>
      </c>
      <c r="I113" s="50"/>
      <c r="J113" s="50">
        <v>1920</v>
      </c>
      <c r="K113" s="103">
        <f>(J113/G113*F113*E113)+(H113*E113)</f>
        <v>49</v>
      </c>
    </row>
    <row r="114" spans="2:11" ht="15.75" thickBot="1">
      <c r="B114" s="42"/>
      <c r="D114" s="20"/>
      <c r="K114" s="102"/>
    </row>
    <row r="115" spans="2:11" ht="15.75">
      <c r="G115" s="104"/>
      <c r="H115" s="105"/>
      <c r="I115" s="106" t="s">
        <v>5</v>
      </c>
      <c r="J115" s="106" t="s">
        <v>6</v>
      </c>
      <c r="K115" s="107" t="s">
        <v>12</v>
      </c>
    </row>
    <row r="116" spans="2:11">
      <c r="G116" s="85" t="s">
        <v>1</v>
      </c>
      <c r="H116" s="86"/>
      <c r="I116" s="26">
        <f>I118+I117</f>
        <v>354</v>
      </c>
      <c r="J116" s="26">
        <f t="shared" ref="J116" si="7">J118+J117</f>
        <v>819.69359999999995</v>
      </c>
      <c r="K116" s="27">
        <f>J116+I116</f>
        <v>1173.6936000000001</v>
      </c>
    </row>
    <row r="117" spans="2:11">
      <c r="G117" s="85" t="s">
        <v>3</v>
      </c>
      <c r="H117" s="86"/>
      <c r="I117" s="26">
        <f>I118/5</f>
        <v>59</v>
      </c>
      <c r="J117" s="26">
        <f t="shared" ref="J117" si="8">J118/5</f>
        <v>136.6156</v>
      </c>
      <c r="K117" s="27">
        <f>J117+I117</f>
        <v>195.6156</v>
      </c>
    </row>
    <row r="118" spans="2:11" ht="15.75" thickBot="1">
      <c r="G118" s="87" t="s">
        <v>4</v>
      </c>
      <c r="H118" s="88"/>
      <c r="I118" s="28">
        <v>295</v>
      </c>
      <c r="J118" s="28">
        <f>SUM(K86:K93)</f>
        <v>683.07799999999997</v>
      </c>
      <c r="K118" s="29">
        <f>J118+I118</f>
        <v>978.07799999999997</v>
      </c>
    </row>
    <row r="119" spans="2:11" ht="16.5" thickBot="1">
      <c r="G119" s="23"/>
      <c r="H119" s="89"/>
      <c r="I119" s="89"/>
      <c r="J119" s="1"/>
      <c r="K119" s="58" t="s">
        <v>13</v>
      </c>
    </row>
  </sheetData>
  <autoFilter ref="A9:K33">
    <filterColumn colId="5"/>
    <filterColumn colId="6"/>
  </autoFilter>
  <mergeCells count="6">
    <mergeCell ref="B1:K1"/>
    <mergeCell ref="G116:H116"/>
    <mergeCell ref="G117:H117"/>
    <mergeCell ref="G118:H118"/>
    <mergeCell ref="H119:I119"/>
    <mergeCell ref="C8:K8"/>
  </mergeCells>
  <hyperlinks>
    <hyperlink ref="B86" r:id="rId1" display="https://www.eos-klinkier.com.ua/cache/images/eoc/baumit-nivofix-25-kg_w445_h445_watermark.png"/>
    <hyperlink ref="B87" r:id="rId2" display="https://iteragroup.com.ua/media/catalog/product/cache/1/thumbnail/78x98/9df78eab33525d08d6e5fb8d27136e95/r/o/rokwool-frontrock-max-e.jpg"/>
    <hyperlink ref="B88" r:id="rId3" display="https://images.ua.prom.st/1965050287_w640_h640_dyubel-dlya-izolyatsiyimetallichprut.jpg"/>
    <hyperlink ref="B89" r:id="rId4" display="https://www.eos-klinkier.com.ua/cache/images/eoc/baumit-procontact-25-kg_w266_h266.png"/>
    <hyperlink ref="B90" r:id="rId5" display="https://www.eos-klinkier.com.ua/cache/images/eoc/baumit-steklosetka-duotex_w266_h266.jpghttps:/www.eos-klinkier.com.ua/cache/images/eoc/baumit-steklosetka-duotex_w266_h266.jpg"/>
    <hyperlink ref="B91" r:id="rId6" display="https://www.eos-klinkier.com.ua/cache/images/eoc/baumit-uniprimer-25-kg_w445_h445_watermark.png"/>
    <hyperlink ref="B92" r:id="rId7" display="https://www.eos-klinkier.com.ua/cache/images/eoc/baumit-edelputz-spezial-white-barashek-2-mm-25-kg_w266_h266.png"/>
    <hyperlink ref="B93" r:id="rId8" display="https://www.eos-klinkier.com.ua/cache/images/eoc/baumit-silikoncolor-25-kg_w445_h445_watermark.png"/>
    <hyperlink ref="B109" r:id="rId9" display="https://encrypted-tbn0.gstatic.com/images?q=tbn%3AANd9GcTD3sV9pehjB5fzu1gEVEpFxdepUdFZhk8IqqxC2l_N9kgTd8iQ"/>
    <hyperlink ref="B111" r:id="rId10" display="https://cdn.27.ua/799/65/4c/25932_1.jpeg"/>
    <hyperlink ref="D110" r:id="rId11"/>
    <hyperlink ref="B112" r:id="rId12" display="https://cdn.27.ua/499/fd/41/458049_2.jpeg"/>
    <hyperlink ref="B113" r:id="rId13" display="https://buddvir.ua/image/cache/data/1c/11915005_anker_aps_h_10_80_shurup_6gr-500x500.jpg"/>
    <hyperlink ref="B110" r:id="rId14" display="https://encrypted-tbn0.gstatic.com/images?q=tbn%3AANd9GcTMGNyVyYdYGGyplQHQLUBk3V5rJWVQ-sEXbqlofduN1fe-Uulo"/>
  </hyperlinks>
  <pageMargins left="0" right="0" top="0.39370078740157483" bottom="0.39370078740157483" header="0.31496062992125984" footer="0.31496062992125984"/>
  <pageSetup paperSize="9" orientation="landscape"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СМЕТА</vt:lpstr>
      <vt:lpstr>СМЕТА!Область_печати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Lyudmyla Yatskiv</dc:creator>
  <cp:lastModifiedBy>Admin</cp:lastModifiedBy>
  <cp:lastPrinted>2019-04-15T10:51:44Z</cp:lastPrinted>
  <dcterms:created xsi:type="dcterms:W3CDTF">2017-03-28T06:50:21Z</dcterms:created>
  <dcterms:modified xsi:type="dcterms:W3CDTF">2020-02-08T11:52:34Z</dcterms:modified>
</cp:coreProperties>
</file>