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Igor\Desktop\Объекты\Бетон Днепродым\"/>
    </mc:Choice>
  </mc:AlternateContent>
  <bookViews>
    <workbookView xWindow="0" yWindow="0" windowWidth="19200" windowHeight="10815" tabRatio="705"/>
  </bookViews>
  <sheets>
    <sheet name="Бетонные работы" sheetId="46" r:id="rId1"/>
  </sheets>
  <definedNames>
    <definedName name="_xlnm._FilterDatabase" localSheetId="0" hidden="1">'Бетонные работы'!$A$3:$G$53</definedName>
  </definedNames>
  <calcPr calcId="162913"/>
</workbook>
</file>

<file path=xl/calcChain.xml><?xml version="1.0" encoding="utf-8"?>
<calcChain xmlns="http://schemas.openxmlformats.org/spreadsheetml/2006/main">
  <c r="D45" i="46" l="1"/>
  <c r="D44" i="46"/>
  <c r="D42" i="46"/>
  <c r="D41" i="46"/>
  <c r="D40" i="46"/>
  <c r="D38" i="46"/>
  <c r="D39" i="46" s="1"/>
  <c r="D34" i="46"/>
  <c r="D32" i="46"/>
  <c r="D33" i="46" s="1"/>
  <c r="G33" i="46" s="1"/>
  <c r="D31" i="46"/>
  <c r="D29" i="46"/>
  <c r="D28" i="46"/>
  <c r="D27" i="46"/>
  <c r="D26" i="46"/>
  <c r="D22" i="46"/>
  <c r="D20" i="46"/>
  <c r="D19" i="46"/>
  <c r="D14" i="46"/>
  <c r="D12" i="46"/>
  <c r="D13" i="46" s="1"/>
  <c r="G13" i="46" s="1"/>
  <c r="D11" i="46"/>
  <c r="G11" i="46" s="1"/>
  <c r="D9" i="46"/>
  <c r="D8" i="46"/>
  <c r="D7" i="46"/>
  <c r="F32" i="46" l="1"/>
  <c r="G30" i="46" l="1"/>
  <c r="G47" i="46" l="1"/>
  <c r="G46" i="46"/>
  <c r="F45" i="46"/>
  <c r="G44" i="46"/>
  <c r="F43" i="46"/>
  <c r="F42" i="46"/>
  <c r="F41" i="46"/>
  <c r="F40" i="46"/>
  <c r="G39" i="46"/>
  <c r="F38" i="46"/>
  <c r="G35" i="46"/>
  <c r="F34" i="46"/>
  <c r="G31" i="46"/>
  <c r="G29" i="46"/>
  <c r="F28" i="46"/>
  <c r="F27" i="46"/>
  <c r="F26" i="46"/>
  <c r="G24" i="46"/>
  <c r="G23" i="46"/>
  <c r="F22" i="46"/>
  <c r="F21" i="46"/>
  <c r="F20" i="46"/>
  <c r="F19" i="46"/>
  <c r="G15" i="46"/>
  <c r="F14" i="46"/>
  <c r="F12" i="46"/>
  <c r="F10" i="46"/>
  <c r="F9" i="46"/>
  <c r="F8" i="46"/>
  <c r="F7" i="46"/>
  <c r="G49" i="46" l="1"/>
  <c r="G51" i="46" s="1"/>
  <c r="F48" i="46"/>
  <c r="G50" i="46" s="1"/>
  <c r="G52" i="46" l="1"/>
  <c r="G53" i="46" s="1"/>
</calcChain>
</file>

<file path=xl/sharedStrings.xml><?xml version="1.0" encoding="utf-8"?>
<sst xmlns="http://schemas.openxmlformats.org/spreadsheetml/2006/main" count="101" uniqueCount="48">
  <si>
    <t>л</t>
  </si>
  <si>
    <t>т</t>
  </si>
  <si>
    <t xml:space="preserve">Розрахунок договірної вартості </t>
  </si>
  <si>
    <t xml:space="preserve">№  з/п </t>
  </si>
  <si>
    <t>Найменування</t>
  </si>
  <si>
    <t>Од. вим</t>
  </si>
  <si>
    <t>Кіл-ть</t>
  </si>
  <si>
    <t>всього</t>
  </si>
  <si>
    <t>робота</t>
  </si>
  <si>
    <t>матеріали</t>
  </si>
  <si>
    <t xml:space="preserve">м² </t>
  </si>
  <si>
    <t>Всього за работу:</t>
  </si>
  <si>
    <t>Всього за матеріали:</t>
  </si>
  <si>
    <t>Адміністративні, загальновиробничі витрати, 12%</t>
  </si>
  <si>
    <t xml:space="preserve">Транспортні витрати,
машини механізми, 
робота обладнання </t>
  </si>
  <si>
    <t>в т. ч. ПДВ</t>
  </si>
  <si>
    <t>ТОВ " Будівельна компанія "Полістрой"
Директор
____________________/ Чернобельський І.А./</t>
  </si>
  <si>
    <r>
      <t>м</t>
    </r>
    <r>
      <rPr>
        <i/>
        <sz val="11"/>
        <color theme="1"/>
        <rFont val="Times New Roman"/>
        <family val="1"/>
        <charset val="204"/>
      </rPr>
      <t xml:space="preserve">³ </t>
    </r>
  </si>
  <si>
    <t xml:space="preserve">Директор  ____________ І. А. Чернобельський </t>
  </si>
  <si>
    <t>за од.</t>
  </si>
  <si>
    <r>
      <t>м</t>
    </r>
    <r>
      <rPr>
        <b/>
        <i/>
        <sz val="11"/>
        <color theme="1"/>
        <rFont val="Times New Roman"/>
        <family val="1"/>
        <charset val="204"/>
      </rPr>
      <t xml:space="preserve">³ </t>
    </r>
  </si>
  <si>
    <t>см узел</t>
  </si>
  <si>
    <t>Вього за комерційною пропозицеєю (з ПДВ):</t>
  </si>
  <si>
    <t>Розділ 1. Фундаментна плита ФПм-1</t>
  </si>
  <si>
    <t>Розроблення ґрунту з навантаженням на
автомобiлi-самоскиди екскаваторами
одноковшовими дизельними на
пневмоколісному ходу з ковшом
мiсткiстю 0,25 м3, група ґрунтiв 2</t>
  </si>
  <si>
    <t>Розробка ґрунту вручну в траншеях
глибиною до 2 м без крiплень з укосами,
група ґрунтiв 2</t>
  </si>
  <si>
    <t>Ущiльнення ґрунту пневматичними
трамбiвками, група ґрунтiв 1, 2</t>
  </si>
  <si>
    <t>Улаштування основи пiд фундаменти
пiщаної</t>
  </si>
  <si>
    <t>Пiсок природний, рядовий</t>
  </si>
  <si>
    <t>Улаштування бетонної пiдготовки</t>
  </si>
  <si>
    <t>Сумiшi бетоннi готовi С8/10</t>
  </si>
  <si>
    <t>Улаштування фундаментних плит
залiзобетонних плоских</t>
  </si>
  <si>
    <t>Сумiшi бетоннi готовi С20/25</t>
  </si>
  <si>
    <t>Засипка вручну траншей, пазух
котлованiв i ям, група ґрунтiв 2</t>
  </si>
  <si>
    <t>Перевезення грунту до 10 км</t>
  </si>
  <si>
    <t>Прокат круглий та перiодичного профiлю, клас А-IV, дiаметр 8 мм</t>
  </si>
  <si>
    <t>Прокат круглий та перiодичного профiлю, клас А-IV, дiаметр 12мм</t>
  </si>
  <si>
    <t>Прокат круглий та перiодичного профiлю, клас А-IV, дiаметр 16мм</t>
  </si>
  <si>
    <t>Гiдроiзоляцiя стiн, фундаментiв бокова
обмазувальна бiтумна в 2 шари по
вирiвнянiй поверхнi бутового мурування,
цеглi, бетону</t>
  </si>
  <si>
    <t>Мастика бiтумна покрiвельна холодна</t>
  </si>
  <si>
    <t>Праймер битумный</t>
  </si>
  <si>
    <t>Розділ 2. Фундамент Фм-1</t>
  </si>
  <si>
    <t>Розроблення ґрунту у вiдвал
екскаваторами "драглайн" або "зворотна
лопата" з ковшом мiсткiстю 0,25 м3,
група ґрунтiв 2</t>
  </si>
  <si>
    <t>Улаштування залiзобетонних
фундаментiв загального призначення пiд
колони об'ємом понад 10 м3 до 25 м3</t>
  </si>
  <si>
    <t>Улаштування пiдливки пiд устаткування з
бетону товщиною 50 мм</t>
  </si>
  <si>
    <t>Установлення анкерних болтiв при
бетонуваннi iз зв'язками з арматури</t>
  </si>
  <si>
    <t>Болти М30х1000</t>
  </si>
  <si>
    <t>м.Кам*янське ,
що здійснюється в 2021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</si>
</sst>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_-* #,##0.00_₴_-;\-* #,##0.00_₴_-;_-* &quot;-&quot;??_₴_-;_-@_-"/>
    <numFmt numFmtId="166" formatCode="#,##0.0"/>
    <numFmt numFmtId="167" formatCode="#,##0.000"/>
    <numFmt numFmtId="168" formatCode="#,##0.00000"/>
    <numFmt numFmtId="169" formatCode="0.0000"/>
    <numFmt numFmtId="170" formatCode="0.00000"/>
  </numFmts>
  <fonts count="22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/>
    <xf numFmtId="0" fontId="1" fillId="0" borderId="0"/>
  </cellStyleXfs>
  <cellXfs count="109">
    <xf numFmtId="0" fontId="0" fillId="0" borderId="0" xfId="0"/>
    <xf numFmtId="4" fontId="8" fillId="2" borderId="3" xfId="0" applyNumberFormat="1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right" vertical="center" wrapText="1"/>
    </xf>
    <xf numFmtId="0" fontId="9" fillId="2" borderId="3" xfId="5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3" xfId="5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9" fillId="2" borderId="1" xfId="1" applyFont="1" applyFill="1" applyBorder="1" applyAlignment="1">
      <alignment horizontal="right" vertical="center"/>
    </xf>
    <xf numFmtId="0" fontId="14" fillId="2" borderId="0" xfId="0" applyFont="1" applyFill="1"/>
    <xf numFmtId="0" fontId="8" fillId="2" borderId="15" xfId="0" applyFont="1" applyFill="1" applyBorder="1" applyAlignment="1">
      <alignment horizontal="center" vertical="center" wrapText="1"/>
    </xf>
    <xf numFmtId="2" fontId="8" fillId="2" borderId="17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0" fontId="7" fillId="2" borderId="3" xfId="0" applyFont="1" applyFill="1" applyBorder="1" applyAlignment="1">
      <alignment horizontal="left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horizontal="center" vertical="center" wrapText="1"/>
    </xf>
    <xf numFmtId="0" fontId="11" fillId="2" borderId="0" xfId="5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left" vertical="center" wrapText="1"/>
    </xf>
    <xf numFmtId="0" fontId="1" fillId="2" borderId="0" xfId="1" applyFont="1" applyFill="1" applyAlignment="1">
      <alignment horizontal="center"/>
    </xf>
    <xf numFmtId="0" fontId="0" fillId="2" borderId="0" xfId="0" applyFont="1" applyFill="1"/>
    <xf numFmtId="4" fontId="9" fillId="2" borderId="10" xfId="0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/>
    </xf>
    <xf numFmtId="0" fontId="4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7" fillId="2" borderId="18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center" vertical="center"/>
    </xf>
    <xf numFmtId="4" fontId="7" fillId="2" borderId="19" xfId="1" applyNumberFormat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 wrapText="1"/>
    </xf>
    <xf numFmtId="0" fontId="11" fillId="2" borderId="0" xfId="6" applyFont="1" applyFill="1" applyAlignment="1">
      <alignment horizontal="left" vertical="center"/>
    </xf>
    <xf numFmtId="0" fontId="20" fillId="2" borderId="0" xfId="6" applyFont="1" applyFill="1" applyAlignment="1">
      <alignment horizontal="left" vertical="center"/>
    </xf>
    <xf numFmtId="4" fontId="15" fillId="2" borderId="0" xfId="0" applyNumberFormat="1" applyFont="1" applyFill="1" applyBorder="1" applyAlignment="1">
      <alignment horizontal="center" vertical="center" wrapText="1"/>
    </xf>
    <xf numFmtId="0" fontId="15" fillId="2" borderId="0" xfId="6" applyFont="1" applyFill="1" applyAlignment="1">
      <alignment horizontal="right" vertical="center"/>
    </xf>
    <xf numFmtId="4" fontId="8" fillId="2" borderId="16" xfId="0" applyNumberFormat="1" applyFont="1" applyFill="1" applyBorder="1" applyAlignment="1">
      <alignment horizontal="center" vertical="center" wrapText="1"/>
    </xf>
    <xf numFmtId="4" fontId="11" fillId="2" borderId="0" xfId="0" applyNumberFormat="1" applyFont="1" applyFill="1"/>
    <xf numFmtId="4" fontId="14" fillId="2" borderId="0" xfId="0" applyNumberFormat="1" applyFont="1" applyFill="1"/>
    <xf numFmtId="4" fontId="15" fillId="2" borderId="0" xfId="0" applyNumberFormat="1" applyFont="1" applyFill="1" applyBorder="1" applyAlignment="1">
      <alignment horizontal="right" vertical="center" wrapText="1"/>
    </xf>
    <xf numFmtId="4" fontId="1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/>
    <xf numFmtId="2" fontId="15" fillId="2" borderId="12" xfId="0" applyNumberFormat="1" applyFont="1" applyFill="1" applyBorder="1" applyAlignment="1">
      <alignment horizontal="center" vertical="center" wrapText="1"/>
    </xf>
    <xf numFmtId="4" fontId="15" fillId="2" borderId="13" xfId="0" applyNumberFormat="1" applyFont="1" applyFill="1" applyBorder="1" applyAlignment="1">
      <alignment horizontal="center" vertical="center" wrapText="1"/>
    </xf>
    <xf numFmtId="4" fontId="7" fillId="2" borderId="3" xfId="1" applyNumberFormat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4" fontId="7" fillId="2" borderId="10" xfId="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4" fontId="10" fillId="2" borderId="10" xfId="0" applyNumberFormat="1" applyFont="1" applyFill="1" applyBorder="1" applyAlignment="1">
      <alignment horizontal="center" vertical="center" wrapText="1"/>
    </xf>
    <xf numFmtId="4" fontId="15" fillId="2" borderId="0" xfId="6" applyNumberFormat="1" applyFont="1" applyFill="1" applyAlignment="1">
      <alignment horizontal="right" vertical="center"/>
    </xf>
    <xf numFmtId="4" fontId="12" fillId="2" borderId="3" xfId="0" applyNumberFormat="1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 wrapText="1"/>
    </xf>
    <xf numFmtId="4" fontId="7" fillId="2" borderId="20" xfId="1" applyNumberFormat="1" applyFont="1" applyFill="1" applyBorder="1" applyAlignment="1">
      <alignment horizontal="center" vertical="center"/>
    </xf>
    <xf numFmtId="4" fontId="7" fillId="2" borderId="21" xfId="1" applyNumberFormat="1" applyFont="1" applyFill="1" applyBorder="1" applyAlignment="1">
      <alignment horizontal="center" vertical="center"/>
    </xf>
    <xf numFmtId="4" fontId="15" fillId="2" borderId="0" xfId="6" applyNumberFormat="1" applyFont="1" applyFill="1" applyAlignment="1">
      <alignment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center" wrapText="1"/>
    </xf>
    <xf numFmtId="4" fontId="7" fillId="2" borderId="7" xfId="1" applyNumberFormat="1" applyFont="1" applyFill="1" applyBorder="1" applyAlignment="1">
      <alignment horizontal="center" vertical="center"/>
    </xf>
    <xf numFmtId="4" fontId="7" fillId="2" borderId="8" xfId="1" applyNumberFormat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left" vertical="center" wrapText="1"/>
    </xf>
    <xf numFmtId="0" fontId="8" fillId="2" borderId="4" xfId="5" applyFont="1" applyFill="1" applyBorder="1" applyAlignment="1">
      <alignment horizontal="center" vertical="center" wrapText="1"/>
    </xf>
    <xf numFmtId="4" fontId="7" fillId="2" borderId="25" xfId="1" applyNumberFormat="1" applyFont="1" applyFill="1" applyBorder="1" applyAlignment="1">
      <alignment horizontal="center" vertical="center"/>
    </xf>
    <xf numFmtId="4" fontId="7" fillId="2" borderId="26" xfId="1" applyNumberFormat="1" applyFont="1" applyFill="1" applyBorder="1" applyAlignment="1">
      <alignment horizontal="center" vertical="center"/>
    </xf>
    <xf numFmtId="167" fontId="9" fillId="2" borderId="3" xfId="5" applyNumberFormat="1" applyFont="1" applyFill="1" applyBorder="1" applyAlignment="1">
      <alignment horizontal="center" vertical="center" wrapText="1"/>
    </xf>
    <xf numFmtId="168" fontId="9" fillId="2" borderId="3" xfId="5" applyNumberFormat="1" applyFont="1" applyFill="1" applyBorder="1" applyAlignment="1">
      <alignment horizontal="center" vertical="center" wrapText="1"/>
    </xf>
    <xf numFmtId="4" fontId="7" fillId="2" borderId="3" xfId="5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1" fillId="2" borderId="0" xfId="0" applyFont="1" applyFill="1"/>
    <xf numFmtId="0" fontId="7" fillId="0" borderId="1" xfId="1" applyFont="1" applyFill="1" applyBorder="1" applyAlignment="1">
      <alignment horizontal="left" vertical="center" wrapText="1"/>
    </xf>
    <xf numFmtId="169" fontId="7" fillId="2" borderId="3" xfId="0" applyNumberFormat="1" applyFont="1" applyFill="1" applyBorder="1" applyAlignment="1">
      <alignment horizontal="center" vertical="center" wrapText="1"/>
    </xf>
    <xf numFmtId="170" fontId="7" fillId="2" borderId="3" xfId="0" applyNumberFormat="1" applyFont="1" applyFill="1" applyBorder="1" applyAlignment="1">
      <alignment horizontal="center" vertical="center" wrapText="1"/>
    </xf>
    <xf numFmtId="0" fontId="13" fillId="2" borderId="0" xfId="6" applyFont="1" applyFill="1" applyAlignment="1">
      <alignment horizontal="center" vertical="center" wrapText="1"/>
    </xf>
    <xf numFmtId="0" fontId="15" fillId="2" borderId="5" xfId="6" applyFont="1" applyFill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center" vertical="center" wrapText="1"/>
    </xf>
    <xf numFmtId="0" fontId="15" fillId="2" borderId="9" xfId="6" applyFont="1" applyFill="1" applyBorder="1" applyAlignment="1">
      <alignment horizontal="center" vertical="center" wrapText="1"/>
    </xf>
    <xf numFmtId="0" fontId="15" fillId="2" borderId="11" xfId="6" applyFont="1" applyFill="1" applyBorder="1" applyAlignment="1">
      <alignment horizontal="center" vertical="center" wrapText="1"/>
    </xf>
    <xf numFmtId="0" fontId="15" fillId="2" borderId="7" xfId="6" applyFont="1" applyFill="1" applyBorder="1" applyAlignment="1">
      <alignment horizontal="center" vertical="center" wrapText="1"/>
    </xf>
    <xf numFmtId="0" fontId="15" fillId="2" borderId="3" xfId="6" applyFont="1" applyFill="1" applyBorder="1" applyAlignment="1">
      <alignment horizontal="center" vertical="center" wrapText="1"/>
    </xf>
    <xf numFmtId="0" fontId="15" fillId="2" borderId="12" xfId="6" applyFont="1" applyFill="1" applyBorder="1" applyAlignment="1">
      <alignment horizontal="center" vertical="center" wrapText="1"/>
    </xf>
    <xf numFmtId="4" fontId="15" fillId="2" borderId="7" xfId="6" applyNumberFormat="1" applyFont="1" applyFill="1" applyBorder="1" applyAlignment="1">
      <alignment horizontal="center" vertical="center" wrapText="1"/>
    </xf>
    <xf numFmtId="4" fontId="15" fillId="2" borderId="3" xfId="6" applyNumberFormat="1" applyFont="1" applyFill="1" applyBorder="1" applyAlignment="1">
      <alignment horizontal="center" vertical="center" wrapText="1"/>
    </xf>
    <xf numFmtId="4" fontId="15" fillId="2" borderId="12" xfId="6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center" vertical="center" wrapText="1"/>
    </xf>
    <xf numFmtId="4" fontId="15" fillId="2" borderId="12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 wrapText="1"/>
    </xf>
    <xf numFmtId="4" fontId="15" fillId="2" borderId="0" xfId="6" applyNumberFormat="1" applyFont="1" applyFill="1" applyAlignment="1">
      <alignment horizontal="right" vertical="center" wrapText="1"/>
    </xf>
    <xf numFmtId="4" fontId="15" fillId="2" borderId="0" xfId="6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left" wrapText="1"/>
    </xf>
    <xf numFmtId="0" fontId="16" fillId="2" borderId="14" xfId="6" applyFont="1" applyFill="1" applyBorder="1" applyAlignment="1">
      <alignment horizontal="center" vertical="center" wrapText="1"/>
    </xf>
    <xf numFmtId="0" fontId="16" fillId="2" borderId="2" xfId="6" applyFont="1" applyFill="1" applyBorder="1" applyAlignment="1">
      <alignment horizontal="center" vertical="center" wrapText="1"/>
    </xf>
    <xf numFmtId="0" fontId="16" fillId="2" borderId="15" xfId="6" applyFont="1" applyFill="1" applyBorder="1" applyAlignment="1">
      <alignment horizontal="center" vertical="center" wrapText="1"/>
    </xf>
    <xf numFmtId="4" fontId="15" fillId="2" borderId="0" xfId="5" applyNumberFormat="1" applyFont="1" applyFill="1" applyBorder="1" applyAlignment="1">
      <alignment horizontal="right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/>
    </xf>
    <xf numFmtId="0" fontId="9" fillId="2" borderId="12" xfId="5" applyFont="1" applyFill="1" applyBorder="1" applyAlignment="1">
      <alignment horizontal="right" vertical="center" wrapText="1"/>
    </xf>
    <xf numFmtId="0" fontId="9" fillId="2" borderId="12" xfId="5" applyFont="1" applyFill="1" applyBorder="1" applyAlignment="1">
      <alignment horizontal="center" vertical="center" wrapText="1"/>
    </xf>
    <xf numFmtId="166" fontId="9" fillId="2" borderId="12" xfId="5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4" fontId="8" fillId="2" borderId="12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 2" xfId="2"/>
    <cellStyle name="Обычный_Кировский" xfId="1"/>
    <cellStyle name="Обычный_кровля объемы" xfId="5"/>
    <cellStyle name="Обычный_Ратибор" xfId="6"/>
    <cellStyle name="Финансовый 2" xfId="4"/>
    <cellStyle name="Финансовый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O69"/>
  <sheetViews>
    <sheetView tabSelected="1" topLeftCell="A42" workbookViewId="0">
      <selection activeCell="I48" sqref="I48:J48"/>
    </sheetView>
  </sheetViews>
  <sheetFormatPr defaultRowHeight="15" x14ac:dyDescent="0.25"/>
  <cols>
    <col min="1" max="1" width="4.28515625" style="9" customWidth="1"/>
    <col min="2" max="2" width="43.5703125" style="9" customWidth="1"/>
    <col min="3" max="3" width="7.42578125" style="9" customWidth="1"/>
    <col min="4" max="4" width="10.7109375" style="9" customWidth="1"/>
    <col min="5" max="5" width="14.140625" style="38" customWidth="1"/>
    <col min="6" max="7" width="14.140625" style="9" customWidth="1"/>
    <col min="8" max="169" width="9.140625" style="9"/>
    <col min="170" max="170" width="4.28515625" style="9" customWidth="1"/>
    <col min="171" max="171" width="43.5703125" style="9" customWidth="1"/>
    <col min="172" max="172" width="7.42578125" style="9" customWidth="1"/>
    <col min="173" max="173" width="10.7109375" style="9" customWidth="1"/>
    <col min="174" max="174" width="9.5703125" style="9" customWidth="1"/>
    <col min="175" max="175" width="11.42578125" style="9" customWidth="1"/>
    <col min="176" max="176" width="13.42578125" style="9" customWidth="1"/>
    <col min="177" max="425" width="9.140625" style="9"/>
    <col min="426" max="426" width="4.28515625" style="9" customWidth="1"/>
    <col min="427" max="427" width="43.5703125" style="9" customWidth="1"/>
    <col min="428" max="428" width="7.42578125" style="9" customWidth="1"/>
    <col min="429" max="429" width="10.7109375" style="9" customWidth="1"/>
    <col min="430" max="430" width="9.5703125" style="9" customWidth="1"/>
    <col min="431" max="431" width="11.42578125" style="9" customWidth="1"/>
    <col min="432" max="432" width="13.42578125" style="9" customWidth="1"/>
    <col min="433" max="681" width="9.140625" style="9"/>
    <col min="682" max="682" width="4.28515625" style="9" customWidth="1"/>
    <col min="683" max="683" width="43.5703125" style="9" customWidth="1"/>
    <col min="684" max="684" width="7.42578125" style="9" customWidth="1"/>
    <col min="685" max="685" width="10.7109375" style="9" customWidth="1"/>
    <col min="686" max="686" width="9.5703125" style="9" customWidth="1"/>
    <col min="687" max="687" width="11.42578125" style="9" customWidth="1"/>
    <col min="688" max="688" width="13.42578125" style="9" customWidth="1"/>
    <col min="689" max="937" width="9.140625" style="9"/>
    <col min="938" max="938" width="4.28515625" style="9" customWidth="1"/>
    <col min="939" max="939" width="43.5703125" style="9" customWidth="1"/>
    <col min="940" max="940" width="7.42578125" style="9" customWidth="1"/>
    <col min="941" max="941" width="10.7109375" style="9" customWidth="1"/>
    <col min="942" max="942" width="9.5703125" style="9" customWidth="1"/>
    <col min="943" max="943" width="11.42578125" style="9" customWidth="1"/>
    <col min="944" max="944" width="13.42578125" style="9" customWidth="1"/>
    <col min="945" max="1193" width="9.140625" style="9"/>
    <col min="1194" max="1194" width="4.28515625" style="9" customWidth="1"/>
    <col min="1195" max="1195" width="43.5703125" style="9" customWidth="1"/>
    <col min="1196" max="1196" width="7.42578125" style="9" customWidth="1"/>
    <col min="1197" max="1197" width="10.7109375" style="9" customWidth="1"/>
    <col min="1198" max="1198" width="9.5703125" style="9" customWidth="1"/>
    <col min="1199" max="1199" width="11.42578125" style="9" customWidth="1"/>
    <col min="1200" max="1200" width="13.42578125" style="9" customWidth="1"/>
    <col min="1201" max="1449" width="9.140625" style="9"/>
    <col min="1450" max="1450" width="4.28515625" style="9" customWidth="1"/>
    <col min="1451" max="1451" width="43.5703125" style="9" customWidth="1"/>
    <col min="1452" max="1452" width="7.42578125" style="9" customWidth="1"/>
    <col min="1453" max="1453" width="10.7109375" style="9" customWidth="1"/>
    <col min="1454" max="1454" width="9.5703125" style="9" customWidth="1"/>
    <col min="1455" max="1455" width="11.42578125" style="9" customWidth="1"/>
    <col min="1456" max="1456" width="13.42578125" style="9" customWidth="1"/>
    <col min="1457" max="1705" width="9.140625" style="9"/>
    <col min="1706" max="1706" width="4.28515625" style="9" customWidth="1"/>
    <col min="1707" max="1707" width="43.5703125" style="9" customWidth="1"/>
    <col min="1708" max="1708" width="7.42578125" style="9" customWidth="1"/>
    <col min="1709" max="1709" width="10.7109375" style="9" customWidth="1"/>
    <col min="1710" max="1710" width="9.5703125" style="9" customWidth="1"/>
    <col min="1711" max="1711" width="11.42578125" style="9" customWidth="1"/>
    <col min="1712" max="1712" width="13.42578125" style="9" customWidth="1"/>
    <col min="1713" max="1961" width="9.140625" style="9"/>
    <col min="1962" max="1962" width="4.28515625" style="9" customWidth="1"/>
    <col min="1963" max="1963" width="43.5703125" style="9" customWidth="1"/>
    <col min="1964" max="1964" width="7.42578125" style="9" customWidth="1"/>
    <col min="1965" max="1965" width="10.7109375" style="9" customWidth="1"/>
    <col min="1966" max="1966" width="9.5703125" style="9" customWidth="1"/>
    <col min="1967" max="1967" width="11.42578125" style="9" customWidth="1"/>
    <col min="1968" max="1968" width="13.42578125" style="9" customWidth="1"/>
    <col min="1969" max="2217" width="9.140625" style="9"/>
    <col min="2218" max="2218" width="4.28515625" style="9" customWidth="1"/>
    <col min="2219" max="2219" width="43.5703125" style="9" customWidth="1"/>
    <col min="2220" max="2220" width="7.42578125" style="9" customWidth="1"/>
    <col min="2221" max="2221" width="10.7109375" style="9" customWidth="1"/>
    <col min="2222" max="2222" width="9.5703125" style="9" customWidth="1"/>
    <col min="2223" max="2223" width="11.42578125" style="9" customWidth="1"/>
    <col min="2224" max="2224" width="13.42578125" style="9" customWidth="1"/>
    <col min="2225" max="2473" width="9.140625" style="9"/>
    <col min="2474" max="2474" width="4.28515625" style="9" customWidth="1"/>
    <col min="2475" max="2475" width="43.5703125" style="9" customWidth="1"/>
    <col min="2476" max="2476" width="7.42578125" style="9" customWidth="1"/>
    <col min="2477" max="2477" width="10.7109375" style="9" customWidth="1"/>
    <col min="2478" max="2478" width="9.5703125" style="9" customWidth="1"/>
    <col min="2479" max="2479" width="11.42578125" style="9" customWidth="1"/>
    <col min="2480" max="2480" width="13.42578125" style="9" customWidth="1"/>
    <col min="2481" max="2729" width="9.140625" style="9"/>
    <col min="2730" max="2730" width="4.28515625" style="9" customWidth="1"/>
    <col min="2731" max="2731" width="43.5703125" style="9" customWidth="1"/>
    <col min="2732" max="2732" width="7.42578125" style="9" customWidth="1"/>
    <col min="2733" max="2733" width="10.7109375" style="9" customWidth="1"/>
    <col min="2734" max="2734" width="9.5703125" style="9" customWidth="1"/>
    <col min="2735" max="2735" width="11.42578125" style="9" customWidth="1"/>
    <col min="2736" max="2736" width="13.42578125" style="9" customWidth="1"/>
    <col min="2737" max="2985" width="9.140625" style="9"/>
    <col min="2986" max="2986" width="4.28515625" style="9" customWidth="1"/>
    <col min="2987" max="2987" width="43.5703125" style="9" customWidth="1"/>
    <col min="2988" max="2988" width="7.42578125" style="9" customWidth="1"/>
    <col min="2989" max="2989" width="10.7109375" style="9" customWidth="1"/>
    <col min="2990" max="2990" width="9.5703125" style="9" customWidth="1"/>
    <col min="2991" max="2991" width="11.42578125" style="9" customWidth="1"/>
    <col min="2992" max="2992" width="13.42578125" style="9" customWidth="1"/>
    <col min="2993" max="3241" width="9.140625" style="9"/>
    <col min="3242" max="3242" width="4.28515625" style="9" customWidth="1"/>
    <col min="3243" max="3243" width="43.5703125" style="9" customWidth="1"/>
    <col min="3244" max="3244" width="7.42578125" style="9" customWidth="1"/>
    <col min="3245" max="3245" width="10.7109375" style="9" customWidth="1"/>
    <col min="3246" max="3246" width="9.5703125" style="9" customWidth="1"/>
    <col min="3247" max="3247" width="11.42578125" style="9" customWidth="1"/>
    <col min="3248" max="3248" width="13.42578125" style="9" customWidth="1"/>
    <col min="3249" max="3497" width="9.140625" style="9"/>
    <col min="3498" max="3498" width="4.28515625" style="9" customWidth="1"/>
    <col min="3499" max="3499" width="43.5703125" style="9" customWidth="1"/>
    <col min="3500" max="3500" width="7.42578125" style="9" customWidth="1"/>
    <col min="3501" max="3501" width="10.7109375" style="9" customWidth="1"/>
    <col min="3502" max="3502" width="9.5703125" style="9" customWidth="1"/>
    <col min="3503" max="3503" width="11.42578125" style="9" customWidth="1"/>
    <col min="3504" max="3504" width="13.42578125" style="9" customWidth="1"/>
    <col min="3505" max="3753" width="9.140625" style="9"/>
    <col min="3754" max="3754" width="4.28515625" style="9" customWidth="1"/>
    <col min="3755" max="3755" width="43.5703125" style="9" customWidth="1"/>
    <col min="3756" max="3756" width="7.42578125" style="9" customWidth="1"/>
    <col min="3757" max="3757" width="10.7109375" style="9" customWidth="1"/>
    <col min="3758" max="3758" width="9.5703125" style="9" customWidth="1"/>
    <col min="3759" max="3759" width="11.42578125" style="9" customWidth="1"/>
    <col min="3760" max="3760" width="13.42578125" style="9" customWidth="1"/>
    <col min="3761" max="4009" width="9.140625" style="9"/>
    <col min="4010" max="4010" width="4.28515625" style="9" customWidth="1"/>
    <col min="4011" max="4011" width="43.5703125" style="9" customWidth="1"/>
    <col min="4012" max="4012" width="7.42578125" style="9" customWidth="1"/>
    <col min="4013" max="4013" width="10.7109375" style="9" customWidth="1"/>
    <col min="4014" max="4014" width="9.5703125" style="9" customWidth="1"/>
    <col min="4015" max="4015" width="11.42578125" style="9" customWidth="1"/>
    <col min="4016" max="4016" width="13.42578125" style="9" customWidth="1"/>
    <col min="4017" max="4265" width="9.140625" style="9"/>
    <col min="4266" max="4266" width="4.28515625" style="9" customWidth="1"/>
    <col min="4267" max="4267" width="43.5703125" style="9" customWidth="1"/>
    <col min="4268" max="4268" width="7.42578125" style="9" customWidth="1"/>
    <col min="4269" max="4269" width="10.7109375" style="9" customWidth="1"/>
    <col min="4270" max="4270" width="9.5703125" style="9" customWidth="1"/>
    <col min="4271" max="4271" width="11.42578125" style="9" customWidth="1"/>
    <col min="4272" max="4272" width="13.42578125" style="9" customWidth="1"/>
    <col min="4273" max="4521" width="9.140625" style="9"/>
    <col min="4522" max="4522" width="4.28515625" style="9" customWidth="1"/>
    <col min="4523" max="4523" width="43.5703125" style="9" customWidth="1"/>
    <col min="4524" max="4524" width="7.42578125" style="9" customWidth="1"/>
    <col min="4525" max="4525" width="10.7109375" style="9" customWidth="1"/>
    <col min="4526" max="4526" width="9.5703125" style="9" customWidth="1"/>
    <col min="4527" max="4527" width="11.42578125" style="9" customWidth="1"/>
    <col min="4528" max="4528" width="13.42578125" style="9" customWidth="1"/>
    <col min="4529" max="4777" width="9.140625" style="9"/>
    <col min="4778" max="4778" width="4.28515625" style="9" customWidth="1"/>
    <col min="4779" max="4779" width="43.5703125" style="9" customWidth="1"/>
    <col min="4780" max="4780" width="7.42578125" style="9" customWidth="1"/>
    <col min="4781" max="4781" width="10.7109375" style="9" customWidth="1"/>
    <col min="4782" max="4782" width="9.5703125" style="9" customWidth="1"/>
    <col min="4783" max="4783" width="11.42578125" style="9" customWidth="1"/>
    <col min="4784" max="4784" width="13.42578125" style="9" customWidth="1"/>
    <col min="4785" max="5033" width="9.140625" style="9"/>
    <col min="5034" max="5034" width="4.28515625" style="9" customWidth="1"/>
    <col min="5035" max="5035" width="43.5703125" style="9" customWidth="1"/>
    <col min="5036" max="5036" width="7.42578125" style="9" customWidth="1"/>
    <col min="5037" max="5037" width="10.7109375" style="9" customWidth="1"/>
    <col min="5038" max="5038" width="9.5703125" style="9" customWidth="1"/>
    <col min="5039" max="5039" width="11.42578125" style="9" customWidth="1"/>
    <col min="5040" max="5040" width="13.42578125" style="9" customWidth="1"/>
    <col min="5041" max="5289" width="9.140625" style="9"/>
    <col min="5290" max="5290" width="4.28515625" style="9" customWidth="1"/>
    <col min="5291" max="5291" width="43.5703125" style="9" customWidth="1"/>
    <col min="5292" max="5292" width="7.42578125" style="9" customWidth="1"/>
    <col min="5293" max="5293" width="10.7109375" style="9" customWidth="1"/>
    <col min="5294" max="5294" width="9.5703125" style="9" customWidth="1"/>
    <col min="5295" max="5295" width="11.42578125" style="9" customWidth="1"/>
    <col min="5296" max="5296" width="13.42578125" style="9" customWidth="1"/>
    <col min="5297" max="5545" width="9.140625" style="9"/>
    <col min="5546" max="5546" width="4.28515625" style="9" customWidth="1"/>
    <col min="5547" max="5547" width="43.5703125" style="9" customWidth="1"/>
    <col min="5548" max="5548" width="7.42578125" style="9" customWidth="1"/>
    <col min="5549" max="5549" width="10.7109375" style="9" customWidth="1"/>
    <col min="5550" max="5550" width="9.5703125" style="9" customWidth="1"/>
    <col min="5551" max="5551" width="11.42578125" style="9" customWidth="1"/>
    <col min="5552" max="5552" width="13.42578125" style="9" customWidth="1"/>
    <col min="5553" max="5801" width="9.140625" style="9"/>
    <col min="5802" max="5802" width="4.28515625" style="9" customWidth="1"/>
    <col min="5803" max="5803" width="43.5703125" style="9" customWidth="1"/>
    <col min="5804" max="5804" width="7.42578125" style="9" customWidth="1"/>
    <col min="5805" max="5805" width="10.7109375" style="9" customWidth="1"/>
    <col min="5806" max="5806" width="9.5703125" style="9" customWidth="1"/>
    <col min="5807" max="5807" width="11.42578125" style="9" customWidth="1"/>
    <col min="5808" max="5808" width="13.42578125" style="9" customWidth="1"/>
    <col min="5809" max="6057" width="9.140625" style="9"/>
    <col min="6058" max="6058" width="4.28515625" style="9" customWidth="1"/>
    <col min="6059" max="6059" width="43.5703125" style="9" customWidth="1"/>
    <col min="6060" max="6060" width="7.42578125" style="9" customWidth="1"/>
    <col min="6061" max="6061" width="10.7109375" style="9" customWidth="1"/>
    <col min="6062" max="6062" width="9.5703125" style="9" customWidth="1"/>
    <col min="6063" max="6063" width="11.42578125" style="9" customWidth="1"/>
    <col min="6064" max="6064" width="13.42578125" style="9" customWidth="1"/>
    <col min="6065" max="6313" width="9.140625" style="9"/>
    <col min="6314" max="6314" width="4.28515625" style="9" customWidth="1"/>
    <col min="6315" max="6315" width="43.5703125" style="9" customWidth="1"/>
    <col min="6316" max="6316" width="7.42578125" style="9" customWidth="1"/>
    <col min="6317" max="6317" width="10.7109375" style="9" customWidth="1"/>
    <col min="6318" max="6318" width="9.5703125" style="9" customWidth="1"/>
    <col min="6319" max="6319" width="11.42578125" style="9" customWidth="1"/>
    <col min="6320" max="6320" width="13.42578125" style="9" customWidth="1"/>
    <col min="6321" max="6569" width="9.140625" style="9"/>
    <col min="6570" max="6570" width="4.28515625" style="9" customWidth="1"/>
    <col min="6571" max="6571" width="43.5703125" style="9" customWidth="1"/>
    <col min="6572" max="6572" width="7.42578125" style="9" customWidth="1"/>
    <col min="6573" max="6573" width="10.7109375" style="9" customWidth="1"/>
    <col min="6574" max="6574" width="9.5703125" style="9" customWidth="1"/>
    <col min="6575" max="6575" width="11.42578125" style="9" customWidth="1"/>
    <col min="6576" max="6576" width="13.42578125" style="9" customWidth="1"/>
    <col min="6577" max="6825" width="9.140625" style="9"/>
    <col min="6826" max="6826" width="4.28515625" style="9" customWidth="1"/>
    <col min="6827" max="6827" width="43.5703125" style="9" customWidth="1"/>
    <col min="6828" max="6828" width="7.42578125" style="9" customWidth="1"/>
    <col min="6829" max="6829" width="10.7109375" style="9" customWidth="1"/>
    <col min="6830" max="6830" width="9.5703125" style="9" customWidth="1"/>
    <col min="6831" max="6831" width="11.42578125" style="9" customWidth="1"/>
    <col min="6832" max="6832" width="13.42578125" style="9" customWidth="1"/>
    <col min="6833" max="7081" width="9.140625" style="9"/>
    <col min="7082" max="7082" width="4.28515625" style="9" customWidth="1"/>
    <col min="7083" max="7083" width="43.5703125" style="9" customWidth="1"/>
    <col min="7084" max="7084" width="7.42578125" style="9" customWidth="1"/>
    <col min="7085" max="7085" width="10.7109375" style="9" customWidth="1"/>
    <col min="7086" max="7086" width="9.5703125" style="9" customWidth="1"/>
    <col min="7087" max="7087" width="11.42578125" style="9" customWidth="1"/>
    <col min="7088" max="7088" width="13.42578125" style="9" customWidth="1"/>
    <col min="7089" max="7337" width="9.140625" style="9"/>
    <col min="7338" max="7338" width="4.28515625" style="9" customWidth="1"/>
    <col min="7339" max="7339" width="43.5703125" style="9" customWidth="1"/>
    <col min="7340" max="7340" width="7.42578125" style="9" customWidth="1"/>
    <col min="7341" max="7341" width="10.7109375" style="9" customWidth="1"/>
    <col min="7342" max="7342" width="9.5703125" style="9" customWidth="1"/>
    <col min="7343" max="7343" width="11.42578125" style="9" customWidth="1"/>
    <col min="7344" max="7344" width="13.42578125" style="9" customWidth="1"/>
    <col min="7345" max="7593" width="9.140625" style="9"/>
    <col min="7594" max="7594" width="4.28515625" style="9" customWidth="1"/>
    <col min="7595" max="7595" width="43.5703125" style="9" customWidth="1"/>
    <col min="7596" max="7596" width="7.42578125" style="9" customWidth="1"/>
    <col min="7597" max="7597" width="10.7109375" style="9" customWidth="1"/>
    <col min="7598" max="7598" width="9.5703125" style="9" customWidth="1"/>
    <col min="7599" max="7599" width="11.42578125" style="9" customWidth="1"/>
    <col min="7600" max="7600" width="13.42578125" style="9" customWidth="1"/>
    <col min="7601" max="7849" width="9.140625" style="9"/>
    <col min="7850" max="7850" width="4.28515625" style="9" customWidth="1"/>
    <col min="7851" max="7851" width="43.5703125" style="9" customWidth="1"/>
    <col min="7852" max="7852" width="7.42578125" style="9" customWidth="1"/>
    <col min="7853" max="7853" width="10.7109375" style="9" customWidth="1"/>
    <col min="7854" max="7854" width="9.5703125" style="9" customWidth="1"/>
    <col min="7855" max="7855" width="11.42578125" style="9" customWidth="1"/>
    <col min="7856" max="7856" width="13.42578125" style="9" customWidth="1"/>
    <col min="7857" max="8105" width="9.140625" style="9"/>
    <col min="8106" max="8106" width="4.28515625" style="9" customWidth="1"/>
    <col min="8107" max="8107" width="43.5703125" style="9" customWidth="1"/>
    <col min="8108" max="8108" width="7.42578125" style="9" customWidth="1"/>
    <col min="8109" max="8109" width="10.7109375" style="9" customWidth="1"/>
    <col min="8110" max="8110" width="9.5703125" style="9" customWidth="1"/>
    <col min="8111" max="8111" width="11.42578125" style="9" customWidth="1"/>
    <col min="8112" max="8112" width="13.42578125" style="9" customWidth="1"/>
    <col min="8113" max="8361" width="9.140625" style="9"/>
    <col min="8362" max="8362" width="4.28515625" style="9" customWidth="1"/>
    <col min="8363" max="8363" width="43.5703125" style="9" customWidth="1"/>
    <col min="8364" max="8364" width="7.42578125" style="9" customWidth="1"/>
    <col min="8365" max="8365" width="10.7109375" style="9" customWidth="1"/>
    <col min="8366" max="8366" width="9.5703125" style="9" customWidth="1"/>
    <col min="8367" max="8367" width="11.42578125" style="9" customWidth="1"/>
    <col min="8368" max="8368" width="13.42578125" style="9" customWidth="1"/>
    <col min="8369" max="8617" width="9.140625" style="9"/>
    <col min="8618" max="8618" width="4.28515625" style="9" customWidth="1"/>
    <col min="8619" max="8619" width="43.5703125" style="9" customWidth="1"/>
    <col min="8620" max="8620" width="7.42578125" style="9" customWidth="1"/>
    <col min="8621" max="8621" width="10.7109375" style="9" customWidth="1"/>
    <col min="8622" max="8622" width="9.5703125" style="9" customWidth="1"/>
    <col min="8623" max="8623" width="11.42578125" style="9" customWidth="1"/>
    <col min="8624" max="8624" width="13.42578125" style="9" customWidth="1"/>
    <col min="8625" max="8873" width="9.140625" style="9"/>
    <col min="8874" max="8874" width="4.28515625" style="9" customWidth="1"/>
    <col min="8875" max="8875" width="43.5703125" style="9" customWidth="1"/>
    <col min="8876" max="8876" width="7.42578125" style="9" customWidth="1"/>
    <col min="8877" max="8877" width="10.7109375" style="9" customWidth="1"/>
    <col min="8878" max="8878" width="9.5703125" style="9" customWidth="1"/>
    <col min="8879" max="8879" width="11.42578125" style="9" customWidth="1"/>
    <col min="8880" max="8880" width="13.42578125" style="9" customWidth="1"/>
    <col min="8881" max="9129" width="9.140625" style="9"/>
    <col min="9130" max="9130" width="4.28515625" style="9" customWidth="1"/>
    <col min="9131" max="9131" width="43.5703125" style="9" customWidth="1"/>
    <col min="9132" max="9132" width="7.42578125" style="9" customWidth="1"/>
    <col min="9133" max="9133" width="10.7109375" style="9" customWidth="1"/>
    <col min="9134" max="9134" width="9.5703125" style="9" customWidth="1"/>
    <col min="9135" max="9135" width="11.42578125" style="9" customWidth="1"/>
    <col min="9136" max="9136" width="13.42578125" style="9" customWidth="1"/>
    <col min="9137" max="9385" width="9.140625" style="9"/>
    <col min="9386" max="9386" width="4.28515625" style="9" customWidth="1"/>
    <col min="9387" max="9387" width="43.5703125" style="9" customWidth="1"/>
    <col min="9388" max="9388" width="7.42578125" style="9" customWidth="1"/>
    <col min="9389" max="9389" width="10.7109375" style="9" customWidth="1"/>
    <col min="9390" max="9390" width="9.5703125" style="9" customWidth="1"/>
    <col min="9391" max="9391" width="11.42578125" style="9" customWidth="1"/>
    <col min="9392" max="9392" width="13.42578125" style="9" customWidth="1"/>
    <col min="9393" max="9641" width="9.140625" style="9"/>
    <col min="9642" max="9642" width="4.28515625" style="9" customWidth="1"/>
    <col min="9643" max="9643" width="43.5703125" style="9" customWidth="1"/>
    <col min="9644" max="9644" width="7.42578125" style="9" customWidth="1"/>
    <col min="9645" max="9645" width="10.7109375" style="9" customWidth="1"/>
    <col min="9646" max="9646" width="9.5703125" style="9" customWidth="1"/>
    <col min="9647" max="9647" width="11.42578125" style="9" customWidth="1"/>
    <col min="9648" max="9648" width="13.42578125" style="9" customWidth="1"/>
    <col min="9649" max="9897" width="9.140625" style="9"/>
    <col min="9898" max="9898" width="4.28515625" style="9" customWidth="1"/>
    <col min="9899" max="9899" width="43.5703125" style="9" customWidth="1"/>
    <col min="9900" max="9900" width="7.42578125" style="9" customWidth="1"/>
    <col min="9901" max="9901" width="10.7109375" style="9" customWidth="1"/>
    <col min="9902" max="9902" width="9.5703125" style="9" customWidth="1"/>
    <col min="9903" max="9903" width="11.42578125" style="9" customWidth="1"/>
    <col min="9904" max="9904" width="13.42578125" style="9" customWidth="1"/>
    <col min="9905" max="10153" width="9.140625" style="9"/>
    <col min="10154" max="10154" width="4.28515625" style="9" customWidth="1"/>
    <col min="10155" max="10155" width="43.5703125" style="9" customWidth="1"/>
    <col min="10156" max="10156" width="7.42578125" style="9" customWidth="1"/>
    <col min="10157" max="10157" width="10.7109375" style="9" customWidth="1"/>
    <col min="10158" max="10158" width="9.5703125" style="9" customWidth="1"/>
    <col min="10159" max="10159" width="11.42578125" style="9" customWidth="1"/>
    <col min="10160" max="10160" width="13.42578125" style="9" customWidth="1"/>
    <col min="10161" max="10409" width="9.140625" style="9"/>
    <col min="10410" max="10410" width="4.28515625" style="9" customWidth="1"/>
    <col min="10411" max="10411" width="43.5703125" style="9" customWidth="1"/>
    <col min="10412" max="10412" width="7.42578125" style="9" customWidth="1"/>
    <col min="10413" max="10413" width="10.7109375" style="9" customWidth="1"/>
    <col min="10414" max="10414" width="9.5703125" style="9" customWidth="1"/>
    <col min="10415" max="10415" width="11.42578125" style="9" customWidth="1"/>
    <col min="10416" max="10416" width="13.42578125" style="9" customWidth="1"/>
    <col min="10417" max="10665" width="9.140625" style="9"/>
    <col min="10666" max="10666" width="4.28515625" style="9" customWidth="1"/>
    <col min="10667" max="10667" width="43.5703125" style="9" customWidth="1"/>
    <col min="10668" max="10668" width="7.42578125" style="9" customWidth="1"/>
    <col min="10669" max="10669" width="10.7109375" style="9" customWidth="1"/>
    <col min="10670" max="10670" width="9.5703125" style="9" customWidth="1"/>
    <col min="10671" max="10671" width="11.42578125" style="9" customWidth="1"/>
    <col min="10672" max="10672" width="13.42578125" style="9" customWidth="1"/>
    <col min="10673" max="10921" width="9.140625" style="9"/>
    <col min="10922" max="10922" width="4.28515625" style="9" customWidth="1"/>
    <col min="10923" max="10923" width="43.5703125" style="9" customWidth="1"/>
    <col min="10924" max="10924" width="7.42578125" style="9" customWidth="1"/>
    <col min="10925" max="10925" width="10.7109375" style="9" customWidth="1"/>
    <col min="10926" max="10926" width="9.5703125" style="9" customWidth="1"/>
    <col min="10927" max="10927" width="11.42578125" style="9" customWidth="1"/>
    <col min="10928" max="10928" width="13.42578125" style="9" customWidth="1"/>
    <col min="10929" max="11177" width="9.140625" style="9"/>
    <col min="11178" max="11178" width="4.28515625" style="9" customWidth="1"/>
    <col min="11179" max="11179" width="43.5703125" style="9" customWidth="1"/>
    <col min="11180" max="11180" width="7.42578125" style="9" customWidth="1"/>
    <col min="11181" max="11181" width="10.7109375" style="9" customWidth="1"/>
    <col min="11182" max="11182" width="9.5703125" style="9" customWidth="1"/>
    <col min="11183" max="11183" width="11.42578125" style="9" customWidth="1"/>
    <col min="11184" max="11184" width="13.42578125" style="9" customWidth="1"/>
    <col min="11185" max="11433" width="9.140625" style="9"/>
    <col min="11434" max="11434" width="4.28515625" style="9" customWidth="1"/>
    <col min="11435" max="11435" width="43.5703125" style="9" customWidth="1"/>
    <col min="11436" max="11436" width="7.42578125" style="9" customWidth="1"/>
    <col min="11437" max="11437" width="10.7109375" style="9" customWidth="1"/>
    <col min="11438" max="11438" width="9.5703125" style="9" customWidth="1"/>
    <col min="11439" max="11439" width="11.42578125" style="9" customWidth="1"/>
    <col min="11440" max="11440" width="13.42578125" style="9" customWidth="1"/>
    <col min="11441" max="11689" width="9.140625" style="9"/>
    <col min="11690" max="11690" width="4.28515625" style="9" customWidth="1"/>
    <col min="11691" max="11691" width="43.5703125" style="9" customWidth="1"/>
    <col min="11692" max="11692" width="7.42578125" style="9" customWidth="1"/>
    <col min="11693" max="11693" width="10.7109375" style="9" customWidth="1"/>
    <col min="11694" max="11694" width="9.5703125" style="9" customWidth="1"/>
    <col min="11695" max="11695" width="11.42578125" style="9" customWidth="1"/>
    <col min="11696" max="11696" width="13.42578125" style="9" customWidth="1"/>
    <col min="11697" max="11945" width="9.140625" style="9"/>
    <col min="11946" max="11946" width="4.28515625" style="9" customWidth="1"/>
    <col min="11947" max="11947" width="43.5703125" style="9" customWidth="1"/>
    <col min="11948" max="11948" width="7.42578125" style="9" customWidth="1"/>
    <col min="11949" max="11949" width="10.7109375" style="9" customWidth="1"/>
    <col min="11950" max="11950" width="9.5703125" style="9" customWidth="1"/>
    <col min="11951" max="11951" width="11.42578125" style="9" customWidth="1"/>
    <col min="11952" max="11952" width="13.42578125" style="9" customWidth="1"/>
    <col min="11953" max="12201" width="9.140625" style="9"/>
    <col min="12202" max="12202" width="4.28515625" style="9" customWidth="1"/>
    <col min="12203" max="12203" width="43.5703125" style="9" customWidth="1"/>
    <col min="12204" max="12204" width="7.42578125" style="9" customWidth="1"/>
    <col min="12205" max="12205" width="10.7109375" style="9" customWidth="1"/>
    <col min="12206" max="12206" width="9.5703125" style="9" customWidth="1"/>
    <col min="12207" max="12207" width="11.42578125" style="9" customWidth="1"/>
    <col min="12208" max="12208" width="13.42578125" style="9" customWidth="1"/>
    <col min="12209" max="12457" width="9.140625" style="9"/>
    <col min="12458" max="12458" width="4.28515625" style="9" customWidth="1"/>
    <col min="12459" max="12459" width="43.5703125" style="9" customWidth="1"/>
    <col min="12460" max="12460" width="7.42578125" style="9" customWidth="1"/>
    <col min="12461" max="12461" width="10.7109375" style="9" customWidth="1"/>
    <col min="12462" max="12462" width="9.5703125" style="9" customWidth="1"/>
    <col min="12463" max="12463" width="11.42578125" style="9" customWidth="1"/>
    <col min="12464" max="12464" width="13.42578125" style="9" customWidth="1"/>
    <col min="12465" max="12713" width="9.140625" style="9"/>
    <col min="12714" max="12714" width="4.28515625" style="9" customWidth="1"/>
    <col min="12715" max="12715" width="43.5703125" style="9" customWidth="1"/>
    <col min="12716" max="12716" width="7.42578125" style="9" customWidth="1"/>
    <col min="12717" max="12717" width="10.7109375" style="9" customWidth="1"/>
    <col min="12718" max="12718" width="9.5703125" style="9" customWidth="1"/>
    <col min="12719" max="12719" width="11.42578125" style="9" customWidth="1"/>
    <col min="12720" max="12720" width="13.42578125" style="9" customWidth="1"/>
    <col min="12721" max="12969" width="9.140625" style="9"/>
    <col min="12970" max="12970" width="4.28515625" style="9" customWidth="1"/>
    <col min="12971" max="12971" width="43.5703125" style="9" customWidth="1"/>
    <col min="12972" max="12972" width="7.42578125" style="9" customWidth="1"/>
    <col min="12973" max="12973" width="10.7109375" style="9" customWidth="1"/>
    <col min="12974" max="12974" width="9.5703125" style="9" customWidth="1"/>
    <col min="12975" max="12975" width="11.42578125" style="9" customWidth="1"/>
    <col min="12976" max="12976" width="13.42578125" style="9" customWidth="1"/>
    <col min="12977" max="13225" width="9.140625" style="9"/>
    <col min="13226" max="13226" width="4.28515625" style="9" customWidth="1"/>
    <col min="13227" max="13227" width="43.5703125" style="9" customWidth="1"/>
    <col min="13228" max="13228" width="7.42578125" style="9" customWidth="1"/>
    <col min="13229" max="13229" width="10.7109375" style="9" customWidth="1"/>
    <col min="13230" max="13230" width="9.5703125" style="9" customWidth="1"/>
    <col min="13231" max="13231" width="11.42578125" style="9" customWidth="1"/>
    <col min="13232" max="13232" width="13.42578125" style="9" customWidth="1"/>
    <col min="13233" max="13481" width="9.140625" style="9"/>
    <col min="13482" max="13482" width="4.28515625" style="9" customWidth="1"/>
    <col min="13483" max="13483" width="43.5703125" style="9" customWidth="1"/>
    <col min="13484" max="13484" width="7.42578125" style="9" customWidth="1"/>
    <col min="13485" max="13485" width="10.7109375" style="9" customWidth="1"/>
    <col min="13486" max="13486" width="9.5703125" style="9" customWidth="1"/>
    <col min="13487" max="13487" width="11.42578125" style="9" customWidth="1"/>
    <col min="13488" max="13488" width="13.42578125" style="9" customWidth="1"/>
    <col min="13489" max="13737" width="9.140625" style="9"/>
    <col min="13738" max="13738" width="4.28515625" style="9" customWidth="1"/>
    <col min="13739" max="13739" width="43.5703125" style="9" customWidth="1"/>
    <col min="13740" max="13740" width="7.42578125" style="9" customWidth="1"/>
    <col min="13741" max="13741" width="10.7109375" style="9" customWidth="1"/>
    <col min="13742" max="13742" width="9.5703125" style="9" customWidth="1"/>
    <col min="13743" max="13743" width="11.42578125" style="9" customWidth="1"/>
    <col min="13744" max="13744" width="13.42578125" style="9" customWidth="1"/>
    <col min="13745" max="13993" width="9.140625" style="9"/>
    <col min="13994" max="13994" width="4.28515625" style="9" customWidth="1"/>
    <col min="13995" max="13995" width="43.5703125" style="9" customWidth="1"/>
    <col min="13996" max="13996" width="7.42578125" style="9" customWidth="1"/>
    <col min="13997" max="13997" width="10.7109375" style="9" customWidth="1"/>
    <col min="13998" max="13998" width="9.5703125" style="9" customWidth="1"/>
    <col min="13999" max="13999" width="11.42578125" style="9" customWidth="1"/>
    <col min="14000" max="14000" width="13.42578125" style="9" customWidth="1"/>
    <col min="14001" max="14249" width="9.140625" style="9"/>
    <col min="14250" max="14250" width="4.28515625" style="9" customWidth="1"/>
    <col min="14251" max="14251" width="43.5703125" style="9" customWidth="1"/>
    <col min="14252" max="14252" width="7.42578125" style="9" customWidth="1"/>
    <col min="14253" max="14253" width="10.7109375" style="9" customWidth="1"/>
    <col min="14254" max="14254" width="9.5703125" style="9" customWidth="1"/>
    <col min="14255" max="14255" width="11.42578125" style="9" customWidth="1"/>
    <col min="14256" max="14256" width="13.42578125" style="9" customWidth="1"/>
    <col min="14257" max="14505" width="9.140625" style="9"/>
    <col min="14506" max="14506" width="4.28515625" style="9" customWidth="1"/>
    <col min="14507" max="14507" width="43.5703125" style="9" customWidth="1"/>
    <col min="14508" max="14508" width="7.42578125" style="9" customWidth="1"/>
    <col min="14509" max="14509" width="10.7109375" style="9" customWidth="1"/>
    <col min="14510" max="14510" width="9.5703125" style="9" customWidth="1"/>
    <col min="14511" max="14511" width="11.42578125" style="9" customWidth="1"/>
    <col min="14512" max="14512" width="13.42578125" style="9" customWidth="1"/>
    <col min="14513" max="14761" width="9.140625" style="9"/>
    <col min="14762" max="14762" width="4.28515625" style="9" customWidth="1"/>
    <col min="14763" max="14763" width="43.5703125" style="9" customWidth="1"/>
    <col min="14764" max="14764" width="7.42578125" style="9" customWidth="1"/>
    <col min="14765" max="14765" width="10.7109375" style="9" customWidth="1"/>
    <col min="14766" max="14766" width="9.5703125" style="9" customWidth="1"/>
    <col min="14767" max="14767" width="11.42578125" style="9" customWidth="1"/>
    <col min="14768" max="14768" width="13.42578125" style="9" customWidth="1"/>
    <col min="14769" max="15017" width="9.140625" style="9"/>
    <col min="15018" max="15018" width="4.28515625" style="9" customWidth="1"/>
    <col min="15019" max="15019" width="43.5703125" style="9" customWidth="1"/>
    <col min="15020" max="15020" width="7.42578125" style="9" customWidth="1"/>
    <col min="15021" max="15021" width="10.7109375" style="9" customWidth="1"/>
    <col min="15022" max="15022" width="9.5703125" style="9" customWidth="1"/>
    <col min="15023" max="15023" width="11.42578125" style="9" customWidth="1"/>
    <col min="15024" max="15024" width="13.42578125" style="9" customWidth="1"/>
    <col min="15025" max="15273" width="9.140625" style="9"/>
    <col min="15274" max="15274" width="4.28515625" style="9" customWidth="1"/>
    <col min="15275" max="15275" width="43.5703125" style="9" customWidth="1"/>
    <col min="15276" max="15276" width="7.42578125" style="9" customWidth="1"/>
    <col min="15277" max="15277" width="10.7109375" style="9" customWidth="1"/>
    <col min="15278" max="15278" width="9.5703125" style="9" customWidth="1"/>
    <col min="15279" max="15279" width="11.42578125" style="9" customWidth="1"/>
    <col min="15280" max="15280" width="13.42578125" style="9" customWidth="1"/>
    <col min="15281" max="15529" width="9.140625" style="9"/>
    <col min="15530" max="15530" width="4.28515625" style="9" customWidth="1"/>
    <col min="15531" max="15531" width="43.5703125" style="9" customWidth="1"/>
    <col min="15532" max="15532" width="7.42578125" style="9" customWidth="1"/>
    <col min="15533" max="15533" width="10.7109375" style="9" customWidth="1"/>
    <col min="15534" max="15534" width="9.5703125" style="9" customWidth="1"/>
    <col min="15535" max="15535" width="11.42578125" style="9" customWidth="1"/>
    <col min="15536" max="15536" width="13.42578125" style="9" customWidth="1"/>
    <col min="15537" max="15785" width="9.140625" style="9"/>
    <col min="15786" max="15786" width="4.28515625" style="9" customWidth="1"/>
    <col min="15787" max="15787" width="43.5703125" style="9" customWidth="1"/>
    <col min="15788" max="15788" width="7.42578125" style="9" customWidth="1"/>
    <col min="15789" max="15789" width="10.7109375" style="9" customWidth="1"/>
    <col min="15790" max="15790" width="9.5703125" style="9" customWidth="1"/>
    <col min="15791" max="15791" width="11.42578125" style="9" customWidth="1"/>
    <col min="15792" max="15792" width="13.42578125" style="9" customWidth="1"/>
    <col min="15793" max="16041" width="9.140625" style="9"/>
    <col min="16042" max="16042" width="4.28515625" style="9" customWidth="1"/>
    <col min="16043" max="16043" width="43.5703125" style="9" customWidth="1"/>
    <col min="16044" max="16044" width="7.42578125" style="9" customWidth="1"/>
    <col min="16045" max="16045" width="10.7109375" style="9" customWidth="1"/>
    <col min="16046" max="16046" width="9.5703125" style="9" customWidth="1"/>
    <col min="16047" max="16047" width="11.42578125" style="9" customWidth="1"/>
    <col min="16048" max="16048" width="13.42578125" style="9" customWidth="1"/>
    <col min="16049" max="16384" width="9.140625" style="9"/>
  </cols>
  <sheetData>
    <row r="1" spans="1:171" x14ac:dyDescent="0.25">
      <c r="A1" s="77" t="s">
        <v>2</v>
      </c>
      <c r="B1" s="77"/>
      <c r="C1" s="77"/>
      <c r="D1" s="77"/>
      <c r="E1" s="77"/>
      <c r="F1" s="77"/>
      <c r="G1" s="77"/>
    </row>
    <row r="2" spans="1:171" ht="51.75" customHeight="1" thickBot="1" x14ac:dyDescent="0.3">
      <c r="A2" s="78" t="s">
        <v>47</v>
      </c>
      <c r="B2" s="78"/>
      <c r="C2" s="78"/>
      <c r="D2" s="78"/>
      <c r="E2" s="78"/>
      <c r="F2" s="78"/>
      <c r="G2" s="78"/>
    </row>
    <row r="3" spans="1:171" ht="14.25" customHeight="1" x14ac:dyDescent="0.25">
      <c r="A3" s="79" t="s">
        <v>3</v>
      </c>
      <c r="B3" s="82" t="s">
        <v>4</v>
      </c>
      <c r="C3" s="82" t="s">
        <v>5</v>
      </c>
      <c r="D3" s="85" t="s">
        <v>6</v>
      </c>
      <c r="E3" s="88" t="s">
        <v>21</v>
      </c>
      <c r="F3" s="88"/>
      <c r="G3" s="89"/>
    </row>
    <row r="4" spans="1:171" ht="14.25" customHeight="1" x14ac:dyDescent="0.25">
      <c r="A4" s="80"/>
      <c r="B4" s="83"/>
      <c r="C4" s="83"/>
      <c r="D4" s="86"/>
      <c r="E4" s="90" t="s">
        <v>19</v>
      </c>
      <c r="F4" s="92" t="s">
        <v>7</v>
      </c>
      <c r="G4" s="93"/>
    </row>
    <row r="5" spans="1:171" ht="15.75" thickBot="1" x14ac:dyDescent="0.3">
      <c r="A5" s="81"/>
      <c r="B5" s="84"/>
      <c r="C5" s="84"/>
      <c r="D5" s="87"/>
      <c r="E5" s="91"/>
      <c r="F5" s="42" t="s">
        <v>8</v>
      </c>
      <c r="G5" s="43" t="s">
        <v>9</v>
      </c>
    </row>
    <row r="6" spans="1:171" s="12" customFormat="1" ht="26.25" customHeight="1" thickBot="1" x14ac:dyDescent="0.3">
      <c r="A6" s="97" t="s">
        <v>23</v>
      </c>
      <c r="B6" s="98"/>
      <c r="C6" s="98"/>
      <c r="D6" s="99"/>
      <c r="E6" s="36"/>
      <c r="F6" s="10"/>
      <c r="G6" s="11"/>
    </row>
    <row r="7" spans="1:171" s="19" customFormat="1" ht="74.25" customHeight="1" x14ac:dyDescent="0.2">
      <c r="A7" s="59">
        <v>1</v>
      </c>
      <c r="B7" s="60" t="s">
        <v>24</v>
      </c>
      <c r="C7" s="101" t="s">
        <v>20</v>
      </c>
      <c r="D7" s="61">
        <f>0.15963*1000</f>
        <v>159.63</v>
      </c>
      <c r="E7" s="61"/>
      <c r="F7" s="61">
        <f>E7*D7</f>
        <v>0</v>
      </c>
      <c r="G7" s="62"/>
      <c r="FF7" s="20"/>
      <c r="FG7" s="20"/>
      <c r="FH7" s="20"/>
      <c r="FI7" s="20"/>
      <c r="FJ7" s="20"/>
      <c r="FK7" s="20"/>
      <c r="FL7" s="20"/>
      <c r="FM7" s="20"/>
      <c r="FN7" s="20"/>
      <c r="FO7" s="20"/>
    </row>
    <row r="8" spans="1:171" s="19" customFormat="1" ht="51" customHeight="1" x14ac:dyDescent="0.2">
      <c r="A8" s="45">
        <v>2</v>
      </c>
      <c r="B8" s="13" t="s">
        <v>25</v>
      </c>
      <c r="C8" s="52" t="s">
        <v>20</v>
      </c>
      <c r="D8" s="44">
        <f>0.1*100</f>
        <v>10</v>
      </c>
      <c r="E8" s="44"/>
      <c r="F8" s="44">
        <f>D8*E8</f>
        <v>0</v>
      </c>
      <c r="G8" s="46"/>
      <c r="FF8" s="20"/>
      <c r="FG8" s="20"/>
      <c r="FH8" s="20"/>
      <c r="FI8" s="20"/>
      <c r="FJ8" s="20"/>
      <c r="FK8" s="20"/>
      <c r="FL8" s="20"/>
      <c r="FM8" s="20"/>
      <c r="FN8" s="20"/>
      <c r="FO8" s="20"/>
    </row>
    <row r="9" spans="1:171" s="7" customFormat="1" ht="43.5" customHeight="1" x14ac:dyDescent="0.2">
      <c r="A9" s="47">
        <v>3</v>
      </c>
      <c r="B9" s="13" t="s">
        <v>26</v>
      </c>
      <c r="C9" s="52" t="s">
        <v>20</v>
      </c>
      <c r="D9" s="15">
        <f>0.5524*100</f>
        <v>55.24</v>
      </c>
      <c r="E9" s="15"/>
      <c r="F9" s="15">
        <f>D9*E9</f>
        <v>0</v>
      </c>
      <c r="G9" s="48"/>
      <c r="H9" s="16"/>
    </row>
    <row r="10" spans="1:171" s="7" customFormat="1" ht="37.5" customHeight="1" x14ac:dyDescent="0.2">
      <c r="A10" s="47">
        <v>4</v>
      </c>
      <c r="B10" s="13" t="s">
        <v>27</v>
      </c>
      <c r="C10" s="52" t="s">
        <v>20</v>
      </c>
      <c r="D10" s="14">
        <v>100.44</v>
      </c>
      <c r="E10" s="15"/>
      <c r="F10" s="15">
        <f>D10*E10</f>
        <v>0</v>
      </c>
      <c r="G10" s="49"/>
      <c r="H10" s="16"/>
    </row>
    <row r="11" spans="1:171" s="22" customFormat="1" x14ac:dyDescent="0.2">
      <c r="A11" s="30"/>
      <c r="B11" s="2" t="s">
        <v>28</v>
      </c>
      <c r="C11" s="3" t="s">
        <v>17</v>
      </c>
      <c r="D11" s="5">
        <f>D10</f>
        <v>100.44</v>
      </c>
      <c r="E11" s="4"/>
      <c r="F11" s="1"/>
      <c r="G11" s="21">
        <f>E11*D11</f>
        <v>0</v>
      </c>
      <c r="FB11" s="23"/>
      <c r="FC11" s="23"/>
      <c r="FD11" s="23"/>
      <c r="FE11" s="23"/>
      <c r="FF11" s="23"/>
      <c r="FG11" s="23"/>
      <c r="FH11" s="23"/>
      <c r="FI11" s="23"/>
      <c r="FJ11" s="23"/>
      <c r="FK11" s="23"/>
    </row>
    <row r="12" spans="1:171" s="7" customFormat="1" ht="24" customHeight="1" x14ac:dyDescent="0.2">
      <c r="A12" s="47">
        <v>5</v>
      </c>
      <c r="B12" s="13" t="s">
        <v>29</v>
      </c>
      <c r="C12" s="52" t="s">
        <v>20</v>
      </c>
      <c r="D12" s="14">
        <f>0.0725*100</f>
        <v>7.2499999999999991</v>
      </c>
      <c r="E12" s="15"/>
      <c r="F12" s="15">
        <f>D12*E12</f>
        <v>0</v>
      </c>
      <c r="G12" s="48"/>
      <c r="H12" s="16"/>
    </row>
    <row r="13" spans="1:171" s="22" customFormat="1" x14ac:dyDescent="0.2">
      <c r="A13" s="30"/>
      <c r="B13" s="2" t="s">
        <v>30</v>
      </c>
      <c r="C13" s="3" t="s">
        <v>17</v>
      </c>
      <c r="D13" s="5">
        <f>D12</f>
        <v>7.2499999999999991</v>
      </c>
      <c r="E13" s="4"/>
      <c r="F13" s="1"/>
      <c r="G13" s="21">
        <f>E13*D13</f>
        <v>0</v>
      </c>
      <c r="FB13" s="23"/>
      <c r="FC13" s="23"/>
      <c r="FD13" s="23"/>
      <c r="FE13" s="23"/>
      <c r="FF13" s="23"/>
      <c r="FG13" s="23"/>
      <c r="FH13" s="23"/>
      <c r="FI13" s="23"/>
      <c r="FJ13" s="23"/>
      <c r="FK13" s="23"/>
    </row>
    <row r="14" spans="1:171" s="19" customFormat="1" ht="32.25" customHeight="1" x14ac:dyDescent="0.2">
      <c r="A14" s="26">
        <v>6</v>
      </c>
      <c r="B14" s="27" t="s">
        <v>31</v>
      </c>
      <c r="C14" s="52" t="s">
        <v>20</v>
      </c>
      <c r="D14" s="28">
        <f>0.38*100</f>
        <v>38</v>
      </c>
      <c r="E14" s="28"/>
      <c r="F14" s="28">
        <f>E14*D14</f>
        <v>0</v>
      </c>
      <c r="G14" s="29"/>
      <c r="FF14" s="20"/>
      <c r="FG14" s="20"/>
      <c r="FH14" s="20"/>
      <c r="FI14" s="20"/>
      <c r="FJ14" s="20"/>
      <c r="FK14" s="20"/>
      <c r="FL14" s="20"/>
      <c r="FM14" s="20"/>
      <c r="FN14" s="20"/>
      <c r="FO14" s="20"/>
    </row>
    <row r="15" spans="1:171" s="22" customFormat="1" x14ac:dyDescent="0.2">
      <c r="A15" s="30"/>
      <c r="B15" s="2" t="s">
        <v>32</v>
      </c>
      <c r="C15" s="3" t="s">
        <v>17</v>
      </c>
      <c r="D15" s="5">
        <v>38.57</v>
      </c>
      <c r="E15" s="4"/>
      <c r="F15" s="1"/>
      <c r="G15" s="21">
        <f>E15*D15</f>
        <v>0</v>
      </c>
      <c r="FB15" s="23"/>
      <c r="FC15" s="23"/>
      <c r="FD15" s="23"/>
      <c r="FE15" s="23"/>
      <c r="FF15" s="23"/>
      <c r="FG15" s="23"/>
      <c r="FH15" s="23"/>
      <c r="FI15" s="23"/>
      <c r="FJ15" s="23"/>
      <c r="FK15" s="23"/>
    </row>
    <row r="16" spans="1:171" s="22" customFormat="1" ht="30" x14ac:dyDescent="0.2">
      <c r="A16" s="63"/>
      <c r="B16" s="2" t="s">
        <v>35</v>
      </c>
      <c r="C16" s="3" t="s">
        <v>1</v>
      </c>
      <c r="D16" s="68">
        <v>6.0000000000000001E-3</v>
      </c>
      <c r="E16" s="4"/>
      <c r="F16" s="1"/>
      <c r="G16" s="21"/>
      <c r="FB16" s="23"/>
      <c r="FC16" s="23"/>
      <c r="FD16" s="23"/>
      <c r="FE16" s="23"/>
      <c r="FF16" s="23"/>
      <c r="FG16" s="23"/>
      <c r="FH16" s="23"/>
      <c r="FI16" s="23"/>
      <c r="FJ16" s="23"/>
      <c r="FK16" s="23"/>
    </row>
    <row r="17" spans="1:171" s="22" customFormat="1" ht="30" x14ac:dyDescent="0.2">
      <c r="A17" s="63"/>
      <c r="B17" s="2" t="s">
        <v>36</v>
      </c>
      <c r="C17" s="3" t="s">
        <v>1</v>
      </c>
      <c r="D17" s="69">
        <v>0.64673000000000003</v>
      </c>
      <c r="E17" s="4"/>
      <c r="F17" s="1"/>
      <c r="G17" s="21"/>
      <c r="FB17" s="23"/>
      <c r="FC17" s="23"/>
      <c r="FD17" s="23"/>
      <c r="FE17" s="23"/>
      <c r="FF17" s="23"/>
      <c r="FG17" s="23"/>
      <c r="FH17" s="23"/>
      <c r="FI17" s="23"/>
      <c r="FJ17" s="23"/>
      <c r="FK17" s="23"/>
    </row>
    <row r="18" spans="1:171" s="22" customFormat="1" ht="30" x14ac:dyDescent="0.2">
      <c r="A18" s="63"/>
      <c r="B18" s="2" t="s">
        <v>37</v>
      </c>
      <c r="C18" s="3" t="s">
        <v>1</v>
      </c>
      <c r="D18" s="69">
        <v>2.3446400000000001</v>
      </c>
      <c r="E18" s="4"/>
      <c r="F18" s="1"/>
      <c r="G18" s="21"/>
      <c r="FB18" s="23"/>
      <c r="FC18" s="23"/>
      <c r="FD18" s="23"/>
      <c r="FE18" s="23"/>
      <c r="FF18" s="23"/>
      <c r="FG18" s="23"/>
      <c r="FH18" s="23"/>
      <c r="FI18" s="23"/>
      <c r="FJ18" s="23"/>
      <c r="FK18" s="23"/>
    </row>
    <row r="19" spans="1:171" s="19" customFormat="1" ht="35.25" customHeight="1" x14ac:dyDescent="0.2">
      <c r="A19" s="26">
        <v>7</v>
      </c>
      <c r="B19" s="64" t="s">
        <v>33</v>
      </c>
      <c r="C19" s="65" t="s">
        <v>20</v>
      </c>
      <c r="D19" s="66">
        <f>0.2394*100</f>
        <v>23.94</v>
      </c>
      <c r="E19" s="66"/>
      <c r="F19" s="66">
        <f>E19*D19</f>
        <v>0</v>
      </c>
      <c r="G19" s="67"/>
      <c r="FF19" s="20"/>
      <c r="FG19" s="20"/>
      <c r="FH19" s="20"/>
      <c r="FI19" s="20"/>
      <c r="FJ19" s="20"/>
      <c r="FK19" s="20"/>
      <c r="FL19" s="20"/>
      <c r="FM19" s="20"/>
      <c r="FN19" s="20"/>
      <c r="FO19" s="20"/>
    </row>
    <row r="20" spans="1:171" s="19" customFormat="1" ht="35.25" customHeight="1" x14ac:dyDescent="0.2">
      <c r="A20" s="53">
        <v>8</v>
      </c>
      <c r="B20" s="54" t="s">
        <v>26</v>
      </c>
      <c r="C20" s="55" t="s">
        <v>10</v>
      </c>
      <c r="D20" s="56">
        <f>23.94</f>
        <v>23.94</v>
      </c>
      <c r="E20" s="56"/>
      <c r="F20" s="56">
        <f>D20*E20</f>
        <v>0</v>
      </c>
      <c r="G20" s="57"/>
      <c r="FF20" s="20"/>
      <c r="FG20" s="20"/>
      <c r="FH20" s="20"/>
      <c r="FI20" s="20"/>
      <c r="FJ20" s="20"/>
      <c r="FK20" s="20"/>
      <c r="FL20" s="20"/>
      <c r="FM20" s="20"/>
      <c r="FN20" s="20"/>
      <c r="FO20" s="20"/>
    </row>
    <row r="21" spans="1:171" s="7" customFormat="1" ht="23.25" customHeight="1" x14ac:dyDescent="0.2">
      <c r="A21" s="47">
        <v>9</v>
      </c>
      <c r="B21" s="13" t="s">
        <v>34</v>
      </c>
      <c r="C21" s="6" t="s">
        <v>1</v>
      </c>
      <c r="D21" s="15">
        <v>262.24200000000002</v>
      </c>
      <c r="E21" s="15"/>
      <c r="F21" s="15">
        <f>D21*E21</f>
        <v>0</v>
      </c>
      <c r="G21" s="48"/>
      <c r="H21" s="16"/>
    </row>
    <row r="22" spans="1:171" s="7" customFormat="1" ht="58.5" customHeight="1" x14ac:dyDescent="0.2">
      <c r="A22" s="47">
        <v>10</v>
      </c>
      <c r="B22" s="13" t="s">
        <v>38</v>
      </c>
      <c r="C22" s="55" t="s">
        <v>10</v>
      </c>
      <c r="D22" s="14">
        <f>0.2*100</f>
        <v>20</v>
      </c>
      <c r="E22" s="15"/>
      <c r="F22" s="15">
        <f>D22*E22</f>
        <v>0</v>
      </c>
      <c r="G22" s="49"/>
      <c r="H22" s="16"/>
    </row>
    <row r="23" spans="1:171" s="22" customFormat="1" x14ac:dyDescent="0.2">
      <c r="A23" s="30"/>
      <c r="B23" s="2" t="s">
        <v>39</v>
      </c>
      <c r="C23" s="3" t="s">
        <v>1</v>
      </c>
      <c r="D23" s="5">
        <v>0.04</v>
      </c>
      <c r="E23" s="4"/>
      <c r="F23" s="1"/>
      <c r="G23" s="21">
        <f>E23*D23</f>
        <v>0</v>
      </c>
      <c r="FB23" s="23"/>
      <c r="FC23" s="23"/>
      <c r="FD23" s="23"/>
      <c r="FE23" s="23"/>
      <c r="FF23" s="23"/>
      <c r="FG23" s="23"/>
      <c r="FH23" s="23"/>
      <c r="FI23" s="23"/>
      <c r="FJ23" s="23"/>
      <c r="FK23" s="23"/>
    </row>
    <row r="24" spans="1:171" s="22" customFormat="1" ht="15.75" thickBot="1" x14ac:dyDescent="0.25">
      <c r="A24" s="30"/>
      <c r="B24" s="2" t="s">
        <v>40</v>
      </c>
      <c r="C24" s="3" t="s">
        <v>0</v>
      </c>
      <c r="D24" s="5">
        <v>7</v>
      </c>
      <c r="E24" s="4"/>
      <c r="F24" s="1"/>
      <c r="G24" s="21">
        <f>E24*D24</f>
        <v>0</v>
      </c>
      <c r="FB24" s="23"/>
      <c r="FC24" s="23"/>
      <c r="FD24" s="23"/>
      <c r="FE24" s="23"/>
      <c r="FF24" s="23"/>
      <c r="FG24" s="23"/>
      <c r="FH24" s="23"/>
      <c r="FI24" s="23"/>
      <c r="FJ24" s="23"/>
      <c r="FK24" s="23"/>
    </row>
    <row r="25" spans="1:171" s="12" customFormat="1" ht="26.25" customHeight="1" thickBot="1" x14ac:dyDescent="0.3">
      <c r="A25" s="97" t="s">
        <v>41</v>
      </c>
      <c r="B25" s="98"/>
      <c r="C25" s="98"/>
      <c r="D25" s="99"/>
      <c r="E25" s="36"/>
      <c r="F25" s="10"/>
      <c r="G25" s="11"/>
    </row>
    <row r="26" spans="1:171" s="7" customFormat="1" ht="76.5" customHeight="1" x14ac:dyDescent="0.2">
      <c r="A26" s="47">
        <v>11</v>
      </c>
      <c r="B26" s="13" t="s">
        <v>24</v>
      </c>
      <c r="C26" s="65" t="s">
        <v>20</v>
      </c>
      <c r="D26" s="14">
        <f>0.04587*1000</f>
        <v>45.870000000000005</v>
      </c>
      <c r="E26" s="15"/>
      <c r="F26" s="15">
        <f>D26*E26</f>
        <v>0</v>
      </c>
      <c r="G26" s="49"/>
      <c r="H26" s="16"/>
    </row>
    <row r="27" spans="1:171" s="7" customFormat="1" ht="58.5" customHeight="1" x14ac:dyDescent="0.2">
      <c r="A27" s="47">
        <v>12</v>
      </c>
      <c r="B27" s="13" t="s">
        <v>42</v>
      </c>
      <c r="C27" s="65" t="s">
        <v>20</v>
      </c>
      <c r="D27" s="14">
        <f>0.11483*1000</f>
        <v>114.83</v>
      </c>
      <c r="E27" s="15"/>
      <c r="F27" s="15">
        <f>D27*E27</f>
        <v>0</v>
      </c>
      <c r="G27" s="49"/>
      <c r="H27" s="16"/>
    </row>
    <row r="28" spans="1:171" s="7" customFormat="1" ht="44.25" customHeight="1" x14ac:dyDescent="0.2">
      <c r="A28" s="47">
        <v>13</v>
      </c>
      <c r="B28" s="13" t="s">
        <v>25</v>
      </c>
      <c r="C28" s="65" t="s">
        <v>20</v>
      </c>
      <c r="D28" s="15">
        <f>0.1*100</f>
        <v>10</v>
      </c>
      <c r="E28" s="51"/>
      <c r="F28" s="15">
        <f>D28*E28</f>
        <v>0</v>
      </c>
      <c r="G28" s="49"/>
      <c r="H28" s="16"/>
    </row>
    <row r="29" spans="1:171" s="72" customFormat="1" ht="28.5" x14ac:dyDescent="0.2">
      <c r="A29" s="47">
        <v>14</v>
      </c>
      <c r="B29" s="27" t="s">
        <v>26</v>
      </c>
      <c r="C29" s="65" t="s">
        <v>20</v>
      </c>
      <c r="D29" s="70">
        <f>0.1487*100</f>
        <v>14.87</v>
      </c>
      <c r="E29" s="15"/>
      <c r="F29" s="15"/>
      <c r="G29" s="71">
        <f>E29*D29</f>
        <v>0</v>
      </c>
      <c r="FB29" s="73"/>
      <c r="FC29" s="73"/>
      <c r="FD29" s="73"/>
      <c r="FE29" s="73"/>
      <c r="FF29" s="73"/>
      <c r="FG29" s="73"/>
      <c r="FH29" s="73"/>
      <c r="FI29" s="73"/>
      <c r="FJ29" s="73"/>
      <c r="FK29" s="73"/>
    </row>
    <row r="30" spans="1:171" s="72" customFormat="1" ht="28.5" x14ac:dyDescent="0.2">
      <c r="A30" s="47">
        <v>15</v>
      </c>
      <c r="B30" s="74" t="s">
        <v>27</v>
      </c>
      <c r="C30" s="65" t="s">
        <v>20</v>
      </c>
      <c r="D30" s="70">
        <v>33.64</v>
      </c>
      <c r="E30" s="15"/>
      <c r="F30" s="15"/>
      <c r="G30" s="71">
        <f>E30*D30</f>
        <v>0</v>
      </c>
      <c r="FB30" s="73"/>
      <c r="FC30" s="73"/>
      <c r="FD30" s="73"/>
      <c r="FE30" s="73"/>
      <c r="FF30" s="73"/>
      <c r="FG30" s="73"/>
      <c r="FH30" s="73"/>
      <c r="FI30" s="73"/>
      <c r="FJ30" s="73"/>
      <c r="FK30" s="73"/>
    </row>
    <row r="31" spans="1:171" s="22" customFormat="1" x14ac:dyDescent="0.2">
      <c r="A31" s="47"/>
      <c r="B31" s="2" t="s">
        <v>28</v>
      </c>
      <c r="C31" s="3" t="s">
        <v>17</v>
      </c>
      <c r="D31" s="5">
        <f>D30</f>
        <v>33.64</v>
      </c>
      <c r="E31" s="4"/>
      <c r="F31" s="1"/>
      <c r="G31" s="21">
        <f>E31*D31</f>
        <v>0</v>
      </c>
      <c r="FB31" s="23"/>
      <c r="FC31" s="23"/>
      <c r="FD31" s="23"/>
      <c r="FE31" s="23"/>
      <c r="FF31" s="23"/>
      <c r="FG31" s="23"/>
      <c r="FH31" s="23"/>
      <c r="FI31" s="23"/>
      <c r="FJ31" s="23"/>
      <c r="FK31" s="23"/>
    </row>
    <row r="32" spans="1:171" s="7" customFormat="1" ht="24" customHeight="1" x14ac:dyDescent="0.2">
      <c r="A32" s="47">
        <v>16</v>
      </c>
      <c r="B32" s="13" t="s">
        <v>29</v>
      </c>
      <c r="C32" s="52" t="s">
        <v>20</v>
      </c>
      <c r="D32" s="14">
        <f>0.0144*100</f>
        <v>1.44</v>
      </c>
      <c r="E32" s="15"/>
      <c r="F32" s="15">
        <f>D32*E32</f>
        <v>0</v>
      </c>
      <c r="G32" s="48"/>
      <c r="H32" s="16"/>
    </row>
    <row r="33" spans="1:167" s="22" customFormat="1" x14ac:dyDescent="0.2">
      <c r="A33" s="30"/>
      <c r="B33" s="2" t="s">
        <v>30</v>
      </c>
      <c r="C33" s="3" t="s">
        <v>17</v>
      </c>
      <c r="D33" s="5">
        <f>D32</f>
        <v>1.44</v>
      </c>
      <c r="E33" s="4"/>
      <c r="F33" s="1"/>
      <c r="G33" s="21">
        <f>E33*D33</f>
        <v>0</v>
      </c>
      <c r="FB33" s="23"/>
      <c r="FC33" s="23"/>
      <c r="FD33" s="23"/>
      <c r="FE33" s="23"/>
      <c r="FF33" s="23"/>
      <c r="FG33" s="23"/>
      <c r="FH33" s="23"/>
      <c r="FI33" s="23"/>
      <c r="FJ33" s="23"/>
      <c r="FK33" s="23"/>
    </row>
    <row r="34" spans="1:167" s="7" customFormat="1" ht="45.75" customHeight="1" x14ac:dyDescent="0.2">
      <c r="A34" s="47">
        <v>17</v>
      </c>
      <c r="B34" s="13" t="s">
        <v>43</v>
      </c>
      <c r="C34" s="52" t="s">
        <v>20</v>
      </c>
      <c r="D34" s="15">
        <f>0.1203*100</f>
        <v>12.030000000000001</v>
      </c>
      <c r="E34" s="15"/>
      <c r="F34" s="15">
        <f>D34*E34</f>
        <v>0</v>
      </c>
      <c r="G34" s="49"/>
      <c r="H34" s="16"/>
    </row>
    <row r="35" spans="1:167" s="22" customFormat="1" x14ac:dyDescent="0.2">
      <c r="A35" s="30"/>
      <c r="B35" s="8" t="s">
        <v>32</v>
      </c>
      <c r="C35" s="3" t="s">
        <v>17</v>
      </c>
      <c r="D35" s="5">
        <v>12.03</v>
      </c>
      <c r="E35" s="4"/>
      <c r="F35" s="1"/>
      <c r="G35" s="21">
        <f>E35*D35</f>
        <v>0</v>
      </c>
      <c r="FB35" s="23"/>
      <c r="FC35" s="23"/>
      <c r="FD35" s="23"/>
      <c r="FE35" s="23"/>
      <c r="FF35" s="23"/>
      <c r="FG35" s="23"/>
      <c r="FH35" s="23"/>
      <c r="FI35" s="23"/>
      <c r="FJ35" s="23"/>
      <c r="FK35" s="23"/>
    </row>
    <row r="36" spans="1:167" s="22" customFormat="1" ht="30" x14ac:dyDescent="0.2">
      <c r="A36" s="63"/>
      <c r="B36" s="2" t="s">
        <v>35</v>
      </c>
      <c r="C36" s="3" t="s">
        <v>1</v>
      </c>
      <c r="D36" s="68">
        <v>1.7919999999999998E-2</v>
      </c>
      <c r="E36" s="4"/>
      <c r="F36" s="1"/>
      <c r="G36" s="21"/>
      <c r="FB36" s="23"/>
      <c r="FC36" s="23"/>
      <c r="FD36" s="23"/>
      <c r="FE36" s="23"/>
      <c r="FF36" s="23"/>
      <c r="FG36" s="23"/>
      <c r="FH36" s="23"/>
      <c r="FI36" s="23"/>
      <c r="FJ36" s="23"/>
      <c r="FK36" s="23"/>
    </row>
    <row r="37" spans="1:167" s="22" customFormat="1" ht="30" x14ac:dyDescent="0.2">
      <c r="A37" s="63"/>
      <c r="B37" s="2" t="s">
        <v>36</v>
      </c>
      <c r="C37" s="3" t="s">
        <v>1</v>
      </c>
      <c r="D37" s="68">
        <v>0.43099999999999999</v>
      </c>
      <c r="E37" s="4"/>
      <c r="F37" s="1"/>
      <c r="G37" s="21"/>
      <c r="FB37" s="23"/>
      <c r="FC37" s="23"/>
      <c r="FD37" s="23"/>
      <c r="FE37" s="23"/>
      <c r="FF37" s="23"/>
      <c r="FG37" s="23"/>
      <c r="FH37" s="23"/>
      <c r="FI37" s="23"/>
      <c r="FJ37" s="23"/>
      <c r="FK37" s="23"/>
    </row>
    <row r="38" spans="1:167" s="7" customFormat="1" ht="42.75" customHeight="1" x14ac:dyDescent="0.2">
      <c r="A38" s="47">
        <v>18</v>
      </c>
      <c r="B38" s="13" t="s">
        <v>44</v>
      </c>
      <c r="C38" s="6" t="s">
        <v>10</v>
      </c>
      <c r="D38" s="14">
        <f>0.04*100</f>
        <v>4</v>
      </c>
      <c r="E38" s="15"/>
      <c r="F38" s="15">
        <f>D38*E38</f>
        <v>0</v>
      </c>
      <c r="G38" s="49"/>
      <c r="H38" s="16"/>
    </row>
    <row r="39" spans="1:167" s="22" customFormat="1" x14ac:dyDescent="0.2">
      <c r="A39" s="30"/>
      <c r="B39" s="2" t="s">
        <v>32</v>
      </c>
      <c r="C39" s="3" t="s">
        <v>17</v>
      </c>
      <c r="D39" s="5">
        <f>0.05*D38</f>
        <v>0.2</v>
      </c>
      <c r="E39" s="4"/>
      <c r="F39" s="1"/>
      <c r="G39" s="21">
        <f>E39*D39</f>
        <v>0</v>
      </c>
      <c r="FB39" s="23"/>
      <c r="FC39" s="23"/>
      <c r="FD39" s="23"/>
      <c r="FE39" s="23"/>
      <c r="FF39" s="23"/>
      <c r="FG39" s="23"/>
      <c r="FH39" s="23"/>
      <c r="FI39" s="23"/>
      <c r="FJ39" s="23"/>
      <c r="FK39" s="23"/>
    </row>
    <row r="40" spans="1:167" s="7" customFormat="1" ht="34.5" customHeight="1" x14ac:dyDescent="0.2">
      <c r="A40" s="47">
        <v>19</v>
      </c>
      <c r="B40" s="13" t="s">
        <v>33</v>
      </c>
      <c r="C40" s="52" t="s">
        <v>20</v>
      </c>
      <c r="D40" s="14">
        <f>1.1483*100</f>
        <v>114.83000000000001</v>
      </c>
      <c r="E40" s="15"/>
      <c r="F40" s="15">
        <f>D40*E40</f>
        <v>0</v>
      </c>
      <c r="G40" s="49"/>
      <c r="H40" s="16"/>
    </row>
    <row r="41" spans="1:167" s="7" customFormat="1" ht="34.5" customHeight="1" x14ac:dyDescent="0.2">
      <c r="A41" s="47">
        <v>20</v>
      </c>
      <c r="B41" s="13" t="s">
        <v>26</v>
      </c>
      <c r="C41" s="52" t="s">
        <v>20</v>
      </c>
      <c r="D41" s="75">
        <f>0.011483*100</f>
        <v>1.1483000000000001</v>
      </c>
      <c r="E41" s="15"/>
      <c r="F41" s="15">
        <f>D41*E41</f>
        <v>0</v>
      </c>
      <c r="G41" s="49"/>
      <c r="H41" s="16"/>
    </row>
    <row r="42" spans="1:167" s="7" customFormat="1" ht="45" customHeight="1" x14ac:dyDescent="0.2">
      <c r="A42" s="47">
        <v>21</v>
      </c>
      <c r="B42" s="13" t="s">
        <v>34</v>
      </c>
      <c r="C42" s="6" t="s">
        <v>1</v>
      </c>
      <c r="D42" s="14">
        <f>82.566</f>
        <v>82.566000000000003</v>
      </c>
      <c r="E42" s="15"/>
      <c r="F42" s="15">
        <f>D42*E42</f>
        <v>0</v>
      </c>
      <c r="G42" s="49"/>
      <c r="H42" s="16"/>
    </row>
    <row r="43" spans="1:167" s="7" customFormat="1" ht="34.5" customHeight="1" x14ac:dyDescent="0.2">
      <c r="A43" s="47">
        <v>22</v>
      </c>
      <c r="B43" s="13" t="s">
        <v>45</v>
      </c>
      <c r="C43" s="6" t="s">
        <v>1</v>
      </c>
      <c r="D43" s="76">
        <v>6.0929999999999998E-2</v>
      </c>
      <c r="E43" s="15"/>
      <c r="F43" s="15">
        <f>D43*E43</f>
        <v>0</v>
      </c>
      <c r="G43" s="49"/>
      <c r="H43" s="16"/>
    </row>
    <row r="44" spans="1:167" s="22" customFormat="1" x14ac:dyDescent="0.2">
      <c r="A44" s="30"/>
      <c r="B44" s="2" t="s">
        <v>46</v>
      </c>
      <c r="C44" s="3" t="s">
        <v>1</v>
      </c>
      <c r="D44" s="5">
        <f>D43</f>
        <v>6.0929999999999998E-2</v>
      </c>
      <c r="E44" s="4"/>
      <c r="F44" s="1"/>
      <c r="G44" s="21">
        <f>E44*D44</f>
        <v>0</v>
      </c>
      <c r="FB44" s="23"/>
      <c r="FC44" s="23"/>
      <c r="FD44" s="23"/>
      <c r="FE44" s="23"/>
      <c r="FF44" s="23"/>
      <c r="FG44" s="23"/>
      <c r="FH44" s="23"/>
      <c r="FI44" s="23"/>
      <c r="FJ44" s="23"/>
      <c r="FK44" s="23"/>
    </row>
    <row r="45" spans="1:167" s="7" customFormat="1" ht="59.25" customHeight="1" x14ac:dyDescent="0.2">
      <c r="A45" s="47">
        <v>23</v>
      </c>
      <c r="B45" s="13" t="s">
        <v>38</v>
      </c>
      <c r="C45" s="55" t="s">
        <v>10</v>
      </c>
      <c r="D45" s="14">
        <f>0.263*100</f>
        <v>26.3</v>
      </c>
      <c r="E45" s="15"/>
      <c r="F45" s="15">
        <f>D45*E45</f>
        <v>0</v>
      </c>
      <c r="G45" s="49"/>
      <c r="H45" s="16"/>
    </row>
    <row r="46" spans="1:167" s="22" customFormat="1" x14ac:dyDescent="0.2">
      <c r="A46" s="30"/>
      <c r="B46" s="2" t="s">
        <v>39</v>
      </c>
      <c r="C46" s="3" t="s">
        <v>1</v>
      </c>
      <c r="D46" s="68">
        <v>5.1999999999999998E-2</v>
      </c>
      <c r="E46" s="4"/>
      <c r="F46" s="1"/>
      <c r="G46" s="21">
        <f>E46*D46</f>
        <v>0</v>
      </c>
      <c r="FB46" s="23"/>
      <c r="FC46" s="23"/>
      <c r="FD46" s="23"/>
      <c r="FE46" s="23"/>
      <c r="FF46" s="23"/>
      <c r="FG46" s="23"/>
      <c r="FH46" s="23"/>
      <c r="FI46" s="23"/>
      <c r="FJ46" s="23"/>
      <c r="FK46" s="23"/>
    </row>
    <row r="47" spans="1:167" s="22" customFormat="1" ht="15.75" thickBot="1" x14ac:dyDescent="0.25">
      <c r="A47" s="102"/>
      <c r="B47" s="103" t="s">
        <v>40</v>
      </c>
      <c r="C47" s="104" t="s">
        <v>0</v>
      </c>
      <c r="D47" s="105">
        <v>9.1999999999999993</v>
      </c>
      <c r="E47" s="106"/>
      <c r="F47" s="107"/>
      <c r="G47" s="108">
        <f>E47*D47</f>
        <v>0</v>
      </c>
      <c r="FB47" s="23"/>
      <c r="FC47" s="23"/>
      <c r="FD47" s="23"/>
      <c r="FE47" s="23"/>
      <c r="FF47" s="23"/>
      <c r="FG47" s="23"/>
      <c r="FH47" s="23"/>
      <c r="FI47" s="23"/>
      <c r="FJ47" s="23"/>
      <c r="FK47" s="23"/>
    </row>
    <row r="48" spans="1:167" x14ac:dyDescent="0.25">
      <c r="A48" s="17"/>
      <c r="B48" s="18"/>
      <c r="C48" s="100" t="s">
        <v>11</v>
      </c>
      <c r="D48" s="100"/>
      <c r="E48" s="100"/>
      <c r="F48" s="39">
        <f>SUM(F7:F47)</f>
        <v>0</v>
      </c>
      <c r="G48" s="31"/>
    </row>
    <row r="49" spans="1:7" x14ac:dyDescent="0.25">
      <c r="A49" s="32"/>
      <c r="B49" s="33"/>
      <c r="C49" s="95" t="s">
        <v>12</v>
      </c>
      <c r="D49" s="95"/>
      <c r="E49" s="95"/>
      <c r="F49" s="95"/>
      <c r="G49" s="34">
        <f>SUM(G7:G47)</f>
        <v>0</v>
      </c>
    </row>
    <row r="50" spans="1:7" ht="30.75" customHeight="1" x14ac:dyDescent="0.25">
      <c r="A50" s="32"/>
      <c r="B50" s="33"/>
      <c r="C50" s="94" t="s">
        <v>13</v>
      </c>
      <c r="D50" s="94"/>
      <c r="E50" s="94"/>
      <c r="F50" s="94"/>
      <c r="G50" s="34">
        <f>F48*12%</f>
        <v>0</v>
      </c>
    </row>
    <row r="51" spans="1:7" ht="39.75" customHeight="1" x14ac:dyDescent="0.25">
      <c r="A51" s="32"/>
      <c r="B51" s="32"/>
      <c r="C51" s="94" t="s">
        <v>14</v>
      </c>
      <c r="D51" s="95"/>
      <c r="E51" s="95"/>
      <c r="F51" s="95"/>
      <c r="G51" s="34">
        <f>G49/100*3</f>
        <v>0</v>
      </c>
    </row>
    <row r="52" spans="1:7" x14ac:dyDescent="0.25">
      <c r="A52" s="32"/>
      <c r="B52" s="32"/>
      <c r="C52" s="58" t="s">
        <v>22</v>
      </c>
      <c r="D52" s="58"/>
      <c r="E52" s="58"/>
      <c r="F52" s="58"/>
      <c r="G52" s="40">
        <f>F48+G49+G50+G51</f>
        <v>0</v>
      </c>
    </row>
    <row r="53" spans="1:7" ht="33" customHeight="1" x14ac:dyDescent="0.25">
      <c r="A53" s="32"/>
      <c r="B53" s="32"/>
      <c r="C53" s="95" t="s">
        <v>15</v>
      </c>
      <c r="D53" s="95"/>
      <c r="E53" s="95"/>
      <c r="F53" s="95"/>
      <c r="G53" s="34">
        <f>G52/6</f>
        <v>0</v>
      </c>
    </row>
    <row r="54" spans="1:7" ht="33" customHeight="1" x14ac:dyDescent="0.25">
      <c r="A54" s="32"/>
      <c r="B54" s="32"/>
      <c r="C54" s="35"/>
      <c r="D54" s="35"/>
      <c r="E54" s="50"/>
      <c r="F54" s="35"/>
      <c r="G54" s="34"/>
    </row>
    <row r="55" spans="1:7" x14ac:dyDescent="0.25">
      <c r="B55" s="24"/>
      <c r="C55" s="96" t="s">
        <v>16</v>
      </c>
      <c r="D55" s="96"/>
      <c r="E55" s="96"/>
      <c r="F55" s="96"/>
      <c r="G55" s="96"/>
    </row>
    <row r="56" spans="1:7" x14ac:dyDescent="0.25">
      <c r="B56" s="24"/>
      <c r="C56" s="24"/>
      <c r="D56" s="24"/>
      <c r="E56" s="37"/>
      <c r="F56" s="24"/>
      <c r="G56" s="24"/>
    </row>
    <row r="57" spans="1:7" x14ac:dyDescent="0.25">
      <c r="B57" s="24"/>
      <c r="C57" s="25" t="s">
        <v>18</v>
      </c>
      <c r="D57" s="25"/>
      <c r="E57" s="41"/>
      <c r="F57" s="25"/>
      <c r="G57" s="25"/>
    </row>
    <row r="58" spans="1:7" x14ac:dyDescent="0.25">
      <c r="B58" s="24"/>
      <c r="C58" s="25"/>
      <c r="D58" s="25"/>
      <c r="E58" s="41"/>
      <c r="F58" s="25"/>
      <c r="G58" s="25"/>
    </row>
    <row r="59" spans="1:7" x14ac:dyDescent="0.25">
      <c r="B59" s="24"/>
      <c r="C59" s="25"/>
      <c r="D59" s="25"/>
      <c r="E59" s="41"/>
      <c r="F59" s="25"/>
      <c r="G59" s="25"/>
    </row>
    <row r="60" spans="1:7" x14ac:dyDescent="0.25">
      <c r="B60" s="24"/>
      <c r="C60" s="24"/>
      <c r="D60" s="24"/>
      <c r="E60" s="37"/>
      <c r="F60" s="24"/>
      <c r="G60" s="24"/>
    </row>
    <row r="61" spans="1:7" x14ac:dyDescent="0.25">
      <c r="B61" s="24"/>
      <c r="C61" s="24"/>
      <c r="D61" s="24"/>
      <c r="E61" s="37"/>
      <c r="F61" s="24"/>
      <c r="G61" s="24"/>
    </row>
    <row r="62" spans="1:7" x14ac:dyDescent="0.25">
      <c r="B62" s="24"/>
      <c r="C62" s="24"/>
      <c r="D62" s="24"/>
      <c r="E62" s="37"/>
      <c r="F62" s="24"/>
      <c r="G62" s="24"/>
    </row>
    <row r="63" spans="1:7" x14ac:dyDescent="0.25">
      <c r="B63" s="24"/>
      <c r="C63" s="24"/>
      <c r="D63" s="24"/>
      <c r="E63" s="37"/>
      <c r="F63" s="24"/>
      <c r="G63" s="24"/>
    </row>
    <row r="64" spans="1:7" x14ac:dyDescent="0.25">
      <c r="B64" s="24"/>
      <c r="C64" s="24"/>
      <c r="D64" s="24"/>
      <c r="E64" s="37"/>
      <c r="F64" s="24"/>
      <c r="G64" s="24"/>
    </row>
    <row r="65" spans="2:7" x14ac:dyDescent="0.25">
      <c r="B65" s="24"/>
      <c r="C65" s="24"/>
      <c r="D65" s="24"/>
      <c r="E65" s="37"/>
      <c r="F65" s="24"/>
      <c r="G65" s="24"/>
    </row>
    <row r="66" spans="2:7" x14ac:dyDescent="0.25">
      <c r="B66" s="24"/>
      <c r="C66" s="24"/>
      <c r="D66" s="24"/>
      <c r="E66" s="37"/>
      <c r="F66" s="24"/>
      <c r="G66" s="24"/>
    </row>
    <row r="67" spans="2:7" x14ac:dyDescent="0.25">
      <c r="B67" s="24"/>
      <c r="C67" s="24"/>
      <c r="D67" s="24"/>
      <c r="E67" s="37"/>
      <c r="F67" s="24"/>
      <c r="G67" s="24"/>
    </row>
    <row r="68" spans="2:7" x14ac:dyDescent="0.25">
      <c r="B68" s="24"/>
      <c r="C68" s="24"/>
      <c r="D68" s="24"/>
      <c r="E68" s="37"/>
      <c r="F68" s="24"/>
      <c r="G68" s="24"/>
    </row>
    <row r="69" spans="2:7" x14ac:dyDescent="0.25">
      <c r="B69" s="24"/>
      <c r="C69" s="24"/>
      <c r="D69" s="24"/>
      <c r="E69" s="37"/>
      <c r="F69" s="24"/>
      <c r="G69" s="24"/>
    </row>
  </sheetData>
  <autoFilter ref="A3:G53">
    <filterColumn colId="4" showButton="0"/>
    <filterColumn colId="5" showButton="0"/>
  </autoFilter>
  <mergeCells count="17">
    <mergeCell ref="C51:F51"/>
    <mergeCell ref="C53:F53"/>
    <mergeCell ref="C55:G55"/>
    <mergeCell ref="A6:D6"/>
    <mergeCell ref="C48:E48"/>
    <mergeCell ref="C49:F49"/>
    <mergeCell ref="C50:F50"/>
    <mergeCell ref="A25:D25"/>
    <mergeCell ref="A1:G1"/>
    <mergeCell ref="A2:G2"/>
    <mergeCell ref="A3:A5"/>
    <mergeCell ref="B3:B5"/>
    <mergeCell ref="C3:C5"/>
    <mergeCell ref="D3:D5"/>
    <mergeCell ref="E3:G3"/>
    <mergeCell ref="E4:E5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Бетонные 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terminal3</dc:creator>
  <cp:lastModifiedBy>Igor</cp:lastModifiedBy>
  <cp:lastPrinted>2020-02-20T09:32:36Z</cp:lastPrinted>
  <dcterms:created xsi:type="dcterms:W3CDTF">2017-02-27T13:29:11Z</dcterms:created>
  <dcterms:modified xsi:type="dcterms:W3CDTF">2021-06-08T12:45:41Z</dcterms:modified>
</cp:coreProperties>
</file>