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\"/>
    </mc:Choice>
  </mc:AlternateContent>
  <xr:revisionPtr revIDLastSave="0" documentId="8_{258D4C93-47B5-4210-8006-6307791D8D4B}" xr6:coauthVersionLast="40" xr6:coauthVersionMax="40" xr10:uidLastSave="{00000000-0000-0000-0000-000000000000}"/>
  <bookViews>
    <workbookView xWindow="-108" yWindow="-108" windowWidth="23256" windowHeight="12576" xr2:uid="{2F150805-2B64-4FEC-A326-8D61AB8660CE}"/>
  </bookViews>
  <sheets>
    <sheet name="Смета" sheetId="1" r:id="rId1"/>
    <sheet name="Гидроизол чертеж" sheetId="3" r:id="rId2"/>
  </sheets>
  <definedNames>
    <definedName name="_xlnm.Print_Area" localSheetId="1">'Гидроизол чертеж'!$A$1:$O$35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2" i="1" l="1"/>
  <c r="D21" i="1"/>
  <c r="G11" i="1"/>
  <c r="F12" i="1"/>
  <c r="F13" i="1"/>
  <c r="G35" i="1"/>
  <c r="G36" i="1"/>
  <c r="G37" i="1"/>
  <c r="G26" i="1"/>
  <c r="G25" i="1"/>
  <c r="G24" i="1"/>
  <c r="D9" i="1"/>
  <c r="F9" i="1" s="1"/>
  <c r="D8" i="1"/>
  <c r="F8" i="1" s="1"/>
  <c r="F27" i="1"/>
  <c r="D28" i="1" l="1"/>
  <c r="D19" i="1"/>
  <c r="D10" i="1"/>
  <c r="F10" i="1" s="1"/>
  <c r="G21" i="1" l="1"/>
  <c r="F19" i="1"/>
  <c r="D20" i="1"/>
  <c r="G20" i="1" s="1"/>
  <c r="D29" i="1"/>
  <c r="G29" i="1" s="1"/>
  <c r="G28" i="1"/>
  <c r="F38" i="1"/>
  <c r="G44" i="1"/>
  <c r="G43" i="1"/>
  <c r="G42" i="1"/>
  <c r="G41" i="1"/>
  <c r="G40" i="1"/>
  <c r="G39" i="1"/>
  <c r="F30" i="1"/>
  <c r="F46" i="1"/>
  <c r="G33" i="1"/>
  <c r="G31" i="1"/>
  <c r="F18" i="1"/>
  <c r="F14" i="1"/>
  <c r="D34" i="1"/>
  <c r="G34" i="1" s="1"/>
  <c r="G32" i="1"/>
  <c r="G15" i="1"/>
  <c r="D23" i="1" l="1"/>
  <c r="G23" i="1" s="1"/>
  <c r="G22" i="1"/>
  <c r="D6" i="1" l="1"/>
  <c r="D7" i="1" l="1"/>
  <c r="F7" i="1" s="1"/>
  <c r="F45" i="1"/>
  <c r="F6" i="1"/>
  <c r="D17" i="1"/>
  <c r="G17" i="1" s="1"/>
  <c r="G16" i="1"/>
  <c r="G48" i="1" s="1"/>
  <c r="F47" i="1" l="1"/>
  <c r="G49" i="1" s="1"/>
</calcChain>
</file>

<file path=xl/sharedStrings.xml><?xml version="1.0" encoding="utf-8"?>
<sst xmlns="http://schemas.openxmlformats.org/spreadsheetml/2006/main" count="95" uniqueCount="66">
  <si>
    <t>шт</t>
  </si>
  <si>
    <t>м3</t>
  </si>
  <si>
    <t>м2</t>
  </si>
  <si>
    <t>м</t>
  </si>
  <si>
    <t>л</t>
  </si>
  <si>
    <t>Устройство гидроизоляционного слоя напыляемого из полимочевины (Работа+Материал Подрядчика) толщ 3мм.</t>
  </si>
  <si>
    <t>Щебень фракции 20-40 мм без песка</t>
  </si>
  <si>
    <t xml:space="preserve">Геотекстиль для обмотки трубы
</t>
  </si>
  <si>
    <t xml:space="preserve">Геотекстиль иглопробивной для постели из щебня
</t>
  </si>
  <si>
    <t>Всего работа</t>
  </si>
  <si>
    <t>Всего материал</t>
  </si>
  <si>
    <t>ИТОГО</t>
  </si>
  <si>
    <t>№/п</t>
  </si>
  <si>
    <t>Наименование</t>
  </si>
  <si>
    <t>ед изм</t>
  </si>
  <si>
    <t>кол во</t>
  </si>
  <si>
    <t xml:space="preserve">цена </t>
  </si>
  <si>
    <t>сума работ</t>
  </si>
  <si>
    <t>сумма матариал</t>
  </si>
  <si>
    <t>усл</t>
  </si>
  <si>
    <t>Вывоз лишнего грунта  КамАЗ, МАЗ 10 т (с погрузкой), машина</t>
  </si>
  <si>
    <t>маш</t>
  </si>
  <si>
    <t>Доставка материалов</t>
  </si>
  <si>
    <t>Вскрытие цоколя по периметру здания для устройства гидроизоляции цоколя (вручную)</t>
  </si>
  <si>
    <t>Днище кольца ПН 10</t>
  </si>
  <si>
    <t>Кольцо КС 10.9 С</t>
  </si>
  <si>
    <t>ПП10-2</t>
  </si>
  <si>
    <t>Насос дренажный Einhell GC-DP 5225 N</t>
  </si>
  <si>
    <t>компл</t>
  </si>
  <si>
    <t>Трубы и фитинги для подключения</t>
  </si>
  <si>
    <t>Люк канализационный POLIMERPLAST 750 мм A15 без замка зеленый</t>
  </si>
  <si>
    <t>Устройство системы дренажа вокруг дома (геотекстиль, щебень, труба с обмоткой геотекстилем)</t>
  </si>
  <si>
    <t>Демонтаж пенопласта со стен подвала с упаковкой в мешки</t>
  </si>
  <si>
    <t>Выемка грунта с конструкции терассы</t>
  </si>
  <si>
    <t>Устройство утепления стен подвала с устройством защитного слоя утеплителя шиповидной мембраной</t>
  </si>
  <si>
    <t>бал</t>
  </si>
  <si>
    <t>Шиповидная мембрана</t>
  </si>
  <si>
    <t>Геотекстиль</t>
  </si>
  <si>
    <t xml:space="preserve">Устройство гидрозащитного слоя дренажа под отмостку здания </t>
  </si>
  <si>
    <t>Геотекстиль DuPont Geoproma STYLE SF-27 50 кв.м.</t>
  </si>
  <si>
    <t>Шиповидная геомембрана Изолит STA 1x20 м 20 кв.м</t>
  </si>
  <si>
    <t xml:space="preserve">Демонтаж бетоных конструкций терассы с крыльцом и главного крыльца </t>
  </si>
  <si>
    <t>Экструзионный пенополистирол TECHNONICOL 1180x580x50 мм Экоплит Стандарт</t>
  </si>
  <si>
    <t>лист</t>
  </si>
  <si>
    <t>Пена-клей Момент Монтаж 5в1 PRO 750 мл</t>
  </si>
  <si>
    <t>Планка монтажная (металл-ПВХ) 2м</t>
  </si>
  <si>
    <t>уп</t>
  </si>
  <si>
    <t>Дюбель ударный гриб 6x80 мм 100 шт.</t>
  </si>
  <si>
    <t>Бур 6/180 SDS</t>
  </si>
  <si>
    <t>in</t>
  </si>
  <si>
    <t>Труба перфорированная Ф100мм</t>
  </si>
  <si>
    <t>Хомут внутренняя Unidelta ПЭ-ст 110х1 1/4 BP PN 16</t>
  </si>
  <si>
    <t>Муфта с резьбой Unidelta ПЭ 32x1 PN 16 наружная резьба</t>
  </si>
  <si>
    <t>Труба полиэтиленовая Unidelta PE100 PN10 SDR17 d32 х 2,0 мм</t>
  </si>
  <si>
    <t>Обратная засыпка песком с послойным уплотнением</t>
  </si>
  <si>
    <t>Мешки для строительного мусора Expert суперкрепкие 240 л 5 шт.</t>
  </si>
  <si>
    <t>Демонтаж системы ливневой канализации в грунте с сохранением и последующим монтажем на место</t>
  </si>
  <si>
    <t>Демонтаж системы молниеотвода в грунте с сохранением и последующим монтажем на место</t>
  </si>
  <si>
    <t>Монтаж колодца дренажного с перфорированием колодца на высоту 1 м от основания, с установкой насоса откачивающего и подключением труб дренажа (2шт х 160мм) и откачиваюей трубы (1шт х ф50)</t>
  </si>
  <si>
    <t>Устройство водоотведения с приямка входа в цокольный этаж</t>
  </si>
  <si>
    <t>Обратный клапан Rhein 50</t>
  </si>
  <si>
    <t>Душевой трап Water House Трап D50 нержавеющая решетка 150х150</t>
  </si>
  <si>
    <t>Труба полиэтиленовая Планета Пластик 50мм., SDR 17, 10 Атм.</t>
  </si>
  <si>
    <t>Выполныемый набор работ: вскрытие грунта по перриметру дома на глубину до 2,5м, демонтаж конструкции главного крыльца и терасы с крыльцом, демонтаж утепления стен подвала из пенопласта, устройство гидроизоляционного слоя полимочевиной толщ 3 мм, устройство утепления стен подвала пенополистиролом с защитой шиповидной мембраной, устройство дренажной стстемы по перриметру здания (дренажная перфорированная труба замотанная в геотекстиль, щебневая постель и укрывка с геотекстильном "мешке" см вкладку с чертежем), устройство дренажны колодцев (2шт) с установкой 1 дренажного насоса и подключением необходимсых труб, устройство врезок в дренажную трубу с монтажем прочистных колон ф32мм (2шт) обратная засыпка песком с послойным уплотнением по 300мм, вывоз лишнего грунта.</t>
  </si>
  <si>
    <t>-100тис</t>
  </si>
  <si>
    <t>Ориентировочная смета на устройство гидроизоляции стен подвала котедж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</si>
</sst>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44">
    <xf numFmtId="0" fontId="0" fillId="0" borderId="0" xfId="0"/>
    <xf numFmtId="0" fontId="0" fillId="0" borderId="0" xfId="0" applyFont="1"/>
    <xf numFmtId="0" fontId="1" fillId="0" borderId="0" xfId="0" applyFont="1"/>
    <xf numFmtId="0" fontId="0" fillId="0" borderId="1" xfId="0" applyBorder="1"/>
    <xf numFmtId="0" fontId="1" fillId="0" borderId="1" xfId="0" applyFont="1" applyBorder="1"/>
    <xf numFmtId="0" fontId="1" fillId="0" borderId="1" xfId="0" applyFont="1" applyBorder="1" applyAlignment="1">
      <alignment wrapText="1"/>
    </xf>
    <xf numFmtId="0" fontId="0" fillId="0" borderId="1" xfId="0" applyBorder="1" applyAlignment="1">
      <alignment horizontal="right"/>
    </xf>
    <xf numFmtId="2" fontId="1" fillId="0" borderId="1" xfId="0" applyNumberFormat="1" applyFont="1" applyBorder="1" applyAlignment="1">
      <alignment horizontal="left" wrapText="1"/>
    </xf>
    <xf numFmtId="2" fontId="0" fillId="0" borderId="1" xfId="0" applyNumberFormat="1" applyBorder="1" applyAlignment="1">
      <alignment horizontal="right" wrapText="1"/>
    </xf>
    <xf numFmtId="0" fontId="0" fillId="0" borderId="1" xfId="0" applyFont="1" applyBorder="1"/>
    <xf numFmtId="0" fontId="0" fillId="0" borderId="1" xfId="0" applyBorder="1" applyAlignment="1">
      <alignment wrapText="1"/>
    </xf>
    <xf numFmtId="0" fontId="3" fillId="0" borderId="0" xfId="1" applyFont="1" applyAlignment="1">
      <alignment horizontal="right" wrapText="1"/>
    </xf>
    <xf numFmtId="0" fontId="3" fillId="0" borderId="1" xfId="1" applyFont="1" applyBorder="1" applyAlignment="1">
      <alignment horizontal="right" vertical="center" wrapText="1"/>
    </xf>
    <xf numFmtId="0" fontId="3" fillId="0" borderId="1" xfId="1" applyFont="1" applyBorder="1" applyAlignment="1">
      <alignment horizontal="right" wrapText="1"/>
    </xf>
    <xf numFmtId="0" fontId="3" fillId="0" borderId="1" xfId="0" applyFont="1" applyBorder="1" applyAlignment="1">
      <alignment horizontal="right"/>
    </xf>
    <xf numFmtId="0" fontId="3" fillId="0" borderId="0" xfId="1" applyFont="1" applyAlignment="1">
      <alignment horizontal="right"/>
    </xf>
    <xf numFmtId="0" fontId="3" fillId="0" borderId="1" xfId="0" applyFont="1" applyBorder="1"/>
    <xf numFmtId="4" fontId="1" fillId="0" borderId="1" xfId="0" applyNumberFormat="1" applyFont="1" applyBorder="1"/>
    <xf numFmtId="4" fontId="0" fillId="0" borderId="1" xfId="0" applyNumberFormat="1" applyFont="1" applyBorder="1"/>
    <xf numFmtId="4" fontId="0" fillId="0" borderId="1" xfId="0" applyNumberFormat="1" applyBorder="1"/>
    <xf numFmtId="4" fontId="0" fillId="0" borderId="1" xfId="0" applyNumberFormat="1" applyBorder="1" applyAlignment="1">
      <alignment wrapText="1"/>
    </xf>
    <xf numFmtId="4" fontId="1" fillId="2" borderId="1" xfId="0" applyNumberFormat="1" applyFont="1" applyFill="1" applyBorder="1"/>
    <xf numFmtId="164" fontId="1" fillId="0" borderId="1" xfId="0" applyNumberFormat="1" applyFont="1" applyBorder="1"/>
    <xf numFmtId="2" fontId="0" fillId="0" borderId="1" xfId="0" applyNumberFormat="1" applyFont="1" applyBorder="1" applyAlignment="1">
      <alignment horizontal="right" wrapText="1"/>
    </xf>
    <xf numFmtId="2" fontId="4" fillId="0" borderId="1" xfId="0" applyNumberFormat="1" applyFont="1" applyBorder="1" applyAlignment="1">
      <alignment horizontal="left" wrapText="1"/>
    </xf>
    <xf numFmtId="4" fontId="4" fillId="0" borderId="1" xfId="0" applyNumberFormat="1" applyFont="1" applyBorder="1"/>
    <xf numFmtId="4" fontId="3" fillId="0" borderId="1" xfId="0" applyNumberFormat="1" applyFont="1" applyBorder="1"/>
    <xf numFmtId="4" fontId="3" fillId="0" borderId="1" xfId="0" applyNumberFormat="1" applyFont="1" applyBorder="1" applyAlignment="1">
      <alignment horizontal="right"/>
    </xf>
    <xf numFmtId="0" fontId="3" fillId="0" borderId="1" xfId="1" applyFont="1" applyBorder="1" applyAlignment="1">
      <alignment horizontal="right"/>
    </xf>
    <xf numFmtId="49" fontId="1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4" fontId="0" fillId="0" borderId="1" xfId="0" applyNumberForma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4" fontId="1" fillId="3" borderId="1" xfId="0" applyNumberFormat="1" applyFont="1" applyFill="1" applyBorder="1"/>
    <xf numFmtId="4" fontId="0" fillId="3" borderId="1" xfId="0" applyNumberFormat="1" applyFont="1" applyFill="1" applyBorder="1"/>
    <xf numFmtId="4" fontId="0" fillId="3" borderId="1" xfId="0" applyNumberFormat="1" applyFill="1" applyBorder="1"/>
    <xf numFmtId="4" fontId="1" fillId="3" borderId="1" xfId="0" applyNumberFormat="1" applyFont="1" applyFill="1" applyBorder="1" applyAlignment="1">
      <alignment horizontal="righ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143355</xdr:colOff>
      <xdr:row>0</xdr:row>
      <xdr:rowOff>111760</xdr:rowOff>
    </xdr:from>
    <xdr:to>
      <xdr:col>14</xdr:col>
      <xdr:colOff>541966</xdr:colOff>
      <xdr:row>32</xdr:row>
      <xdr:rowOff>93979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58AB03C-F0C5-4844-B4FA-8DB381D989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072" t="56250" r="27156" b="2976"/>
        <a:stretch/>
      </xdr:blipFill>
      <xdr:spPr>
        <a:xfrm>
          <a:off x="143355" y="111760"/>
          <a:ext cx="8933011" cy="56718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epicentrk.ua/shop/truba-polietilenovaya-unidelta-pe100-pn10-sdr17-d32-kh-2-0-mm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s://shop.kovalska.com/catalog/zhelezobetonnie-izdelija/inzhenernie-seti/krishki-dlja-kolodcev/pp10-2/" TargetMode="External"/><Relationship Id="rId7" Type="http://schemas.openxmlformats.org/officeDocument/2006/relationships/hyperlink" Target="https://epicentrk.ua/shop/mufta-unidelta-pe-32x1hp-pn16.html" TargetMode="External"/><Relationship Id="rId12" Type="http://schemas.openxmlformats.org/officeDocument/2006/relationships/hyperlink" Target="https://epicentrk.ua/shop/truba-polietilenovaya-planeta-plastikpe-50mm-sdr-17-10-atm.html" TargetMode="External"/><Relationship Id="rId2" Type="http://schemas.openxmlformats.org/officeDocument/2006/relationships/hyperlink" Target="https://shop.kovalska.com/catalog/zhelezobetonnie-izdelija/inzhenernie-seti/dnisha-dlja-kolodcev/pn-10/" TargetMode="External"/><Relationship Id="rId1" Type="http://schemas.openxmlformats.org/officeDocument/2006/relationships/hyperlink" Target="https://shop.kovalska.com/catalog/zhelezobetonnie-izdelija/inzhenernie-seti/kolca-dlja-kolodcev/ks-109-s/" TargetMode="External"/><Relationship Id="rId6" Type="http://schemas.openxmlformats.org/officeDocument/2006/relationships/hyperlink" Target="https://epicentrk.ua/shop/-110-1-1-4-bp-pn-16.html" TargetMode="External"/><Relationship Id="rId11" Type="http://schemas.openxmlformats.org/officeDocument/2006/relationships/hyperlink" Target="https://epicentrk.ua/shop/trap-water-house-trap-gorizont-d50-nerzhaveyuschaya-reshetka-150kh150-sukhoy-zatvor.html" TargetMode="External"/><Relationship Id="rId5" Type="http://schemas.openxmlformats.org/officeDocument/2006/relationships/hyperlink" Target="https://epicentrk.ua/shop/lyuk-kanalizatsionnyy-3-zelenyy-.html" TargetMode="External"/><Relationship Id="rId10" Type="http://schemas.openxmlformats.org/officeDocument/2006/relationships/hyperlink" Target="https://epicentrk.ua/shop/obratnyy-klapan-aquer-50.html" TargetMode="External"/><Relationship Id="rId4" Type="http://schemas.openxmlformats.org/officeDocument/2006/relationships/hyperlink" Target="https://epicentrk.ua/shop/nasos-drenazhnyy-einhell-gc-dp-5225-n.html" TargetMode="External"/><Relationship Id="rId9" Type="http://schemas.openxmlformats.org/officeDocument/2006/relationships/hyperlink" Target="https://epicentrk.ua/shop/meshki-dlya-stroitelnogo-musora-expert-superkrepkie-240-l-5-sht.htm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48BF1-A915-4FE1-BA88-5862B33233DD}">
  <sheetPr>
    <pageSetUpPr fitToPage="1"/>
  </sheetPr>
  <dimension ref="A2:H52"/>
  <sheetViews>
    <sheetView tabSelected="1" zoomScaleNormal="100" workbookViewId="0">
      <selection activeCell="F6" sqref="F6"/>
    </sheetView>
  </sheetViews>
  <sheetFormatPr defaultRowHeight="14.4" x14ac:dyDescent="0.3"/>
  <cols>
    <col min="1" max="1" width="4.88671875" customWidth="1"/>
    <col min="2" max="2" width="61.6640625" customWidth="1"/>
    <col min="4" max="5" width="9.109375" bestFit="1" customWidth="1"/>
    <col min="6" max="6" width="11.88671875" customWidth="1"/>
    <col min="7" max="7" width="9.88671875" customWidth="1"/>
  </cols>
  <sheetData>
    <row r="2" spans="1:8" x14ac:dyDescent="0.3">
      <c r="A2" s="30"/>
      <c r="B2" s="30"/>
      <c r="C2" s="30"/>
      <c r="D2" s="30"/>
      <c r="E2" s="30"/>
      <c r="F2" s="30"/>
      <c r="G2" s="30"/>
    </row>
    <row r="3" spans="1:8" x14ac:dyDescent="0.3">
      <c r="A3" s="30" t="s">
        <v>65</v>
      </c>
      <c r="B3" s="30"/>
      <c r="C3" s="30"/>
      <c r="D3" s="30"/>
      <c r="E3" s="30"/>
      <c r="F3" s="30"/>
      <c r="G3" s="30"/>
    </row>
    <row r="5" spans="1:8" ht="28.8" customHeight="1" x14ac:dyDescent="0.3">
      <c r="A5" s="3" t="s">
        <v>12</v>
      </c>
      <c r="B5" s="3" t="s">
        <v>13</v>
      </c>
      <c r="C5" s="3" t="s">
        <v>14</v>
      </c>
      <c r="D5" s="3" t="s">
        <v>15</v>
      </c>
      <c r="E5" s="3" t="s">
        <v>16</v>
      </c>
      <c r="F5" s="10" t="s">
        <v>17</v>
      </c>
      <c r="G5" s="10" t="s">
        <v>18</v>
      </c>
    </row>
    <row r="6" spans="1:8" s="2" customFormat="1" ht="44.4" customHeight="1" x14ac:dyDescent="0.3">
      <c r="A6" s="4">
        <v>1</v>
      </c>
      <c r="B6" s="5" t="s">
        <v>23</v>
      </c>
      <c r="C6" s="17" t="s">
        <v>1</v>
      </c>
      <c r="D6" s="17">
        <f>275.5+35</f>
        <v>310.5</v>
      </c>
      <c r="E6" s="40"/>
      <c r="F6" s="17">
        <f>D6*E6</f>
        <v>0</v>
      </c>
      <c r="G6" s="17"/>
      <c r="H6" s="29" t="s">
        <v>64</v>
      </c>
    </row>
    <row r="7" spans="1:8" s="2" customFormat="1" ht="44.4" customHeight="1" x14ac:dyDescent="0.3">
      <c r="A7" s="4">
        <v>2</v>
      </c>
      <c r="B7" s="5" t="s">
        <v>54</v>
      </c>
      <c r="C7" s="17" t="s">
        <v>1</v>
      </c>
      <c r="D7" s="17">
        <f>D6-D32</f>
        <v>292.5</v>
      </c>
      <c r="E7" s="40"/>
      <c r="F7" s="17">
        <f>D7*E7</f>
        <v>0</v>
      </c>
      <c r="G7" s="17"/>
    </row>
    <row r="8" spans="1:8" s="2" customFormat="1" ht="44.4" customHeight="1" x14ac:dyDescent="0.3">
      <c r="A8" s="4">
        <v>3</v>
      </c>
      <c r="B8" s="5" t="s">
        <v>41</v>
      </c>
      <c r="C8" s="17" t="s">
        <v>1</v>
      </c>
      <c r="D8" s="17">
        <f>14.5+1.8+2+4</f>
        <v>22.3</v>
      </c>
      <c r="E8" s="40"/>
      <c r="F8" s="17">
        <f t="shared" ref="F8:F13" si="0">D8*E8</f>
        <v>0</v>
      </c>
      <c r="G8" s="17"/>
    </row>
    <row r="9" spans="1:8" s="2" customFormat="1" ht="44.4" customHeight="1" x14ac:dyDescent="0.3">
      <c r="A9" s="4">
        <v>4</v>
      </c>
      <c r="B9" s="5" t="s">
        <v>33</v>
      </c>
      <c r="C9" s="17" t="s">
        <v>1</v>
      </c>
      <c r="D9" s="17">
        <f>(3*5*2.2)+(1.5*3*2.2)+(2*3*1.5)</f>
        <v>51.9</v>
      </c>
      <c r="E9" s="40"/>
      <c r="F9" s="17">
        <f t="shared" si="0"/>
        <v>0</v>
      </c>
      <c r="G9" s="17"/>
    </row>
    <row r="10" spans="1:8" s="2" customFormat="1" ht="44.4" customHeight="1" x14ac:dyDescent="0.3">
      <c r="A10" s="4">
        <v>5</v>
      </c>
      <c r="B10" s="5" t="s">
        <v>32</v>
      </c>
      <c r="C10" s="17" t="s">
        <v>1</v>
      </c>
      <c r="D10" s="17">
        <f>142*0.1</f>
        <v>14.200000000000001</v>
      </c>
      <c r="E10" s="40"/>
      <c r="F10" s="17">
        <f t="shared" si="0"/>
        <v>0</v>
      </c>
      <c r="G10" s="17"/>
    </row>
    <row r="11" spans="1:8" s="1" customFormat="1" ht="44.4" customHeight="1" x14ac:dyDescent="0.3">
      <c r="A11" s="9"/>
      <c r="B11" s="15" t="s">
        <v>55</v>
      </c>
      <c r="C11" s="18" t="s">
        <v>0</v>
      </c>
      <c r="D11" s="18">
        <v>10</v>
      </c>
      <c r="E11" s="41"/>
      <c r="F11" s="18"/>
      <c r="G11" s="18">
        <f>D11*E11</f>
        <v>0</v>
      </c>
    </row>
    <row r="12" spans="1:8" s="2" customFormat="1" ht="44.4" customHeight="1" x14ac:dyDescent="0.3">
      <c r="A12" s="4">
        <v>6</v>
      </c>
      <c r="B12" s="5" t="s">
        <v>56</v>
      </c>
      <c r="C12" s="17" t="s">
        <v>3</v>
      </c>
      <c r="D12" s="17">
        <v>61</v>
      </c>
      <c r="E12" s="40"/>
      <c r="F12" s="17">
        <f t="shared" si="0"/>
        <v>0</v>
      </c>
      <c r="G12" s="17"/>
    </row>
    <row r="13" spans="1:8" s="2" customFormat="1" ht="30" customHeight="1" x14ac:dyDescent="0.3">
      <c r="A13" s="4">
        <v>7</v>
      </c>
      <c r="B13" s="5" t="s">
        <v>57</v>
      </c>
      <c r="C13" s="17" t="s">
        <v>3</v>
      </c>
      <c r="D13" s="17">
        <v>60</v>
      </c>
      <c r="E13" s="40"/>
      <c r="F13" s="17">
        <f t="shared" si="0"/>
        <v>0</v>
      </c>
      <c r="G13" s="17"/>
    </row>
    <row r="14" spans="1:8" s="2" customFormat="1" ht="29.4" customHeight="1" x14ac:dyDescent="0.3">
      <c r="A14" s="4">
        <v>8</v>
      </c>
      <c r="B14" s="5" t="s">
        <v>59</v>
      </c>
      <c r="C14" s="17" t="s">
        <v>3</v>
      </c>
      <c r="D14" s="17">
        <v>4</v>
      </c>
      <c r="E14" s="40"/>
      <c r="F14" s="17">
        <f>D14*E14</f>
        <v>0</v>
      </c>
      <c r="G14" s="17"/>
    </row>
    <row r="15" spans="1:8" s="1" customFormat="1" ht="29.4" customHeight="1" x14ac:dyDescent="0.3">
      <c r="A15" s="9"/>
      <c r="B15" s="28" t="s">
        <v>60</v>
      </c>
      <c r="C15" s="18" t="s">
        <v>4</v>
      </c>
      <c r="D15" s="18">
        <v>1</v>
      </c>
      <c r="E15" s="41"/>
      <c r="F15" s="18"/>
      <c r="G15" s="19">
        <f>D15*E15</f>
        <v>0</v>
      </c>
    </row>
    <row r="16" spans="1:8" x14ac:dyDescent="0.3">
      <c r="A16" s="3"/>
      <c r="B16" s="28" t="s">
        <v>61</v>
      </c>
      <c r="C16" s="19" t="s">
        <v>0</v>
      </c>
      <c r="D16" s="19">
        <v>1</v>
      </c>
      <c r="E16" s="42"/>
      <c r="F16" s="19"/>
      <c r="G16" s="19">
        <f>D16*E16</f>
        <v>0</v>
      </c>
    </row>
    <row r="17" spans="1:7" x14ac:dyDescent="0.3">
      <c r="A17" s="3"/>
      <c r="B17" s="28" t="s">
        <v>62</v>
      </c>
      <c r="C17" s="19" t="s">
        <v>3</v>
      </c>
      <c r="D17" s="19">
        <f>D16*4</f>
        <v>4</v>
      </c>
      <c r="E17" s="42"/>
      <c r="F17" s="19"/>
      <c r="G17" s="19">
        <f>D17*E17</f>
        <v>0</v>
      </c>
    </row>
    <row r="18" spans="1:7" s="2" customFormat="1" ht="28.8" x14ac:dyDescent="0.3">
      <c r="A18" s="4">
        <v>9</v>
      </c>
      <c r="B18" s="7" t="s">
        <v>5</v>
      </c>
      <c r="C18" s="17" t="s">
        <v>2</v>
      </c>
      <c r="D18" s="17">
        <v>160</v>
      </c>
      <c r="E18" s="40"/>
      <c r="F18" s="17">
        <f>D18*E18</f>
        <v>0</v>
      </c>
      <c r="G18" s="17"/>
    </row>
    <row r="19" spans="1:7" s="2" customFormat="1" ht="28.8" x14ac:dyDescent="0.3">
      <c r="A19" s="4"/>
      <c r="B19" s="7" t="s">
        <v>34</v>
      </c>
      <c r="C19" s="17" t="s">
        <v>2</v>
      </c>
      <c r="D19" s="17">
        <f>D18</f>
        <v>160</v>
      </c>
      <c r="E19" s="40"/>
      <c r="F19" s="17">
        <f>D19*E19</f>
        <v>0</v>
      </c>
      <c r="G19" s="17"/>
    </row>
    <row r="20" spans="1:7" s="1" customFormat="1" ht="28.8" x14ac:dyDescent="0.3">
      <c r="A20" s="9"/>
      <c r="B20" s="23" t="s">
        <v>42</v>
      </c>
      <c r="C20" s="18" t="s">
        <v>43</v>
      </c>
      <c r="D20" s="18">
        <f>(D19*1.02)/0.68</f>
        <v>239.99999999999997</v>
      </c>
      <c r="E20" s="41"/>
      <c r="F20" s="18"/>
      <c r="G20" s="19">
        <f t="shared" ref="G20:G26" si="1">D20*E20</f>
        <v>0</v>
      </c>
    </row>
    <row r="21" spans="1:7" s="1" customFormat="1" x14ac:dyDescent="0.3">
      <c r="A21" s="9"/>
      <c r="B21" s="23" t="s">
        <v>44</v>
      </c>
      <c r="C21" s="18" t="s">
        <v>35</v>
      </c>
      <c r="D21" s="18">
        <f>D19/7</f>
        <v>22.857142857142858</v>
      </c>
      <c r="E21" s="41"/>
      <c r="F21" s="18"/>
      <c r="G21" s="19">
        <f t="shared" si="1"/>
        <v>0</v>
      </c>
    </row>
    <row r="22" spans="1:7" s="1" customFormat="1" x14ac:dyDescent="0.3">
      <c r="A22" s="9"/>
      <c r="B22" s="23" t="s">
        <v>36</v>
      </c>
      <c r="C22" s="18" t="s">
        <v>2</v>
      </c>
      <c r="D22" s="18">
        <f>(D19*1.05)+48</f>
        <v>216</v>
      </c>
      <c r="E22" s="41"/>
      <c r="F22" s="18"/>
      <c r="G22" s="19">
        <f t="shared" si="1"/>
        <v>0</v>
      </c>
    </row>
    <row r="23" spans="1:7" s="1" customFormat="1" x14ac:dyDescent="0.3">
      <c r="A23" s="9"/>
      <c r="B23" s="23" t="s">
        <v>37</v>
      </c>
      <c r="C23" s="18" t="s">
        <v>2</v>
      </c>
      <c r="D23" s="18">
        <f>D22</f>
        <v>216</v>
      </c>
      <c r="E23" s="41"/>
      <c r="F23" s="18"/>
      <c r="G23" s="19">
        <f t="shared" si="1"/>
        <v>0</v>
      </c>
    </row>
    <row r="24" spans="1:7" s="1" customFormat="1" x14ac:dyDescent="0.3">
      <c r="A24" s="9"/>
      <c r="B24" s="23" t="s">
        <v>45</v>
      </c>
      <c r="C24" s="18" t="s">
        <v>0</v>
      </c>
      <c r="D24" s="18">
        <v>32</v>
      </c>
      <c r="E24" s="41"/>
      <c r="F24" s="18"/>
      <c r="G24" s="19">
        <f t="shared" si="1"/>
        <v>0</v>
      </c>
    </row>
    <row r="25" spans="1:7" s="1" customFormat="1" x14ac:dyDescent="0.3">
      <c r="A25" s="9"/>
      <c r="B25" s="23" t="s">
        <v>47</v>
      </c>
      <c r="C25" s="18" t="s">
        <v>46</v>
      </c>
      <c r="D25" s="18">
        <v>2</v>
      </c>
      <c r="E25" s="41"/>
      <c r="F25" s="18"/>
      <c r="G25" s="19">
        <f t="shared" si="1"/>
        <v>0</v>
      </c>
    </row>
    <row r="26" spans="1:7" s="1" customFormat="1" x14ac:dyDescent="0.3">
      <c r="A26" s="9"/>
      <c r="B26" s="23" t="s">
        <v>48</v>
      </c>
      <c r="C26" s="18" t="s">
        <v>49</v>
      </c>
      <c r="D26" s="18">
        <v>2</v>
      </c>
      <c r="E26" s="41"/>
      <c r="F26" s="18"/>
      <c r="G26" s="19">
        <f t="shared" si="1"/>
        <v>0</v>
      </c>
    </row>
    <row r="27" spans="1:7" s="2" customFormat="1" x14ac:dyDescent="0.3">
      <c r="A27" s="4">
        <v>10</v>
      </c>
      <c r="B27" s="7" t="s">
        <v>38</v>
      </c>
      <c r="C27" s="17" t="s">
        <v>2</v>
      </c>
      <c r="D27" s="17">
        <v>70</v>
      </c>
      <c r="E27" s="40"/>
      <c r="F27" s="17">
        <f>D27*E27</f>
        <v>0</v>
      </c>
      <c r="G27" s="17"/>
    </row>
    <row r="28" spans="1:7" s="1" customFormat="1" x14ac:dyDescent="0.3">
      <c r="A28" s="9"/>
      <c r="B28" s="23" t="s">
        <v>40</v>
      </c>
      <c r="C28" s="18" t="s">
        <v>2</v>
      </c>
      <c r="D28" s="18">
        <f>D27*1.05</f>
        <v>73.5</v>
      </c>
      <c r="E28" s="41"/>
      <c r="F28" s="18"/>
      <c r="G28" s="19">
        <f t="shared" ref="G28:G29" si="2">D28*E28</f>
        <v>0</v>
      </c>
    </row>
    <row r="29" spans="1:7" s="1" customFormat="1" x14ac:dyDescent="0.3">
      <c r="A29" s="9"/>
      <c r="B29" s="23" t="s">
        <v>39</v>
      </c>
      <c r="C29" s="18" t="s">
        <v>2</v>
      </c>
      <c r="D29" s="18">
        <f>D28</f>
        <v>73.5</v>
      </c>
      <c r="E29" s="41"/>
      <c r="F29" s="18"/>
      <c r="G29" s="19">
        <f t="shared" si="2"/>
        <v>0</v>
      </c>
    </row>
    <row r="30" spans="1:7" s="2" customFormat="1" ht="28.8" x14ac:dyDescent="0.3">
      <c r="A30" s="4">
        <v>11</v>
      </c>
      <c r="B30" s="7" t="s">
        <v>31</v>
      </c>
      <c r="C30" s="17" t="s">
        <v>3</v>
      </c>
      <c r="D30" s="17">
        <v>75</v>
      </c>
      <c r="E30" s="40"/>
      <c r="F30" s="17">
        <f>D30*E30</f>
        <v>0</v>
      </c>
      <c r="G30" s="17"/>
    </row>
    <row r="31" spans="1:7" ht="28.8" x14ac:dyDescent="0.3">
      <c r="A31" s="3"/>
      <c r="B31" s="8" t="s">
        <v>8</v>
      </c>
      <c r="C31" s="19" t="s">
        <v>2</v>
      </c>
      <c r="D31" s="19">
        <v>130</v>
      </c>
      <c r="E31" s="42"/>
      <c r="F31" s="19"/>
      <c r="G31" s="19">
        <f t="shared" ref="G31:G44" si="3">D31*E31</f>
        <v>0</v>
      </c>
    </row>
    <row r="32" spans="1:7" x14ac:dyDescent="0.3">
      <c r="A32" s="3"/>
      <c r="B32" s="8" t="s">
        <v>6</v>
      </c>
      <c r="C32" s="19" t="s">
        <v>1</v>
      </c>
      <c r="D32" s="19">
        <v>18</v>
      </c>
      <c r="E32" s="42"/>
      <c r="F32" s="19"/>
      <c r="G32" s="19">
        <f t="shared" si="3"/>
        <v>0</v>
      </c>
    </row>
    <row r="33" spans="1:8" x14ac:dyDescent="0.3">
      <c r="A33" s="3"/>
      <c r="B33" s="8" t="s">
        <v>50</v>
      </c>
      <c r="C33" s="19" t="s">
        <v>3</v>
      </c>
      <c r="D33" s="19">
        <v>75</v>
      </c>
      <c r="E33" s="42"/>
      <c r="F33" s="19"/>
      <c r="G33" s="19">
        <f t="shared" si="3"/>
        <v>0</v>
      </c>
    </row>
    <row r="34" spans="1:8" ht="28.8" x14ac:dyDescent="0.3">
      <c r="A34" s="3"/>
      <c r="B34" s="8" t="s">
        <v>7</v>
      </c>
      <c r="C34" s="19" t="s">
        <v>2</v>
      </c>
      <c r="D34" s="27">
        <f>(2*3.14*0.08)*D33</f>
        <v>37.680000000000007</v>
      </c>
      <c r="E34" s="42"/>
      <c r="F34" s="19"/>
      <c r="G34" s="19">
        <f t="shared" si="3"/>
        <v>0</v>
      </c>
    </row>
    <row r="35" spans="1:8" x14ac:dyDescent="0.3">
      <c r="A35" s="3"/>
      <c r="B35" s="15" t="s">
        <v>51</v>
      </c>
      <c r="C35" s="19" t="s">
        <v>0</v>
      </c>
      <c r="D35" s="19">
        <v>2</v>
      </c>
      <c r="E35" s="42"/>
      <c r="F35" s="19"/>
      <c r="G35" s="19">
        <f t="shared" si="3"/>
        <v>0</v>
      </c>
    </row>
    <row r="36" spans="1:8" s="1" customFormat="1" x14ac:dyDescent="0.3">
      <c r="A36" s="9"/>
      <c r="B36" s="28" t="s">
        <v>52</v>
      </c>
      <c r="C36" s="26" t="s">
        <v>0</v>
      </c>
      <c r="D36" s="26">
        <v>2</v>
      </c>
      <c r="E36" s="41"/>
      <c r="F36" s="18"/>
      <c r="G36" s="19">
        <f t="shared" si="3"/>
        <v>0</v>
      </c>
    </row>
    <row r="37" spans="1:8" s="1" customFormat="1" x14ac:dyDescent="0.3">
      <c r="A37" s="9"/>
      <c r="B37" s="28" t="s">
        <v>53</v>
      </c>
      <c r="C37" s="26" t="s">
        <v>3</v>
      </c>
      <c r="D37" s="26">
        <v>4</v>
      </c>
      <c r="E37" s="41"/>
      <c r="F37" s="18"/>
      <c r="G37" s="19">
        <f t="shared" si="3"/>
        <v>0</v>
      </c>
    </row>
    <row r="38" spans="1:8" s="2" customFormat="1" ht="57.6" x14ac:dyDescent="0.3">
      <c r="A38" s="4">
        <v>12</v>
      </c>
      <c r="B38" s="24" t="s">
        <v>58</v>
      </c>
      <c r="C38" s="25" t="s">
        <v>0</v>
      </c>
      <c r="D38" s="25">
        <v>2</v>
      </c>
      <c r="E38" s="43"/>
      <c r="F38" s="17">
        <f>D38*E38</f>
        <v>0</v>
      </c>
      <c r="G38" s="17"/>
    </row>
    <row r="39" spans="1:8" x14ac:dyDescent="0.3">
      <c r="A39" s="6"/>
      <c r="B39" s="12" t="s">
        <v>24</v>
      </c>
      <c r="C39" s="19" t="s">
        <v>0</v>
      </c>
      <c r="D39" s="19">
        <v>2</v>
      </c>
      <c r="E39" s="42"/>
      <c r="F39" s="19"/>
      <c r="G39" s="19">
        <f t="shared" si="3"/>
        <v>0</v>
      </c>
    </row>
    <row r="40" spans="1:8" x14ac:dyDescent="0.3">
      <c r="A40" s="6"/>
      <c r="B40" s="12" t="s">
        <v>25</v>
      </c>
      <c r="C40" s="19" t="s">
        <v>0</v>
      </c>
      <c r="D40" s="19">
        <v>8</v>
      </c>
      <c r="E40" s="42"/>
      <c r="F40" s="19"/>
      <c r="G40" s="19">
        <f t="shared" si="3"/>
        <v>0</v>
      </c>
    </row>
    <row r="41" spans="1:8" x14ac:dyDescent="0.3">
      <c r="A41" s="6"/>
      <c r="B41" s="12" t="s">
        <v>26</v>
      </c>
      <c r="C41" s="19" t="s">
        <v>0</v>
      </c>
      <c r="D41" s="19">
        <v>2</v>
      </c>
      <c r="E41" s="42"/>
      <c r="F41" s="19"/>
      <c r="G41" s="19">
        <f t="shared" si="3"/>
        <v>0</v>
      </c>
    </row>
    <row r="42" spans="1:8" x14ac:dyDescent="0.3">
      <c r="A42" s="14"/>
      <c r="B42" s="15" t="s">
        <v>27</v>
      </c>
      <c r="C42" s="19" t="s">
        <v>0</v>
      </c>
      <c r="D42" s="19">
        <v>1</v>
      </c>
      <c r="E42" s="42"/>
      <c r="F42" s="19"/>
      <c r="G42" s="19">
        <f t="shared" si="3"/>
        <v>0</v>
      </c>
    </row>
    <row r="43" spans="1:8" x14ac:dyDescent="0.3">
      <c r="A43" s="3"/>
      <c r="B43" s="13" t="s">
        <v>29</v>
      </c>
      <c r="C43" s="19" t="s">
        <v>28</v>
      </c>
      <c r="D43" s="19">
        <v>2</v>
      </c>
      <c r="E43" s="42"/>
      <c r="F43" s="19"/>
      <c r="G43" s="19">
        <f t="shared" si="3"/>
        <v>0</v>
      </c>
    </row>
    <row r="44" spans="1:8" ht="28.8" x14ac:dyDescent="0.3">
      <c r="A44" s="16"/>
      <c r="B44" s="11" t="s">
        <v>30</v>
      </c>
      <c r="C44" s="20" t="s">
        <v>0</v>
      </c>
      <c r="D44" s="19">
        <v>2</v>
      </c>
      <c r="E44" s="42"/>
      <c r="F44" s="19"/>
      <c r="G44" s="19">
        <f t="shared" si="3"/>
        <v>0</v>
      </c>
    </row>
    <row r="45" spans="1:8" s="2" customFormat="1" x14ac:dyDescent="0.3">
      <c r="A45" s="4">
        <v>13</v>
      </c>
      <c r="B45" s="7" t="s">
        <v>20</v>
      </c>
      <c r="C45" s="17" t="s">
        <v>21</v>
      </c>
      <c r="D45" s="22">
        <v>2</v>
      </c>
      <c r="E45" s="40"/>
      <c r="F45" s="17">
        <f>D45*E45</f>
        <v>0</v>
      </c>
      <c r="G45" s="17"/>
      <c r="H45" s="29"/>
    </row>
    <row r="46" spans="1:8" s="2" customFormat="1" x14ac:dyDescent="0.3">
      <c r="A46" s="4">
        <v>14</v>
      </c>
      <c r="B46" s="7" t="s">
        <v>22</v>
      </c>
      <c r="C46" s="17" t="s">
        <v>19</v>
      </c>
      <c r="D46" s="17">
        <v>3</v>
      </c>
      <c r="E46" s="40"/>
      <c r="F46" s="17">
        <f>D46*E46</f>
        <v>0</v>
      </c>
      <c r="G46" s="17"/>
    </row>
    <row r="47" spans="1:8" x14ac:dyDescent="0.3">
      <c r="A47" s="34"/>
      <c r="B47" s="35"/>
      <c r="C47" s="32" t="s">
        <v>9</v>
      </c>
      <c r="D47" s="32"/>
      <c r="E47" s="32"/>
      <c r="F47" s="17">
        <f>SUM(F6:F46)</f>
        <v>0</v>
      </c>
      <c r="G47" s="19"/>
    </row>
    <row r="48" spans="1:8" x14ac:dyDescent="0.3">
      <c r="A48" s="36"/>
      <c r="B48" s="37"/>
      <c r="C48" s="32" t="s">
        <v>10</v>
      </c>
      <c r="D48" s="32"/>
      <c r="E48" s="32"/>
      <c r="F48" s="32"/>
      <c r="G48" s="19">
        <f>SUM(G6:G44)</f>
        <v>0</v>
      </c>
    </row>
    <row r="49" spans="1:7" s="1" customFormat="1" ht="16.8" customHeight="1" x14ac:dyDescent="0.3">
      <c r="A49" s="38"/>
      <c r="B49" s="39"/>
      <c r="C49" s="33" t="s">
        <v>11</v>
      </c>
      <c r="D49" s="33"/>
      <c r="E49" s="33"/>
      <c r="F49" s="33"/>
      <c r="G49" s="21">
        <f>F47+G48</f>
        <v>0</v>
      </c>
    </row>
    <row r="52" spans="1:7" ht="101.4" customHeight="1" x14ac:dyDescent="0.3">
      <c r="A52" s="31" t="s">
        <v>63</v>
      </c>
      <c r="B52" s="31"/>
      <c r="C52" s="31"/>
      <c r="D52" s="31"/>
      <c r="E52" s="31"/>
      <c r="F52" s="31"/>
      <c r="G52" s="31"/>
    </row>
  </sheetData>
  <mergeCells count="7">
    <mergeCell ref="A2:G2"/>
    <mergeCell ref="A3:G3"/>
    <mergeCell ref="A52:G52"/>
    <mergeCell ref="C47:E47"/>
    <mergeCell ref="C48:F48"/>
    <mergeCell ref="C49:F49"/>
    <mergeCell ref="A47:B49"/>
  </mergeCells>
  <hyperlinks>
    <hyperlink ref="B40" r:id="rId1" display="https://shop.kovalska.com/catalog/zhelezobetonnie-izdelija/inzhenernie-seti/kolca-dlja-kolodcev/ks-109-s/" xr:uid="{E7A861CA-9882-4200-8B68-A638EFE8052C}"/>
    <hyperlink ref="B39" r:id="rId2" display="https://shop.kovalska.com/catalog/zhelezobetonnie-izdelija/inzhenernie-seti/dnisha-dlja-kolodcev/pn-10/" xr:uid="{D7EA0483-D8BF-4C49-A43C-44A72B814384}"/>
    <hyperlink ref="B41" r:id="rId3" display="https://shop.kovalska.com/catalog/zhelezobetonnie-izdelija/inzhenernie-seti/krishki-dlja-kolodcev/pp10-2/" xr:uid="{A13CC118-DD5F-4F57-88D7-17E5A937593F}"/>
    <hyperlink ref="B42" r:id="rId4" display="https://epicentrk.ua/shop/nasos-drenazhnyy-einhell-gc-dp-5225-n.html" xr:uid="{431F918A-61A1-4C31-BED5-0F00B10C813D}"/>
    <hyperlink ref="B44" r:id="rId5" display="https://epicentrk.ua/shop/lyuk-kanalizatsionnyy-3-zelenyy-.html" xr:uid="{82F7058C-42AC-4F0E-898F-C90A582E1238}"/>
    <hyperlink ref="B35" r:id="rId6" display="https://epicentrk.ua/shop/-110-1-1-4-bp-pn-16.html" xr:uid="{3101317A-C286-4A62-A647-5CD845CAB25F}"/>
    <hyperlink ref="B36" r:id="rId7" display="https://epicentrk.ua/shop/mufta-unidelta-pe-32x1hp-pn16.html" xr:uid="{1C58C432-4750-4792-A602-0991B350157A}"/>
    <hyperlink ref="B37" r:id="rId8" display="https://epicentrk.ua/shop/truba-polietilenovaya-unidelta-pe100-pn10-sdr17-d32-kh-2-0-mm.html" xr:uid="{3218116B-1DDB-4314-86A5-1D56B091B8D9}"/>
    <hyperlink ref="B11" r:id="rId9" display="https://epicentrk.ua/shop/meshki-dlya-stroitelnogo-musora-expert-superkrepkie-240-l-5-sht.html" xr:uid="{1396ECDC-9BE0-43AF-9C88-ABDF4A4FE1B8}"/>
    <hyperlink ref="B15" r:id="rId10" display="https://epicentrk.ua/shop/obratnyy-klapan-aquer-50.html" xr:uid="{CC613675-2AEC-4820-BFC3-658C4901D6B6}"/>
    <hyperlink ref="B16" r:id="rId11" display="https://epicentrk.ua/shop/trap-water-house-trap-gorizont-d50-nerzhaveyuschaya-reshetka-150kh150-sukhoy-zatvor.html" xr:uid="{B11891A7-8E88-4CFD-B9C9-0C1A165E552B}"/>
    <hyperlink ref="B17" r:id="rId12" display="https://epicentrk.ua/shop/truba-polietilenovaya-planeta-plastikpe-50mm-sdr-17-10-atm.html" xr:uid="{9089D6EA-1ACF-4730-A729-97D1DA314ECE}"/>
  </hyperlinks>
  <pageMargins left="0.7" right="0.7" top="0.75" bottom="0.75" header="0.3" footer="0.3"/>
  <pageSetup paperSize="9" scale="58" orientation="portrait"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EF1AA-FE65-4B8F-A36C-04400D47B790}">
  <sheetPr>
    <pageSetUpPr fitToPage="1"/>
  </sheetPr>
  <dimension ref="A1"/>
  <sheetViews>
    <sheetView view="pageBreakPreview" zoomScale="130" zoomScaleNormal="100" zoomScaleSheetLayoutView="130" workbookViewId="0">
      <selection sqref="A1:XFD50"/>
    </sheetView>
  </sheetViews>
  <sheetFormatPr defaultRowHeight="14.4" x14ac:dyDescent="0.3"/>
  <sheetData/>
  <pageMargins left="0.17" right="0.17" top="0.21" bottom="0.32" header="0.3" footer="0.3"/>
  <pageSetup paperSize="9" fitToWidth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Смета</vt:lpstr>
      <vt:lpstr>Гидроизол чертеж</vt:lpstr>
      <vt:lpstr>'Гидроизол чертеж'!Область_печати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Базилевич Олександр</dc:creator>
  <cp:lastModifiedBy>Базилевич Олександр</cp:lastModifiedBy>
  <cp:lastPrinted>2021-09-10T07:23:22Z</cp:lastPrinted>
  <dcterms:created xsi:type="dcterms:W3CDTF">2021-08-19T09:29:59Z</dcterms:created>
  <dcterms:modified xsi:type="dcterms:W3CDTF">2021-09-10T07:49:19Z</dcterms:modified>
</cp:coreProperties>
</file>