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Ретровиль\"/>
    </mc:Choice>
  </mc:AlternateContent>
  <bookViews>
    <workbookView xWindow="0" yWindow="0" windowWidth="18936" windowHeight="465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Лист1!$A$7:$I$74</definedName>
    <definedName name="Виконується">#REF!</definedName>
  </definedNames>
  <calcPr calcId="162913" refMode="R1C1"/>
</workbook>
</file>

<file path=xl/calcChain.xml><?xml version="1.0" encoding="utf-8"?>
<calcChain xmlns="http://schemas.openxmlformats.org/spreadsheetml/2006/main">
  <c r="K61" i="51" l="1"/>
  <c r="F10" i="51"/>
  <c r="F61" i="51" s="1"/>
  <c r="F11" i="51"/>
  <c r="F12" i="51"/>
  <c r="F13" i="51"/>
  <c r="F14" i="51"/>
  <c r="F15" i="51"/>
  <c r="F16" i="51"/>
  <c r="F17" i="51"/>
  <c r="F18" i="51"/>
  <c r="F19" i="51"/>
  <c r="F20" i="51"/>
  <c r="F24" i="51"/>
  <c r="F33" i="51"/>
  <c r="F34" i="51"/>
  <c r="F37" i="51"/>
  <c r="F39" i="51"/>
  <c r="F43" i="51"/>
  <c r="F45" i="51"/>
  <c r="F48" i="51"/>
  <c r="F49" i="51"/>
  <c r="F50" i="51"/>
  <c r="F51" i="51"/>
  <c r="F53" i="51"/>
  <c r="F55" i="51"/>
  <c r="F59" i="51"/>
  <c r="F63" i="51"/>
  <c r="F68" i="51" s="1"/>
  <c r="F64" i="51"/>
  <c r="F65" i="51"/>
  <c r="F66" i="51"/>
  <c r="F67" i="51"/>
  <c r="F9" i="51"/>
  <c r="F70" i="51" l="1"/>
  <c r="F72" i="51" s="1"/>
  <c r="K57" i="51"/>
  <c r="K58" i="51"/>
  <c r="K56" i="51"/>
  <c r="K55" i="51"/>
  <c r="K54" i="51"/>
  <c r="K53" i="51"/>
  <c r="K52" i="51"/>
  <c r="K51" i="51"/>
  <c r="K64" i="51" l="1"/>
  <c r="K50" i="51"/>
  <c r="K49" i="51"/>
  <c r="K48" i="51"/>
  <c r="I46" i="51"/>
  <c r="I47" i="51"/>
  <c r="K47" i="51" s="1"/>
  <c r="K46" i="51"/>
  <c r="I45" i="51"/>
  <c r="K45" i="51" s="1"/>
  <c r="K42" i="51" l="1"/>
  <c r="I41" i="51"/>
  <c r="K41" i="51" s="1"/>
  <c r="I40" i="51"/>
  <c r="K40" i="51" s="1"/>
  <c r="K39" i="51"/>
  <c r="I44" i="51"/>
  <c r="I38" i="51"/>
  <c r="I36" i="51"/>
  <c r="K32" i="51"/>
  <c r="K31" i="51"/>
  <c r="K30" i="51"/>
  <c r="K29" i="51"/>
  <c r="K28" i="51"/>
  <c r="K27" i="51"/>
  <c r="K26" i="51"/>
  <c r="K25" i="51"/>
  <c r="K24" i="51"/>
  <c r="K16" i="51"/>
  <c r="K17" i="51"/>
  <c r="K35" i="51" l="1"/>
  <c r="K33" i="51"/>
  <c r="K34" i="51"/>
  <c r="K36" i="51"/>
  <c r="K20" i="51"/>
  <c r="K21" i="51"/>
  <c r="K22" i="51"/>
  <c r="K23" i="51"/>
  <c r="K44" i="51" l="1"/>
  <c r="I43" i="51"/>
  <c r="K43" i="51" s="1"/>
  <c r="K38" i="51"/>
  <c r="I37" i="51"/>
  <c r="K37" i="51" s="1"/>
  <c r="K12" i="51" l="1"/>
  <c r="K67" i="51" l="1"/>
  <c r="K66" i="51" l="1"/>
  <c r="K65" i="51" l="1"/>
  <c r="K68" i="51" s="1"/>
  <c r="K69" i="51" s="1"/>
  <c r="K70" i="51" l="1"/>
  <c r="K71" i="51" s="1"/>
  <c r="K72" i="51" l="1"/>
  <c r="K73" i="51" s="1"/>
  <c r="K74" i="51" s="1"/>
</calcChain>
</file>

<file path=xl/sharedStrings.xml><?xml version="1.0" encoding="utf-8"?>
<sst xmlns="http://schemas.openxmlformats.org/spreadsheetml/2006/main" count="255" uniqueCount="177">
  <si>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</si>
  <si>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</si>
  <si>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</si>
  <si>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</si>
  <si>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</si>
  <si>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</si>
  <si>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</si>
  <si>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</si>
  <si>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</si>
  <si>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</si>
  <si>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</si>
  <si>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</si>
  <si>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</si>
  <si>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</si>
  <si>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</si>
  <si>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</si>
  <si>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</si>
  <si>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</si>
  <si>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</si>
  <si>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</si>
  <si>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</si>
  <si>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</si>
  <si>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</si>
  <si>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</si>
  <si>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</si>
  <si>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</si>
  <si>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</si>
  <si>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</si>
  <si>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</si>
  <si>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</si>
  <si>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</si>
  <si>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</si>
  <si>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</si>
  <si>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</si>
  <si>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</si>
  <si>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</si>
  <si>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</si>
  <si>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</si>
  <si>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</si>
  <si>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</si>
  <si>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</si>
  <si>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</si>
  <si>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</si>
  <si>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</si>
  <si>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</si>
  <si>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</si>
  <si>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</si>
  <si>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</si>
  <si>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</si>
  <si>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</si>
  <si>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</si>
  <si>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</si>
  <si>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</si>
  <si>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</si>
  <si>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</si>
  <si>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</si>
  <si>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</si>
  <si>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</si>
  <si>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</si>
  <si>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</si>
  <si>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</si>
  <si>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</si>
  <si>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</si>
  <si>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</si>
  <si>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</si>
  <si>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</si>
  <si>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</si>
  <si>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</si>
  <si>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</si>
  <si>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</si>
  <si>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</si>
  <si>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</si>
  <si>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</si>
  <si>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</si>
  <si>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</si>
  <si>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</si>
  <si>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</si>
  <si>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</si>
  <si>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</si>
  <si>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</si>
  <si>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</si>
  <si>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</si>
  <si>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</si>
  <si>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</si>
  <si>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Інші роботи</t>
  </si>
  <si>
    <t>м.кв.</t>
  </si>
  <si>
    <t>м.п.</t>
  </si>
  <si>
    <t xml:space="preserve"> СТ 17/10 Глибокопроникаюча грунтовка супер</t>
  </si>
  <si>
    <t>Післябудівельне прибирання</t>
  </si>
  <si>
    <t>Виніс та навантаження сміття</t>
  </si>
  <si>
    <t>маш</t>
  </si>
  <si>
    <t>т</t>
  </si>
  <si>
    <t>послуга</t>
  </si>
  <si>
    <t>Вивіз сміття (машина до 2 т)</t>
  </si>
  <si>
    <t>Мішок щільність 62 г/м2 BauGut 1050x550 мм поліпропілен</t>
  </si>
  <si>
    <t>Підвіс пружинний INDUSTRY</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</si>
  <si>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</si>
  <si>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</si>
  <si>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</si>
  <si>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</si>
  <si>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</si>
  <si>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</si>
  <si>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</si>
  <si>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</si>
  <si>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Фарба інтер'єрна акрилова водоемульсійна Alpina Довговічна інтер'єрна RAL 9010</t>
  </si>
  <si>
    <t xml:space="preserve">Шпаклівка Knauf Fugenfuller </t>
  </si>
  <si>
    <t>ВСЬОГО ВАРТІСТЬ МАТЕРІАЛІВ, грн. (без ПДВ):</t>
  </si>
  <si>
    <t>ВСЬОГО ВАРТІСТЬ РОБІТ, грн.( без ПДВ):</t>
  </si>
  <si>
    <t>Вартість доставлення матеріалів</t>
  </si>
  <si>
    <t xml:space="preserve"> ПДВ, ГРН.:</t>
  </si>
  <si>
    <t>год</t>
  </si>
  <si>
    <t>ВСЬОГО ВАРТІСТЬ МАТЕРІАЛІВ Інших РОБІТ, грн. (без ПДВ):</t>
  </si>
  <si>
    <t>ВСЬОГО ПО Кошторису  без ПДВ, ГРН.:</t>
  </si>
  <si>
    <t>ВСЬОГО ПО Кошторису  з ПДВ, ГРН.:</t>
  </si>
  <si>
    <t>Шпаклівка Knauf MULTI-FINISH </t>
  </si>
  <si>
    <t>Стрічка самоклейка 48*300м*40мік</t>
  </si>
  <si>
    <t>Монтаж перфокутика</t>
  </si>
  <si>
    <t>Накривання підлоги гофрокартоном</t>
  </si>
  <si>
    <t>Гофрокартон 2-х шаровий v2 1,05хx10 м 10,5 м. кв.</t>
  </si>
  <si>
    <t>м2</t>
  </si>
  <si>
    <r>
      <t>Світильник CEZAR</t>
    </r>
    <r>
      <rPr>
        <sz val="10"/>
        <color rgb="FFFF0000"/>
        <rFont val="Calibri"/>
        <family val="2"/>
        <charset val="204"/>
        <scheme val="minor"/>
      </rPr>
      <t xml:space="preserve"> (поставка Замовника</t>
    </r>
    <r>
      <rPr>
        <sz val="10"/>
        <rFont val="Calibri"/>
        <family val="2"/>
        <charset val="204"/>
        <scheme val="minor"/>
      </rPr>
      <t>)</t>
    </r>
  </si>
  <si>
    <t>Заміна замка в металевій шафі</t>
  </si>
  <si>
    <t>Замок Border ЗВ8-8У 79900 8-сувальдный</t>
  </si>
  <si>
    <t xml:space="preserve">Пошук несправності (пошкодження на лінії живлення), продзвін кабеля </t>
  </si>
  <si>
    <t>Монтаж панелі аксесуарів 1200</t>
  </si>
  <si>
    <t>Підключення стола від виводу з підлоги</t>
  </si>
  <si>
    <t>Вирівнювання рейкової підвісної стелі (перевірити підвіси у разі необхідності довстановити)</t>
  </si>
  <si>
    <t>м.п</t>
  </si>
  <si>
    <t xml:space="preserve">Шпаклювання відкосу </t>
  </si>
  <si>
    <t xml:space="preserve">Фарбування відкосу(за 2 рази + грунт) </t>
  </si>
  <si>
    <t>Зароблення тріщин більше 5мм</t>
  </si>
  <si>
    <t>Кутник ПВХ перфорований з сіткою 100х100 мм 3 м</t>
  </si>
  <si>
    <t>Кутник перфорований алюмінієвий 30х30 мм 3 м</t>
  </si>
  <si>
    <t>Склострічка самоклейка BauGut 100мм х 20м</t>
  </si>
  <si>
    <t>Герметик акриловий SOUDAL білий 280 мл</t>
  </si>
  <si>
    <t>монтаж вбудованого світильника</t>
  </si>
  <si>
    <t>Стержень закріплюючий 500 мм</t>
  </si>
  <si>
    <t>Стержень з загином (гачок) L=500</t>
  </si>
  <si>
    <t>Демонтаж світильників</t>
  </si>
  <si>
    <t>Демонтаж відкосів з г/к</t>
  </si>
  <si>
    <t>Демонтаж панелі  600мм</t>
  </si>
  <si>
    <t>Демонтаж панелі аксесуарів 1200мм</t>
  </si>
  <si>
    <t>Монтаж панелі аксесуарів 600</t>
  </si>
  <si>
    <t>Заміна плит підвісної стелі типу грильтто</t>
  </si>
  <si>
    <t>саморіз по металу з свердлом</t>
  </si>
  <si>
    <t>Дюбель молли</t>
  </si>
  <si>
    <r>
      <t xml:space="preserve">карти Грильятто </t>
    </r>
    <r>
      <rPr>
        <sz val="10"/>
        <color rgb="FFFF0000"/>
        <rFont val="Calibri"/>
        <family val="2"/>
        <charset val="204"/>
        <scheme val="minor"/>
      </rPr>
      <t>б/у</t>
    </r>
  </si>
  <si>
    <t>Монтаж грильято 100х100</t>
  </si>
  <si>
    <t>ДУБ Профіль верхній 0,6 Н40</t>
  </si>
  <si>
    <t>ДУБ Профіль нижній 0,6 Н40</t>
  </si>
  <si>
    <t>ДУБ Профіль 0,6 Н40</t>
  </si>
  <si>
    <t>ДУБ Профіль 2,4 Н40</t>
  </si>
  <si>
    <t>З'єднувач</t>
  </si>
  <si>
    <t>ДУБ Кутник 2 м</t>
  </si>
  <si>
    <t xml:space="preserve">Демонтаж відкоса з г/к </t>
  </si>
  <si>
    <t>Фарбування стін водоемульсійною фарбою в два шари (з грунтуванням)</t>
  </si>
  <si>
    <t>Фарба інтер'єрна акрилова водоемульсійна Alpina Довговічна інтер'єрна RAL 3020</t>
  </si>
  <si>
    <t>Монтаж шафи комутаційної</t>
  </si>
  <si>
    <t>Прокладання кабелю більше 4 мм2</t>
  </si>
  <si>
    <t>Кабель ВВГнгд 3х1,5мм2 ЗЗЦМ</t>
  </si>
  <si>
    <t>Монтаж гофротруби з протяжкою кабеля</t>
  </si>
  <si>
    <t>Гофротруба ПВХ 16мм ДКС</t>
  </si>
  <si>
    <t>Роботи по заміру опору ізоляції електропроводки з наданням технічного звіту</t>
  </si>
  <si>
    <t>Захист плівкою вітрин</t>
  </si>
  <si>
    <t>Плівка поліетиленова Планета Пластик 1,5x100 м прозорий 100мкм рукав</t>
  </si>
  <si>
    <t>Монтаж профілю під лед стрічку</t>
  </si>
  <si>
    <t>Профіль алюмінієвий Светкомплект кутовий анодований ЛПУ 17x17 мм 200 см</t>
  </si>
  <si>
    <t>Монтаж Лед стрічки</t>
  </si>
  <si>
    <t>Стрічка світлодіодна IEK LSR-3528W120 9.6 Вт IP20 12 В холодний (5м.п.)</t>
  </si>
  <si>
    <t>Конектор IEK IP20 LSCON8-MONO-213-03 3 шт./уп. 8 мм (15см-роз'єм)</t>
  </si>
  <si>
    <t>Монтаж транформаторів (драйвера)</t>
  </si>
  <si>
    <t>Перетворювач напруги Светкомплект 12 В 25 Вт IP20 S-25-12</t>
  </si>
  <si>
    <t>Вилка електрична кутова Makel із заземленням 250В 16А ABS-пластик білий</t>
  </si>
  <si>
    <t>Вимикач для бра 129 250В білий</t>
  </si>
  <si>
    <t>Монтажна двостороння стрічка 3M VHB надміцна сіра 9 мм х 2 м товщина 1,1 мм</t>
  </si>
  <si>
    <t>кабель ПВС 2*0,75</t>
  </si>
  <si>
    <t>Найменування будови та її адреса : Відновлювальні роботи в  ТТ VODAFONE за адресою:  Київ Правди 47 ТЦ Ретровиль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</si>
</sst>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4">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1"/>
      <name val="Bookman Old Style"/>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6" fillId="0" borderId="0"/>
  </cellStyleXfs>
  <cellXfs count="195">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3"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 fontId="48" fillId="0" borderId="1" xfId="49" applyNumberFormat="1" applyFont="1" applyFill="1" applyBorder="1" applyAlignment="1">
      <alignment horizontal="center" vertical="center"/>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0" fontId="48" fillId="0" borderId="1" xfId="49" applyFont="1" applyFill="1" applyBorder="1" applyAlignment="1">
      <alignment horizontal="center" vertical="center" wrapText="1"/>
    </xf>
    <xf numFmtId="166" fontId="48" fillId="0" borderId="1" xfId="49" applyNumberFormat="1" applyFont="1" applyFill="1" applyBorder="1" applyAlignment="1">
      <alignment horizontal="center" vertical="center" wrapText="1"/>
    </xf>
    <xf numFmtId="166" fontId="48" fillId="0" borderId="1" xfId="49" applyNumberFormat="1" applyFont="1" applyFill="1" applyBorder="1" applyAlignment="1">
      <alignment horizontal="center" vertical="center"/>
    </xf>
    <xf numFmtId="49" fontId="48" fillId="0" borderId="1" xfId="49" applyNumberFormat="1" applyFont="1" applyFill="1" applyBorder="1" applyAlignment="1" applyProtection="1">
      <alignment horizontal="center" vertical="center" wrapText="1"/>
      <protection locked="0"/>
    </xf>
    <xf numFmtId="0" fontId="48" fillId="0" borderId="1" xfId="0" applyFont="1" applyFill="1" applyBorder="1" applyAlignment="1">
      <alignment horizontal="left" vertical="center" wrapText="1"/>
    </xf>
    <xf numFmtId="49" fontId="48" fillId="0" borderId="1" xfId="49" applyNumberFormat="1" applyFont="1" applyFill="1" applyBorder="1" applyAlignment="1" applyProtection="1">
      <alignment horizontal="left" wrapText="1"/>
      <protection locked="0"/>
    </xf>
    <xf numFmtId="1" fontId="43" fillId="0" borderId="1" xfId="60" applyNumberFormat="1" applyFont="1" applyFill="1" applyBorder="1" applyAlignment="1">
      <alignment horizontal="left" vertical="top"/>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0" fontId="55" fillId="2" borderId="1" xfId="49" applyFont="1" applyFill="1" applyBorder="1" applyAlignment="1">
      <alignment horizontal="left" wrapText="1"/>
    </xf>
    <xf numFmtId="0" fontId="55"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5"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5" fillId="2" borderId="1" xfId="49" applyNumberFormat="1" applyFont="1" applyFill="1" applyBorder="1" applyAlignment="1">
      <alignment horizontal="center" vertical="center"/>
    </xf>
    <xf numFmtId="0" fontId="55" fillId="2" borderId="1" xfId="29" applyFont="1" applyFill="1" applyBorder="1" applyAlignment="1">
      <alignment horizontal="left" wrapText="1"/>
    </xf>
    <xf numFmtId="10" fontId="55" fillId="2" borderId="1" xfId="49" applyNumberFormat="1" applyFont="1" applyFill="1" applyBorder="1" applyAlignment="1">
      <alignment horizontal="center" vertical="center" wrapText="1"/>
    </xf>
    <xf numFmtId="9" fontId="55" fillId="2" borderId="1" xfId="49" applyNumberFormat="1" applyFont="1" applyFill="1" applyBorder="1" applyAlignment="1">
      <alignment horizontal="center" vertical="center" wrapText="1"/>
    </xf>
    <xf numFmtId="0" fontId="55"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48" fillId="0" borderId="1" xfId="3" applyNumberFormat="1" applyFont="1" applyFill="1" applyBorder="1" applyAlignment="1">
      <alignment horizontal="center" vertical="center" wrapText="1"/>
    </xf>
    <xf numFmtId="0" fontId="58" fillId="0" borderId="0" xfId="49" applyFont="1" applyAlignment="1">
      <alignment horizontal="left" vertical="top"/>
    </xf>
    <xf numFmtId="166" fontId="58" fillId="0" borderId="0" xfId="49" applyNumberFormat="1" applyFont="1" applyAlignment="1">
      <alignment horizontal="center" vertical="center"/>
    </xf>
    <xf numFmtId="166" fontId="54" fillId="4" borderId="0" xfId="0" applyNumberFormat="1" applyFont="1" applyFill="1" applyAlignment="1">
      <alignment horizontal="center" vertical="center" wrapText="1"/>
    </xf>
    <xf numFmtId="0" fontId="46" fillId="2" borderId="1" xfId="49" applyFont="1" applyFill="1" applyBorder="1" applyAlignment="1">
      <alignment horizontal="left" wrapText="1"/>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20" applyFont="1" applyFill="1" applyBorder="1" applyAlignment="1" applyProtection="1">
      <alignment horizontal="left" vertical="center" wrapText="1"/>
    </xf>
    <xf numFmtId="4" fontId="48" fillId="4" borderId="1" xfId="49" applyNumberFormat="1" applyFont="1" applyFill="1" applyBorder="1" applyAlignment="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4" fontId="43" fillId="0" borderId="0" xfId="0" applyNumberFormat="1" applyFont="1"/>
    <xf numFmtId="166" fontId="50" fillId="0" borderId="1" xfId="9" applyNumberFormat="1" applyFont="1" applyFill="1" applyBorder="1" applyAlignment="1">
      <alignment horizontal="center" vertical="center"/>
    </xf>
    <xf numFmtId="49" fontId="50" fillId="0" borderId="1" xfId="49" applyNumberFormat="1" applyFont="1" applyFill="1" applyBorder="1" applyAlignment="1" applyProtection="1">
      <alignment horizontal="center" vertical="center" wrapText="1"/>
      <protection locked="0"/>
    </xf>
    <xf numFmtId="49" fontId="50" fillId="0" borderId="1" xfId="49" applyNumberFormat="1" applyFont="1" applyFill="1" applyBorder="1" applyAlignment="1" applyProtection="1">
      <alignment horizontal="left" vertical="top" wrapText="1"/>
      <protection locked="0"/>
    </xf>
    <xf numFmtId="4" fontId="50" fillId="0" borderId="1" xfId="49"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66" fontId="48" fillId="0" borderId="1" xfId="0" applyNumberFormat="1" applyFont="1" applyFill="1" applyBorder="1" applyAlignment="1">
      <alignment horizontal="left" vertical="center"/>
    </xf>
    <xf numFmtId="0" fontId="48" fillId="0" borderId="1" xfId="0" applyFont="1" applyFill="1" applyBorder="1" applyAlignment="1">
      <alignment horizontal="center" vertical="center"/>
    </xf>
    <xf numFmtId="1" fontId="59" fillId="0" borderId="0" xfId="49" applyNumberFormat="1" applyFont="1" applyFill="1" applyBorder="1" applyAlignment="1"/>
    <xf numFmtId="1" fontId="59" fillId="0" borderId="0" xfId="49" applyNumberFormat="1" applyFont="1" applyFill="1" applyBorder="1" applyAlignment="1">
      <alignment horizontal="center" vertical="center"/>
    </xf>
    <xf numFmtId="0" fontId="60" fillId="0" borderId="0" xfId="49" applyFont="1" applyAlignment="1">
      <alignment horizontal="left" vertical="top"/>
    </xf>
    <xf numFmtId="0" fontId="60" fillId="0" borderId="0" xfId="49" applyFont="1" applyBorder="1" applyAlignment="1">
      <alignment horizontal="left" vertical="top"/>
    </xf>
    <xf numFmtId="0" fontId="61" fillId="0" borderId="0" xfId="0" applyFont="1" applyAlignment="1">
      <alignment horizontal="center" vertical="top" wrapText="1"/>
    </xf>
    <xf numFmtId="0" fontId="61" fillId="0" borderId="0" xfId="0" applyFont="1" applyAlignment="1">
      <alignment horizontal="left" vertical="top" wrapText="1"/>
    </xf>
    <xf numFmtId="4" fontId="59" fillId="0" borderId="0" xfId="49" applyNumberFormat="1" applyFont="1" applyFill="1" applyAlignment="1">
      <alignment horizontal="left" vertical="top"/>
    </xf>
    <xf numFmtId="0" fontId="59" fillId="0" borderId="0" xfId="49" applyFont="1" applyFill="1" applyAlignment="1">
      <alignment horizontal="center" vertical="center" wrapText="1"/>
    </xf>
    <xf numFmtId="0" fontId="59" fillId="0" borderId="0" xfId="49" applyFont="1" applyFill="1" applyBorder="1" applyAlignment="1">
      <alignment horizontal="left" vertical="top" wrapText="1"/>
    </xf>
    <xf numFmtId="0" fontId="59" fillId="0" borderId="0" xfId="49" applyFont="1" applyFill="1" applyAlignment="1">
      <alignment horizontal="left" vertical="top"/>
    </xf>
    <xf numFmtId="0" fontId="60" fillId="0" borderId="0" xfId="49" applyFont="1" applyFill="1" applyAlignment="1">
      <alignment horizontal="left" vertical="top"/>
    </xf>
    <xf numFmtId="4" fontId="60" fillId="0" borderId="0" xfId="49" applyNumberFormat="1" applyFont="1" applyFill="1" applyAlignment="1">
      <alignment horizontal="left" vertical="top"/>
    </xf>
    <xf numFmtId="0" fontId="60" fillId="0" borderId="0" xfId="49" applyFont="1" applyFill="1" applyAlignment="1">
      <alignment horizontal="left" vertical="top" wrapText="1"/>
    </xf>
    <xf numFmtId="0" fontId="62" fillId="0" borderId="0" xfId="0" applyFont="1" applyAlignment="1">
      <alignment horizontal="center" vertical="center"/>
    </xf>
    <xf numFmtId="0" fontId="62" fillId="0" borderId="0" xfId="0" applyFont="1" applyAlignment="1">
      <alignment wrapText="1"/>
    </xf>
    <xf numFmtId="166" fontId="62" fillId="0" borderId="0" xfId="0" applyNumberFormat="1" applyFont="1" applyAlignment="1">
      <alignment horizontal="center" vertical="center"/>
    </xf>
    <xf numFmtId="0" fontId="62" fillId="0" borderId="0" xfId="0" applyFont="1"/>
    <xf numFmtId="166" fontId="48" fillId="0" borderId="1" xfId="0" applyNumberFormat="1" applyFont="1" applyFill="1" applyBorder="1" applyAlignment="1">
      <alignment horizontal="left" vertical="center" wrapText="1"/>
    </xf>
    <xf numFmtId="49" fontId="50" fillId="0" borderId="1" xfId="49" applyNumberFormat="1" applyFont="1" applyFill="1" applyBorder="1" applyAlignment="1" applyProtection="1">
      <alignment horizontal="left" vertical="top"/>
      <protection locked="0"/>
    </xf>
    <xf numFmtId="0" fontId="58" fillId="0" borderId="0" xfId="49" applyFont="1" applyAlignment="1">
      <alignment horizontal="left" vertical="top"/>
    </xf>
    <xf numFmtId="0" fontId="63" fillId="0" borderId="1" xfId="0" applyFont="1" applyFill="1" applyBorder="1" applyAlignment="1">
      <alignment horizontal="center" vertical="center" wrapText="1"/>
    </xf>
    <xf numFmtId="2" fontId="63"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xf>
    <xf numFmtId="0" fontId="49" fillId="4" borderId="0" xfId="0" applyFont="1" applyFill="1" applyAlignment="1">
      <alignment horizontal="left" vertical="center" wrapText="1"/>
    </xf>
    <xf numFmtId="49" fontId="48" fillId="4" borderId="16" xfId="49" applyNumberFormat="1" applyFont="1" applyFill="1" applyBorder="1" applyAlignment="1" applyProtection="1">
      <alignment horizontal="center" vertical="center" wrapText="1"/>
      <protection locked="0"/>
    </xf>
    <xf numFmtId="4" fontId="48" fillId="4" borderId="16" xfId="49" applyNumberFormat="1" applyFont="1" applyFill="1" applyBorder="1" applyAlignment="1">
      <alignment horizontal="center" vertical="center"/>
    </xf>
    <xf numFmtId="4" fontId="48" fillId="4" borderId="16" xfId="49" applyNumberFormat="1" applyFont="1" applyFill="1" applyBorder="1" applyAlignment="1">
      <alignment horizontal="center" vertical="center" wrapText="1"/>
    </xf>
    <xf numFmtId="4" fontId="50" fillId="0" borderId="16" xfId="49" applyNumberFormat="1" applyFont="1" applyFill="1" applyBorder="1" applyAlignment="1">
      <alignment horizontal="center" vertical="center" wrapText="1"/>
    </xf>
    <xf numFmtId="0" fontId="50" fillId="0" borderId="16" xfId="20" applyFont="1" applyFill="1" applyBorder="1" applyAlignment="1" applyProtection="1">
      <alignment horizontal="left" vertical="center" wrapText="1"/>
    </xf>
    <xf numFmtId="0" fontId="50" fillId="0" borderId="16" xfId="29" applyFont="1" applyFill="1" applyBorder="1" applyAlignment="1" applyProtection="1">
      <alignment horizontal="center" vertical="center" wrapText="1"/>
    </xf>
    <xf numFmtId="0" fontId="50" fillId="4" borderId="1" xfId="0" applyFont="1" applyFill="1" applyBorder="1" applyAlignment="1">
      <alignment vertical="center" wrapText="1"/>
    </xf>
    <xf numFmtId="0" fontId="50" fillId="4" borderId="1" xfId="49" applyFont="1" applyFill="1" applyBorder="1" applyAlignment="1">
      <alignment horizontal="center" vertical="center" wrapText="1"/>
    </xf>
    <xf numFmtId="166" fontId="50" fillId="4" borderId="1" xfId="49" applyNumberFormat="1" applyFont="1" applyFill="1" applyBorder="1" applyAlignment="1">
      <alignment horizontal="center" vertical="center" wrapText="1"/>
    </xf>
    <xf numFmtId="166" fontId="50" fillId="0" borderId="1" xfId="49" applyNumberFormat="1" applyFont="1" applyFill="1" applyBorder="1" applyAlignment="1">
      <alignment horizontal="center" vertical="center" wrapText="1"/>
    </xf>
    <xf numFmtId="0" fontId="43" fillId="2" borderId="0" xfId="60" applyFont="1" applyFill="1" applyAlignment="1">
      <alignment horizontal="left" vertical="top"/>
    </xf>
    <xf numFmtId="0" fontId="51" fillId="4" borderId="1" xfId="0" applyFont="1" applyFill="1" applyBorder="1" applyAlignment="1">
      <alignment horizontal="left" vertical="center" wrapText="1"/>
    </xf>
    <xf numFmtId="0" fontId="51" fillId="4"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0" fillId="0" borderId="1" xfId="0" applyFont="1" applyFill="1" applyBorder="1" applyAlignment="1">
      <alignment vertical="center" wrapText="1"/>
    </xf>
    <xf numFmtId="0" fontId="50" fillId="0" borderId="1" xfId="49" applyFont="1" applyFill="1" applyBorder="1" applyAlignment="1">
      <alignment horizontal="center" vertical="center" wrapText="1"/>
    </xf>
    <xf numFmtId="0" fontId="50" fillId="0" borderId="16" xfId="49" applyFont="1" applyFill="1" applyBorder="1" applyAlignment="1">
      <alignment horizontal="center" vertical="center" wrapText="1"/>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4" fillId="0" borderId="0" xfId="49" applyFont="1" applyAlignment="1">
      <alignment horizontal="left"/>
    </xf>
    <xf numFmtId="0" fontId="58" fillId="0" borderId="0" xfId="49" applyFont="1" applyAlignment="1">
      <alignment horizontal="left" vertical="top"/>
    </xf>
    <xf numFmtId="0" fontId="54" fillId="4" borderId="0" xfId="0" applyFont="1" applyFill="1" applyAlignment="1">
      <alignment horizontal="left" vertical="top" wrapText="1"/>
    </xf>
    <xf numFmtId="0" fontId="5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39" t="s">
        <v>0</v>
      </c>
      <c r="B1" s="140"/>
      <c r="C1" s="140"/>
      <c r="D1" s="140"/>
      <c r="E1" s="140"/>
      <c r="F1" s="140"/>
      <c r="G1" s="140"/>
      <c r="H1" s="140"/>
      <c r="I1" s="140"/>
      <c r="J1" s="140"/>
      <c r="K1" s="140"/>
      <c r="L1" s="140"/>
      <c r="M1" s="140"/>
      <c r="N1" s="140"/>
      <c r="O1" s="140"/>
      <c r="P1" s="140"/>
      <c r="Q1" s="140"/>
    </row>
    <row r="2" spans="1:18" ht="30" customHeight="1">
      <c r="A2" s="141" t="s">
        <v>1</v>
      </c>
      <c r="B2" s="142"/>
      <c r="C2" s="142"/>
      <c r="D2" s="142"/>
      <c r="E2" s="142"/>
      <c r="F2" s="142"/>
      <c r="G2" s="142"/>
      <c r="H2" s="142"/>
      <c r="I2" s="142"/>
      <c r="J2" s="142"/>
      <c r="K2" s="142"/>
      <c r="L2" s="142"/>
      <c r="M2" s="142"/>
      <c r="N2" s="142"/>
      <c r="O2" s="142"/>
      <c r="P2" s="142"/>
      <c r="Q2" s="142"/>
    </row>
    <row r="3" spans="1:18" ht="20.25" customHeight="1">
      <c r="B3" s="11"/>
      <c r="C3" s="11"/>
      <c r="D3" s="11"/>
      <c r="E3" s="143" t="s">
        <v>2</v>
      </c>
      <c r="F3" s="144"/>
      <c r="G3" s="145"/>
      <c r="H3" s="145"/>
      <c r="I3" s="145"/>
      <c r="J3" s="145"/>
      <c r="K3" s="145"/>
      <c r="L3" s="145"/>
      <c r="M3" s="145"/>
      <c r="N3" s="145"/>
      <c r="O3" s="11"/>
      <c r="P3" s="11"/>
      <c r="Q3" s="11"/>
    </row>
    <row r="4" spans="1:18">
      <c r="B4" s="11"/>
      <c r="C4" s="11"/>
      <c r="D4" s="11"/>
      <c r="E4" s="12"/>
      <c r="F4" s="13"/>
      <c r="G4" s="14"/>
      <c r="H4" s="14"/>
      <c r="I4" s="14"/>
      <c r="J4" s="14"/>
      <c r="K4" s="14"/>
      <c r="L4" s="14"/>
      <c r="M4" s="14"/>
      <c r="N4" s="14"/>
      <c r="O4" s="11"/>
      <c r="P4" s="11"/>
      <c r="Q4" s="11"/>
    </row>
    <row r="5" spans="1:18" ht="59.25" customHeight="1">
      <c r="A5" s="15"/>
      <c r="B5" s="146" t="s">
        <v>3</v>
      </c>
      <c r="C5" s="147"/>
      <c r="D5" s="147"/>
      <c r="E5" s="147"/>
      <c r="F5" s="147"/>
      <c r="G5" s="147"/>
      <c r="H5" s="147"/>
      <c r="I5" s="147"/>
      <c r="J5" s="147"/>
      <c r="K5" s="147"/>
      <c r="L5" s="147"/>
      <c r="M5" s="147"/>
      <c r="N5" s="147"/>
      <c r="O5" s="147"/>
      <c r="P5" s="147"/>
      <c r="Q5" s="148"/>
    </row>
    <row r="6" spans="1:18" ht="64.5" customHeight="1">
      <c r="A6" s="16">
        <v>1</v>
      </c>
      <c r="B6" s="149" t="s">
        <v>4</v>
      </c>
      <c r="C6" s="150"/>
      <c r="D6" s="150"/>
      <c r="E6" s="150"/>
      <c r="F6" s="150"/>
      <c r="G6" s="150"/>
      <c r="H6" s="150"/>
      <c r="I6" s="150"/>
      <c r="J6" s="150"/>
      <c r="K6" s="150"/>
      <c r="L6" s="150"/>
      <c r="M6" s="150"/>
      <c r="N6" s="150"/>
      <c r="O6" s="150"/>
      <c r="P6" s="150"/>
      <c r="Q6" s="151"/>
    </row>
    <row r="7" spans="1:18" ht="18" customHeight="1">
      <c r="A7" s="16">
        <v>2</v>
      </c>
      <c r="B7" s="149" t="s">
        <v>5</v>
      </c>
      <c r="C7" s="150"/>
      <c r="D7" s="150"/>
      <c r="E7" s="150"/>
      <c r="F7" s="150"/>
      <c r="G7" s="150"/>
      <c r="H7" s="150"/>
      <c r="I7" s="150"/>
      <c r="J7" s="150"/>
      <c r="K7" s="150"/>
      <c r="L7" s="150"/>
      <c r="M7" s="150"/>
      <c r="N7" s="150"/>
      <c r="O7" s="150"/>
      <c r="P7" s="150"/>
      <c r="Q7" s="151"/>
    </row>
    <row r="8" spans="1:18" ht="45" customHeight="1">
      <c r="A8" s="16">
        <v>3</v>
      </c>
      <c r="B8" s="152" t="s">
        <v>6</v>
      </c>
      <c r="C8" s="153"/>
      <c r="D8" s="153"/>
      <c r="E8" s="153"/>
      <c r="F8" s="153"/>
      <c r="G8" s="153"/>
      <c r="H8" s="153"/>
      <c r="I8" s="153"/>
      <c r="J8" s="153"/>
      <c r="K8" s="153"/>
      <c r="L8" s="153"/>
      <c r="M8" s="153"/>
      <c r="N8" s="153"/>
      <c r="O8" s="153"/>
      <c r="P8" s="153"/>
      <c r="Q8" s="154"/>
    </row>
    <row r="9" spans="1:18" ht="24" customHeight="1">
      <c r="A9" s="16">
        <v>4</v>
      </c>
      <c r="B9" s="149" t="s">
        <v>7</v>
      </c>
      <c r="C9" s="150"/>
      <c r="D9" s="150"/>
      <c r="E9" s="150"/>
      <c r="F9" s="150"/>
      <c r="G9" s="150"/>
      <c r="H9" s="150"/>
      <c r="I9" s="150"/>
      <c r="J9" s="150"/>
      <c r="K9" s="150"/>
      <c r="L9" s="150"/>
      <c r="M9" s="150"/>
      <c r="N9" s="150"/>
      <c r="O9" s="150"/>
      <c r="P9" s="150"/>
      <c r="Q9" s="151"/>
    </row>
    <row r="10" spans="1:18" ht="19.5" customHeight="1">
      <c r="A10" s="16">
        <v>5</v>
      </c>
      <c r="B10" s="149" t="s">
        <v>8</v>
      </c>
      <c r="C10" s="150"/>
      <c r="D10" s="150"/>
      <c r="E10" s="150"/>
      <c r="F10" s="150"/>
      <c r="G10" s="150"/>
      <c r="H10" s="150"/>
      <c r="I10" s="150"/>
      <c r="J10" s="150"/>
      <c r="K10" s="150"/>
      <c r="L10" s="150"/>
      <c r="M10" s="150"/>
      <c r="N10" s="150"/>
      <c r="O10" s="150"/>
      <c r="P10" s="150"/>
      <c r="Q10" s="151"/>
    </row>
    <row r="11" spans="1:18" ht="21" customHeight="1">
      <c r="A11" s="17"/>
      <c r="B11" s="155" t="s">
        <v>9</v>
      </c>
      <c r="C11" s="156"/>
      <c r="D11" s="156"/>
      <c r="E11" s="156"/>
      <c r="F11" s="156"/>
      <c r="G11" s="156"/>
      <c r="H11" s="156"/>
      <c r="I11" s="156"/>
      <c r="J11" s="156"/>
      <c r="K11" s="156"/>
      <c r="L11" s="156"/>
      <c r="M11" s="156"/>
      <c r="N11" s="156"/>
      <c r="O11" s="156"/>
      <c r="P11" s="156"/>
      <c r="Q11" s="156"/>
      <c r="R11" s="21"/>
    </row>
    <row r="12" spans="1:18" ht="21" customHeight="1">
      <c r="A12" s="18"/>
      <c r="B12" s="19"/>
      <c r="C12" s="20"/>
      <c r="D12" s="20"/>
      <c r="E12" s="20"/>
      <c r="F12" s="20"/>
      <c r="G12" s="20"/>
      <c r="H12" s="20"/>
      <c r="I12" s="20"/>
      <c r="J12" s="20"/>
      <c r="K12" s="20"/>
      <c r="L12" s="20"/>
      <c r="M12" s="20"/>
      <c r="N12" s="20"/>
      <c r="O12" s="20"/>
      <c r="P12" s="20"/>
      <c r="Q12" s="20"/>
    </row>
    <row r="13" spans="1:18">
      <c r="A13" s="157" t="s">
        <v>10</v>
      </c>
      <c r="B13" s="157"/>
      <c r="C13" s="157"/>
      <c r="D13" s="157"/>
      <c r="E13" s="157"/>
      <c r="F13" s="157"/>
      <c r="G13" s="157"/>
      <c r="H13" s="157"/>
      <c r="I13" s="157"/>
      <c r="J13" s="157"/>
      <c r="K13" s="157"/>
      <c r="L13" s="157"/>
      <c r="M13" s="157"/>
      <c r="N13" s="157"/>
      <c r="O13" s="157"/>
      <c r="P13" s="157"/>
      <c r="Q13" s="157"/>
    </row>
    <row r="14" spans="1:18" ht="15.75" customHeight="1">
      <c r="A14" s="157" t="s">
        <v>11</v>
      </c>
      <c r="B14" s="157"/>
      <c r="C14" s="157"/>
      <c r="D14" s="157"/>
      <c r="E14" s="157" t="s">
        <v>12</v>
      </c>
      <c r="F14" s="157"/>
      <c r="G14" s="157"/>
      <c r="H14" s="157"/>
      <c r="I14" s="157"/>
      <c r="J14" s="157"/>
      <c r="K14" s="157"/>
      <c r="L14" s="157"/>
      <c r="M14" s="157"/>
      <c r="N14" s="157"/>
      <c r="O14" s="157"/>
      <c r="P14" s="157"/>
      <c r="Q14" s="157"/>
    </row>
    <row r="15" spans="1:18" ht="15.75" customHeight="1">
      <c r="A15" s="157" t="s">
        <v>13</v>
      </c>
      <c r="B15" s="157"/>
      <c r="C15" s="157"/>
      <c r="D15" s="157"/>
      <c r="E15" s="157"/>
      <c r="F15" s="157"/>
      <c r="G15" s="157"/>
      <c r="H15" s="157"/>
      <c r="I15" s="157"/>
      <c r="J15" s="157"/>
      <c r="K15" s="157"/>
      <c r="L15" s="157"/>
      <c r="M15" s="157"/>
      <c r="N15" s="157"/>
      <c r="O15" s="157"/>
      <c r="P15" s="157"/>
      <c r="Q15" s="157"/>
    </row>
    <row r="16" spans="1:18" ht="24" customHeight="1">
      <c r="A16" s="165" t="s">
        <v>14</v>
      </c>
      <c r="B16" s="165"/>
      <c r="C16" s="165"/>
      <c r="D16" s="165"/>
      <c r="E16" s="158" t="s">
        <v>15</v>
      </c>
      <c r="F16" s="158"/>
      <c r="G16" s="158"/>
      <c r="H16" s="158"/>
      <c r="I16" s="158"/>
      <c r="J16" s="158"/>
      <c r="K16" s="158"/>
      <c r="L16" s="158"/>
      <c r="M16" s="158"/>
      <c r="N16" s="158"/>
      <c r="O16" s="158"/>
      <c r="P16" s="158"/>
      <c r="Q16" s="158"/>
    </row>
    <row r="17" spans="1:17" ht="47.25" customHeight="1">
      <c r="A17" s="165"/>
      <c r="B17" s="165"/>
      <c r="C17" s="165"/>
      <c r="D17" s="165"/>
      <c r="E17" s="159" t="s">
        <v>16</v>
      </c>
      <c r="F17" s="159"/>
      <c r="G17" s="159"/>
      <c r="H17" s="159"/>
      <c r="I17" s="159"/>
      <c r="J17" s="159"/>
      <c r="K17" s="159"/>
      <c r="L17" s="159"/>
      <c r="M17" s="159"/>
      <c r="N17" s="159"/>
      <c r="O17" s="159"/>
      <c r="P17" s="159"/>
      <c r="Q17" s="159"/>
    </row>
    <row r="18" spans="1:17" ht="39.75" customHeight="1">
      <c r="A18" s="165"/>
      <c r="B18" s="165"/>
      <c r="C18" s="165"/>
      <c r="D18" s="165"/>
      <c r="E18" s="159" t="s">
        <v>17</v>
      </c>
      <c r="F18" s="159"/>
      <c r="G18" s="159"/>
      <c r="H18" s="159"/>
      <c r="I18" s="159"/>
      <c r="J18" s="159"/>
      <c r="K18" s="159"/>
      <c r="L18" s="159"/>
      <c r="M18" s="159"/>
      <c r="N18" s="159"/>
      <c r="O18" s="159"/>
      <c r="P18" s="159"/>
      <c r="Q18" s="159"/>
    </row>
    <row r="19" spans="1:17" ht="38.25" customHeight="1">
      <c r="A19" s="165"/>
      <c r="B19" s="165"/>
      <c r="C19" s="165"/>
      <c r="D19" s="165"/>
      <c r="E19" s="159" t="s">
        <v>18</v>
      </c>
      <c r="F19" s="159"/>
      <c r="G19" s="159"/>
      <c r="H19" s="159"/>
      <c r="I19" s="159"/>
      <c r="J19" s="159"/>
      <c r="K19" s="159"/>
      <c r="L19" s="159"/>
      <c r="M19" s="159"/>
      <c r="N19" s="159"/>
      <c r="O19" s="159"/>
      <c r="P19" s="159"/>
      <c r="Q19" s="159"/>
    </row>
    <row r="20" spans="1:17" ht="30" customHeight="1">
      <c r="A20" s="165"/>
      <c r="B20" s="165"/>
      <c r="C20" s="165"/>
      <c r="D20" s="165"/>
      <c r="E20" s="159" t="s">
        <v>19</v>
      </c>
      <c r="F20" s="159"/>
      <c r="G20" s="159"/>
      <c r="H20" s="159"/>
      <c r="I20" s="159"/>
      <c r="J20" s="159"/>
      <c r="K20" s="159"/>
      <c r="L20" s="159"/>
      <c r="M20" s="159"/>
      <c r="N20" s="159"/>
      <c r="O20" s="159"/>
      <c r="P20" s="159"/>
      <c r="Q20" s="159"/>
    </row>
    <row r="21" spans="1:17" ht="53.25" customHeight="1">
      <c r="A21" s="165"/>
      <c r="B21" s="165"/>
      <c r="C21" s="165"/>
      <c r="D21" s="165"/>
      <c r="E21" s="159" t="s">
        <v>20</v>
      </c>
      <c r="F21" s="159"/>
      <c r="G21" s="159"/>
      <c r="H21" s="159"/>
      <c r="I21" s="159"/>
      <c r="J21" s="159"/>
      <c r="K21" s="159"/>
      <c r="L21" s="159"/>
      <c r="M21" s="159"/>
      <c r="N21" s="159"/>
      <c r="O21" s="159"/>
      <c r="P21" s="159"/>
      <c r="Q21" s="159"/>
    </row>
    <row r="22" spans="1:17">
      <c r="A22" s="160" t="s">
        <v>21</v>
      </c>
      <c r="B22" s="161"/>
      <c r="C22" s="161"/>
      <c r="D22" s="161"/>
      <c r="E22" s="161"/>
      <c r="F22" s="161"/>
      <c r="G22" s="161"/>
      <c r="H22" s="161"/>
      <c r="I22" s="161"/>
      <c r="J22" s="161"/>
      <c r="K22" s="161"/>
      <c r="L22" s="161"/>
      <c r="M22" s="161"/>
      <c r="N22" s="161"/>
      <c r="O22" s="161"/>
      <c r="P22" s="161"/>
      <c r="Q22" s="161"/>
    </row>
    <row r="23" spans="1:17" ht="48" customHeight="1">
      <c r="A23" s="165" t="s">
        <v>22</v>
      </c>
      <c r="B23" s="166"/>
      <c r="C23" s="166"/>
      <c r="D23" s="166"/>
      <c r="E23" s="159" t="s">
        <v>23</v>
      </c>
      <c r="F23" s="159"/>
      <c r="G23" s="159"/>
      <c r="H23" s="159"/>
      <c r="I23" s="159"/>
      <c r="J23" s="159"/>
      <c r="K23" s="159"/>
      <c r="L23" s="159"/>
      <c r="M23" s="159"/>
      <c r="N23" s="159"/>
      <c r="O23" s="159"/>
      <c r="P23" s="159"/>
      <c r="Q23" s="159"/>
    </row>
    <row r="24" spans="1:17" ht="46.5" customHeight="1">
      <c r="A24" s="166"/>
      <c r="B24" s="166"/>
      <c r="C24" s="166"/>
      <c r="D24" s="166"/>
      <c r="E24" s="159" t="s">
        <v>24</v>
      </c>
      <c r="F24" s="159"/>
      <c r="G24" s="159"/>
      <c r="H24" s="159"/>
      <c r="I24" s="159"/>
      <c r="J24" s="159"/>
      <c r="K24" s="159"/>
      <c r="L24" s="159"/>
      <c r="M24" s="159"/>
      <c r="N24" s="159"/>
      <c r="O24" s="159"/>
      <c r="P24" s="159"/>
      <c r="Q24" s="159"/>
    </row>
    <row r="25" spans="1:17" ht="46.5" customHeight="1">
      <c r="A25" s="166"/>
      <c r="B25" s="166"/>
      <c r="C25" s="166"/>
      <c r="D25" s="166"/>
      <c r="E25" s="159" t="s">
        <v>25</v>
      </c>
      <c r="F25" s="159"/>
      <c r="G25" s="159"/>
      <c r="H25" s="159"/>
      <c r="I25" s="159"/>
      <c r="J25" s="159"/>
      <c r="K25" s="159"/>
      <c r="L25" s="159"/>
      <c r="M25" s="159"/>
      <c r="N25" s="159"/>
      <c r="O25" s="159"/>
      <c r="P25" s="159"/>
      <c r="Q25" s="159"/>
    </row>
    <row r="26" spans="1:17">
      <c r="A26" s="166"/>
      <c r="B26" s="166"/>
      <c r="C26" s="166"/>
      <c r="D26" s="166"/>
      <c r="E26" s="159" t="s">
        <v>26</v>
      </c>
      <c r="F26" s="159"/>
      <c r="G26" s="159"/>
      <c r="H26" s="159"/>
      <c r="I26" s="159"/>
      <c r="J26" s="159"/>
      <c r="K26" s="159"/>
      <c r="L26" s="159"/>
      <c r="M26" s="159"/>
      <c r="N26" s="159"/>
      <c r="O26" s="159"/>
      <c r="P26" s="159"/>
      <c r="Q26" s="159"/>
    </row>
    <row r="27" spans="1:17">
      <c r="A27" s="160" t="s">
        <v>27</v>
      </c>
      <c r="B27" s="160"/>
      <c r="C27" s="160"/>
      <c r="D27" s="160"/>
      <c r="E27" s="160"/>
      <c r="F27" s="160"/>
      <c r="G27" s="160"/>
      <c r="H27" s="160"/>
      <c r="I27" s="160"/>
      <c r="J27" s="160"/>
      <c r="K27" s="160"/>
      <c r="L27" s="160"/>
      <c r="M27" s="160"/>
      <c r="N27" s="160"/>
      <c r="O27" s="160"/>
      <c r="P27" s="160"/>
      <c r="Q27" s="160"/>
    </row>
    <row r="28" spans="1:17" ht="58.5" customHeight="1">
      <c r="A28" s="165" t="s">
        <v>28</v>
      </c>
      <c r="B28" s="165"/>
      <c r="C28" s="165"/>
      <c r="D28" s="165"/>
      <c r="E28" s="159" t="s">
        <v>29</v>
      </c>
      <c r="F28" s="159"/>
      <c r="G28" s="159"/>
      <c r="H28" s="159"/>
      <c r="I28" s="159"/>
      <c r="J28" s="159"/>
      <c r="K28" s="159"/>
      <c r="L28" s="159"/>
      <c r="M28" s="159"/>
      <c r="N28" s="159"/>
      <c r="O28" s="159"/>
      <c r="P28" s="159"/>
      <c r="Q28" s="159"/>
    </row>
    <row r="29" spans="1:17" ht="24" customHeight="1">
      <c r="A29" s="160" t="s">
        <v>30</v>
      </c>
      <c r="B29" s="160"/>
      <c r="C29" s="160"/>
      <c r="D29" s="160"/>
      <c r="E29" s="160"/>
      <c r="F29" s="160"/>
      <c r="G29" s="160"/>
      <c r="H29" s="160"/>
      <c r="I29" s="160"/>
      <c r="J29" s="160"/>
      <c r="K29" s="160"/>
      <c r="L29" s="160"/>
      <c r="M29" s="160"/>
      <c r="N29" s="160"/>
      <c r="O29" s="160"/>
      <c r="P29" s="160"/>
      <c r="Q29" s="160"/>
    </row>
    <row r="30" spans="1:17" ht="50.25" customHeight="1">
      <c r="A30" s="166">
        <v>4</v>
      </c>
      <c r="B30" s="166"/>
      <c r="C30" s="166"/>
      <c r="D30" s="166"/>
      <c r="E30" s="159" t="s">
        <v>31</v>
      </c>
      <c r="F30" s="159"/>
      <c r="G30" s="159"/>
      <c r="H30" s="159"/>
      <c r="I30" s="159"/>
      <c r="J30" s="159"/>
      <c r="K30" s="159"/>
      <c r="L30" s="159"/>
      <c r="M30" s="159"/>
      <c r="N30" s="159"/>
      <c r="O30" s="159"/>
      <c r="P30" s="159"/>
      <c r="Q30" s="159"/>
    </row>
    <row r="31" spans="1:17" ht="45.75" customHeight="1">
      <c r="A31" s="166"/>
      <c r="B31" s="166"/>
      <c r="C31" s="166"/>
      <c r="D31" s="166"/>
      <c r="E31" s="159" t="s">
        <v>32</v>
      </c>
      <c r="F31" s="159"/>
      <c r="G31" s="159"/>
      <c r="H31" s="159"/>
      <c r="I31" s="159"/>
      <c r="J31" s="159"/>
      <c r="K31" s="159"/>
      <c r="L31" s="159"/>
      <c r="M31" s="159"/>
      <c r="N31" s="159"/>
      <c r="O31" s="159"/>
      <c r="P31" s="159"/>
      <c r="Q31" s="159"/>
    </row>
    <row r="32" spans="1:17" ht="30" customHeight="1">
      <c r="A32" s="160" t="s">
        <v>33</v>
      </c>
      <c r="B32" s="160"/>
      <c r="C32" s="160"/>
      <c r="D32" s="160"/>
      <c r="E32" s="160"/>
      <c r="F32" s="160"/>
      <c r="G32" s="160"/>
      <c r="H32" s="160"/>
      <c r="I32" s="160"/>
      <c r="J32" s="160"/>
      <c r="K32" s="160"/>
      <c r="L32" s="160"/>
      <c r="M32" s="160"/>
      <c r="N32" s="160"/>
      <c r="O32" s="160"/>
      <c r="P32" s="160"/>
      <c r="Q32" s="160"/>
    </row>
    <row r="33" spans="1:17" ht="19.5" customHeight="1">
      <c r="A33" s="166">
        <v>5</v>
      </c>
      <c r="B33" s="166"/>
      <c r="C33" s="166"/>
      <c r="D33" s="166"/>
      <c r="E33" s="167" t="s">
        <v>34</v>
      </c>
      <c r="F33" s="167"/>
      <c r="G33" s="167"/>
      <c r="H33" s="167"/>
      <c r="I33" s="167"/>
      <c r="J33" s="167"/>
      <c r="K33" s="167"/>
      <c r="L33" s="167"/>
      <c r="M33" s="167"/>
      <c r="N33" s="167"/>
      <c r="O33" s="167"/>
      <c r="P33" s="167"/>
      <c r="Q33" s="167"/>
    </row>
    <row r="34" spans="1:17" ht="201.75" customHeight="1">
      <c r="A34" s="166"/>
      <c r="B34" s="166"/>
      <c r="C34" s="166"/>
      <c r="D34" s="166"/>
      <c r="E34" s="162" t="s">
        <v>35</v>
      </c>
      <c r="F34" s="162"/>
      <c r="G34" s="162"/>
      <c r="H34" s="162"/>
      <c r="I34" s="162"/>
      <c r="J34" s="162"/>
      <c r="K34" s="162"/>
      <c r="L34" s="162"/>
      <c r="M34" s="162"/>
      <c r="N34" s="162"/>
      <c r="O34" s="162"/>
      <c r="P34" s="162"/>
      <c r="Q34" s="162"/>
    </row>
    <row r="35" spans="1:17" ht="18.75" customHeight="1">
      <c r="A35" s="166"/>
      <c r="B35" s="166"/>
      <c r="C35" s="166"/>
      <c r="D35" s="166"/>
      <c r="E35" s="167" t="s">
        <v>36</v>
      </c>
      <c r="F35" s="167"/>
      <c r="G35" s="167"/>
      <c r="H35" s="167"/>
      <c r="I35" s="167"/>
      <c r="J35" s="167"/>
      <c r="K35" s="167"/>
      <c r="L35" s="167"/>
      <c r="M35" s="167"/>
      <c r="N35" s="167"/>
      <c r="O35" s="167"/>
      <c r="P35" s="167"/>
      <c r="Q35" s="167"/>
    </row>
    <row r="36" spans="1:17" ht="186.75" customHeight="1">
      <c r="A36" s="166"/>
      <c r="B36" s="166"/>
      <c r="C36" s="166"/>
      <c r="D36" s="166"/>
      <c r="E36" s="162" t="s">
        <v>37</v>
      </c>
      <c r="F36" s="163"/>
      <c r="G36" s="163"/>
      <c r="H36" s="163"/>
      <c r="I36" s="163"/>
      <c r="J36" s="163"/>
      <c r="K36" s="163"/>
      <c r="L36" s="163"/>
      <c r="M36" s="163"/>
      <c r="N36" s="163"/>
      <c r="O36" s="163"/>
      <c r="P36" s="163"/>
      <c r="Q36" s="163"/>
    </row>
    <row r="37" spans="1:17" ht="115.5" customHeight="1">
      <c r="A37" s="166"/>
      <c r="B37" s="166"/>
      <c r="C37" s="166"/>
      <c r="D37" s="166"/>
      <c r="E37" s="164" t="s">
        <v>38</v>
      </c>
      <c r="F37" s="164"/>
      <c r="G37" s="164"/>
      <c r="H37" s="164"/>
      <c r="I37" s="164"/>
      <c r="J37" s="164"/>
      <c r="K37" s="164"/>
      <c r="L37" s="164"/>
      <c r="M37" s="164"/>
      <c r="N37" s="164"/>
      <c r="O37" s="164"/>
      <c r="P37" s="164"/>
      <c r="Q37" s="164"/>
    </row>
    <row r="38" spans="1:17" ht="66.75" customHeight="1">
      <c r="A38" s="166"/>
      <c r="B38" s="166"/>
      <c r="C38" s="166"/>
      <c r="D38" s="166"/>
      <c r="E38" s="162" t="s">
        <v>39</v>
      </c>
      <c r="F38" s="163"/>
      <c r="G38" s="163"/>
      <c r="H38" s="163"/>
      <c r="I38" s="163"/>
      <c r="J38" s="163"/>
      <c r="K38" s="163"/>
      <c r="L38" s="163"/>
      <c r="M38" s="163"/>
      <c r="N38" s="163"/>
      <c r="O38" s="163"/>
      <c r="P38" s="163"/>
      <c r="Q38" s="163"/>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68" t="s">
        <v>41</v>
      </c>
      <c r="B2" s="169"/>
      <c r="C2" s="169"/>
      <c r="D2" s="169"/>
      <c r="E2" s="169"/>
      <c r="F2" s="169"/>
      <c r="G2" s="169"/>
      <c r="H2" s="169"/>
      <c r="I2" s="169"/>
      <c r="J2" s="169"/>
      <c r="K2" s="169"/>
      <c r="L2" s="169"/>
      <c r="M2" s="169"/>
      <c r="N2" s="170"/>
    </row>
    <row r="3" spans="1:14">
      <c r="A3" s="171" t="s">
        <v>42</v>
      </c>
      <c r="B3" s="172"/>
      <c r="C3" s="172"/>
      <c r="D3" s="172"/>
      <c r="E3" s="172"/>
      <c r="F3" s="172"/>
      <c r="G3" s="172"/>
      <c r="H3" s="172"/>
      <c r="I3" s="172"/>
      <c r="J3" s="172"/>
      <c r="K3" s="172"/>
      <c r="L3" s="172"/>
      <c r="M3" s="172"/>
      <c r="N3" s="173"/>
    </row>
    <row r="4" spans="1:14" ht="46.5" customHeight="1">
      <c r="A4" s="4" t="s">
        <v>43</v>
      </c>
      <c r="B4" s="174" t="s">
        <v>44</v>
      </c>
      <c r="C4" s="174"/>
      <c r="D4" s="174"/>
      <c r="E4" s="174"/>
      <c r="F4" s="174"/>
      <c r="G4" s="174"/>
      <c r="H4" s="174"/>
      <c r="I4" s="174"/>
      <c r="J4" s="174"/>
      <c r="K4" s="174"/>
      <c r="L4" s="174"/>
      <c r="M4" s="174"/>
      <c r="N4" s="175"/>
    </row>
    <row r="5" spans="1:14" ht="45.75" customHeight="1">
      <c r="A5" s="176" t="s">
        <v>45</v>
      </c>
      <c r="B5" s="177"/>
      <c r="C5" s="177"/>
      <c r="D5" s="177"/>
      <c r="E5" s="177"/>
      <c r="F5" s="177"/>
      <c r="G5" s="177"/>
      <c r="H5" s="177"/>
      <c r="I5" s="177"/>
      <c r="J5" s="177"/>
      <c r="K5" s="177"/>
      <c r="L5" s="177"/>
      <c r="M5" s="177"/>
      <c r="N5" s="178"/>
    </row>
    <row r="6" spans="1:14" ht="29.25" customHeight="1">
      <c r="A6" s="176" t="s">
        <v>46</v>
      </c>
      <c r="B6" s="177"/>
      <c r="C6" s="177"/>
      <c r="D6" s="177"/>
      <c r="E6" s="177"/>
      <c r="F6" s="177"/>
      <c r="G6" s="177"/>
      <c r="H6" s="177"/>
      <c r="I6" s="177"/>
      <c r="J6" s="177"/>
      <c r="K6" s="177"/>
      <c r="L6" s="177"/>
      <c r="M6" s="177"/>
      <c r="N6" s="178"/>
    </row>
    <row r="7" spans="1:14" ht="17.25" customHeight="1">
      <c r="A7" s="5" t="s">
        <v>47</v>
      </c>
      <c r="B7" s="6"/>
      <c r="C7" s="6"/>
      <c r="D7" s="6"/>
      <c r="E7" s="6"/>
      <c r="F7" s="6"/>
      <c r="G7" s="6"/>
      <c r="H7" s="6"/>
      <c r="I7" s="6"/>
      <c r="J7" s="6"/>
      <c r="K7" s="6"/>
      <c r="L7" s="6"/>
      <c r="M7" s="6"/>
      <c r="N7" s="8"/>
    </row>
    <row r="8" spans="1:14" ht="51" customHeight="1">
      <c r="A8" s="176" t="s">
        <v>48</v>
      </c>
      <c r="B8" s="177"/>
      <c r="C8" s="177"/>
      <c r="D8" s="177"/>
      <c r="E8" s="177"/>
      <c r="F8" s="177"/>
      <c r="G8" s="177"/>
      <c r="H8" s="177"/>
      <c r="I8" s="177"/>
      <c r="J8" s="177"/>
      <c r="K8" s="177"/>
      <c r="L8" s="177"/>
      <c r="M8" s="177"/>
      <c r="N8" s="178"/>
    </row>
    <row r="9" spans="1:14" ht="36" customHeight="1">
      <c r="A9" s="176" t="s">
        <v>49</v>
      </c>
      <c r="B9" s="177"/>
      <c r="C9" s="177"/>
      <c r="D9" s="177"/>
      <c r="E9" s="177"/>
      <c r="F9" s="177"/>
      <c r="G9" s="177"/>
      <c r="H9" s="177"/>
      <c r="I9" s="177"/>
      <c r="J9" s="177"/>
      <c r="K9" s="177"/>
      <c r="L9" s="177"/>
      <c r="M9" s="177"/>
      <c r="N9" s="178"/>
    </row>
    <row r="10" spans="1:14" ht="30" customHeight="1">
      <c r="A10" s="176" t="s">
        <v>50</v>
      </c>
      <c r="B10" s="177"/>
      <c r="C10" s="177"/>
      <c r="D10" s="177"/>
      <c r="E10" s="177"/>
      <c r="F10" s="177"/>
      <c r="G10" s="177"/>
      <c r="H10" s="177"/>
      <c r="I10" s="177"/>
      <c r="J10" s="177"/>
      <c r="K10" s="177"/>
      <c r="L10" s="177"/>
      <c r="M10" s="177"/>
      <c r="N10" s="178"/>
    </row>
    <row r="11" spans="1:14" ht="18.75" customHeight="1">
      <c r="A11" s="176" t="s">
        <v>51</v>
      </c>
      <c r="B11" s="177"/>
      <c r="C11" s="177"/>
      <c r="D11" s="177"/>
      <c r="E11" s="177"/>
      <c r="F11" s="177"/>
      <c r="G11" s="177"/>
      <c r="H11" s="177"/>
      <c r="I11" s="177"/>
      <c r="J11" s="177"/>
      <c r="K11" s="177"/>
      <c r="L11" s="177"/>
      <c r="M11" s="177"/>
      <c r="N11" s="178"/>
    </row>
    <row r="12" spans="1:14">
      <c r="A12" s="171" t="s">
        <v>52</v>
      </c>
      <c r="B12" s="172"/>
      <c r="C12" s="172"/>
      <c r="D12" s="172"/>
      <c r="E12" s="172"/>
      <c r="F12" s="172"/>
      <c r="G12" s="172"/>
      <c r="H12" s="172"/>
      <c r="I12" s="172"/>
      <c r="J12" s="172"/>
      <c r="K12" s="172"/>
      <c r="L12" s="172"/>
      <c r="M12" s="172"/>
      <c r="N12" s="173"/>
    </row>
    <row r="13" spans="1:14">
      <c r="A13" s="7" t="s">
        <v>53</v>
      </c>
      <c r="N13" s="9"/>
    </row>
    <row r="14" spans="1:14" ht="117" customHeight="1">
      <c r="A14" s="179" t="s">
        <v>54</v>
      </c>
      <c r="B14" s="180"/>
      <c r="C14" s="180"/>
      <c r="D14" s="180"/>
      <c r="E14" s="180"/>
      <c r="F14" s="180"/>
      <c r="G14" s="180"/>
      <c r="H14" s="180"/>
      <c r="I14" s="180"/>
      <c r="J14" s="180"/>
      <c r="K14" s="180"/>
      <c r="L14" s="180"/>
      <c r="M14" s="180"/>
      <c r="N14" s="181"/>
    </row>
    <row r="15" spans="1:14" ht="28.5" customHeight="1">
      <c r="A15" s="182" t="s">
        <v>55</v>
      </c>
      <c r="B15" s="183"/>
      <c r="C15" s="183"/>
      <c r="D15" s="183"/>
      <c r="E15" s="183"/>
      <c r="F15" s="183"/>
      <c r="G15" s="183"/>
      <c r="H15" s="183"/>
      <c r="I15" s="183"/>
      <c r="J15" s="183"/>
      <c r="K15" s="183"/>
      <c r="L15" s="183"/>
      <c r="M15" s="183"/>
      <c r="N15" s="184"/>
    </row>
    <row r="16" spans="1:14" ht="120" customHeight="1">
      <c r="A16" s="185" t="s">
        <v>56</v>
      </c>
      <c r="B16" s="186"/>
      <c r="C16" s="186"/>
      <c r="D16" s="186"/>
      <c r="E16" s="186"/>
      <c r="F16" s="186"/>
      <c r="G16" s="186"/>
      <c r="H16" s="186"/>
      <c r="I16" s="186"/>
      <c r="J16" s="186"/>
      <c r="K16" s="186"/>
      <c r="L16" s="186"/>
      <c r="M16" s="186"/>
      <c r="N16" s="187"/>
    </row>
    <row r="17" spans="1:14" ht="13.5" customHeight="1">
      <c r="A17" s="176" t="s">
        <v>57</v>
      </c>
      <c r="B17" s="177"/>
      <c r="C17" s="177"/>
      <c r="D17" s="177"/>
      <c r="E17" s="177"/>
      <c r="F17" s="177"/>
      <c r="G17" s="177"/>
      <c r="H17" s="177"/>
      <c r="I17" s="177"/>
      <c r="J17" s="177"/>
      <c r="K17" s="177"/>
      <c r="L17" s="177"/>
      <c r="M17" s="177"/>
      <c r="N17" s="178"/>
    </row>
    <row r="18" spans="1:14" ht="15" customHeight="1">
      <c r="A18" s="176" t="s">
        <v>58</v>
      </c>
      <c r="B18" s="177"/>
      <c r="C18" s="177"/>
      <c r="D18" s="177"/>
      <c r="E18" s="177"/>
      <c r="F18" s="177"/>
      <c r="G18" s="177"/>
      <c r="H18" s="177"/>
      <c r="I18" s="177"/>
      <c r="J18" s="177"/>
      <c r="K18" s="177"/>
      <c r="L18" s="177"/>
      <c r="M18" s="177"/>
      <c r="N18" s="178"/>
    </row>
    <row r="19" spans="1:14" ht="49.5" customHeight="1">
      <c r="A19" s="176" t="s">
        <v>59</v>
      </c>
      <c r="B19" s="177"/>
      <c r="C19" s="177"/>
      <c r="D19" s="177"/>
      <c r="E19" s="177"/>
      <c r="F19" s="177"/>
      <c r="G19" s="177"/>
      <c r="H19" s="177"/>
      <c r="I19" s="177"/>
      <c r="J19" s="177"/>
      <c r="K19" s="177"/>
      <c r="L19" s="177"/>
      <c r="M19" s="177"/>
      <c r="N19" s="178"/>
    </row>
    <row r="20" spans="1:14">
      <c r="A20" s="171" t="s">
        <v>60</v>
      </c>
      <c r="B20" s="172"/>
      <c r="C20" s="172"/>
      <c r="D20" s="172"/>
      <c r="E20" s="172"/>
      <c r="F20" s="172"/>
      <c r="G20" s="172"/>
      <c r="H20" s="172"/>
      <c r="I20" s="172"/>
      <c r="J20" s="172"/>
      <c r="K20" s="172"/>
      <c r="L20" s="172"/>
      <c r="M20" s="172"/>
      <c r="N20" s="173"/>
    </row>
    <row r="21" spans="1:14" ht="77.25" customHeight="1">
      <c r="A21" s="188" t="s">
        <v>61</v>
      </c>
      <c r="B21" s="189"/>
      <c r="C21" s="189"/>
      <c r="D21" s="189"/>
      <c r="E21" s="189"/>
      <c r="F21" s="189"/>
      <c r="G21" s="189"/>
      <c r="H21" s="189"/>
      <c r="I21" s="189"/>
      <c r="J21" s="189"/>
      <c r="K21" s="189"/>
      <c r="L21" s="189"/>
      <c r="M21" s="189"/>
      <c r="N21" s="190"/>
    </row>
    <row r="22" spans="1:14">
      <c r="A22" s="171" t="s">
        <v>62</v>
      </c>
      <c r="B22" s="172"/>
      <c r="C22" s="172"/>
      <c r="D22" s="172"/>
      <c r="E22" s="172"/>
      <c r="F22" s="172"/>
      <c r="G22" s="172"/>
      <c r="H22" s="172"/>
      <c r="I22" s="172"/>
      <c r="J22" s="172"/>
      <c r="K22" s="172"/>
      <c r="L22" s="172"/>
      <c r="M22" s="172"/>
      <c r="N22" s="173"/>
    </row>
    <row r="23" spans="1:14" ht="51.75" customHeight="1">
      <c r="A23" s="188" t="s">
        <v>63</v>
      </c>
      <c r="B23" s="189"/>
      <c r="C23" s="189"/>
      <c r="D23" s="189"/>
      <c r="E23" s="189"/>
      <c r="F23" s="189"/>
      <c r="G23" s="189"/>
      <c r="H23" s="189"/>
      <c r="I23" s="189"/>
      <c r="J23" s="189"/>
      <c r="K23" s="189"/>
      <c r="L23" s="189"/>
      <c r="M23" s="189"/>
      <c r="N23" s="190"/>
    </row>
    <row r="24" spans="1:14">
      <c r="A24" s="171" t="s">
        <v>64</v>
      </c>
      <c r="B24" s="172"/>
      <c r="C24" s="172"/>
      <c r="D24" s="172"/>
      <c r="E24" s="172"/>
      <c r="F24" s="172"/>
      <c r="G24" s="172"/>
      <c r="H24" s="172"/>
      <c r="I24" s="172"/>
      <c r="J24" s="172"/>
      <c r="K24" s="172"/>
      <c r="L24" s="172"/>
      <c r="M24" s="172"/>
      <c r="N24" s="173"/>
    </row>
    <row r="25" spans="1:14" ht="14.25" customHeight="1">
      <c r="A25" s="188" t="s">
        <v>65</v>
      </c>
      <c r="B25" s="189"/>
      <c r="C25" s="189"/>
      <c r="D25" s="189"/>
      <c r="E25" s="189"/>
      <c r="F25" s="189"/>
      <c r="G25" s="189"/>
      <c r="H25" s="189"/>
      <c r="I25" s="189"/>
      <c r="J25" s="189"/>
      <c r="K25" s="189"/>
      <c r="L25" s="189"/>
      <c r="M25" s="189"/>
      <c r="N25" s="190"/>
    </row>
    <row r="26" spans="1:14">
      <c r="A26" s="171" t="s">
        <v>66</v>
      </c>
      <c r="B26" s="172"/>
      <c r="C26" s="172"/>
      <c r="D26" s="172"/>
      <c r="E26" s="172"/>
      <c r="F26" s="172"/>
      <c r="G26" s="172"/>
      <c r="H26" s="172"/>
      <c r="I26" s="172"/>
      <c r="J26" s="172"/>
      <c r="K26" s="172"/>
      <c r="L26" s="172"/>
      <c r="M26" s="172"/>
      <c r="N26" s="173"/>
    </row>
    <row r="27" spans="1:14" ht="63" customHeight="1">
      <c r="A27" s="188" t="s">
        <v>67</v>
      </c>
      <c r="B27" s="189"/>
      <c r="C27" s="189"/>
      <c r="D27" s="189"/>
      <c r="E27" s="189"/>
      <c r="F27" s="189"/>
      <c r="G27" s="189"/>
      <c r="H27" s="189"/>
      <c r="I27" s="189"/>
      <c r="J27" s="189"/>
      <c r="K27" s="189"/>
      <c r="L27" s="189"/>
      <c r="M27" s="189"/>
      <c r="N27" s="190"/>
    </row>
    <row r="28" spans="1:14">
      <c r="A28" s="171" t="s">
        <v>68</v>
      </c>
      <c r="B28" s="172"/>
      <c r="C28" s="172"/>
      <c r="D28" s="172"/>
      <c r="E28" s="172"/>
      <c r="F28" s="172"/>
      <c r="G28" s="172"/>
      <c r="H28" s="172"/>
      <c r="I28" s="172"/>
      <c r="J28" s="172"/>
      <c r="K28" s="172"/>
      <c r="L28" s="172"/>
      <c r="M28" s="172"/>
      <c r="N28" s="173"/>
    </row>
    <row r="29" spans="1:14" ht="17.25" customHeight="1">
      <c r="A29" s="188" t="s">
        <v>69</v>
      </c>
      <c r="B29" s="189"/>
      <c r="C29" s="189"/>
      <c r="D29" s="189"/>
      <c r="E29" s="189"/>
      <c r="F29" s="189"/>
      <c r="G29" s="189"/>
      <c r="H29" s="189"/>
      <c r="I29" s="189"/>
      <c r="J29" s="189"/>
      <c r="K29" s="189"/>
      <c r="L29" s="189"/>
      <c r="M29" s="189"/>
      <c r="N29" s="190"/>
    </row>
    <row r="30" spans="1:14" ht="36" customHeight="1">
      <c r="A30" s="188" t="s">
        <v>70</v>
      </c>
      <c r="B30" s="189"/>
      <c r="C30" s="189"/>
      <c r="D30" s="189"/>
      <c r="E30" s="189"/>
      <c r="F30" s="189"/>
      <c r="G30" s="189"/>
      <c r="H30" s="189"/>
      <c r="I30" s="189"/>
      <c r="J30" s="189"/>
      <c r="K30" s="189"/>
      <c r="L30" s="189"/>
      <c r="M30" s="189"/>
      <c r="N30" s="190"/>
    </row>
    <row r="31" spans="1:14">
      <c r="A31" s="171" t="s">
        <v>71</v>
      </c>
      <c r="B31" s="172"/>
      <c r="C31" s="172"/>
      <c r="D31" s="172"/>
      <c r="E31" s="172"/>
      <c r="F31" s="172"/>
      <c r="G31" s="172"/>
      <c r="H31" s="172"/>
      <c r="I31" s="172"/>
      <c r="J31" s="172"/>
      <c r="K31" s="172"/>
      <c r="L31" s="172"/>
      <c r="M31" s="172"/>
      <c r="N31" s="173"/>
    </row>
    <row r="32" spans="1:14">
      <c r="A32" s="171" t="s">
        <v>72</v>
      </c>
      <c r="B32" s="172"/>
      <c r="C32" s="172"/>
      <c r="D32" s="172"/>
      <c r="E32" s="172"/>
      <c r="F32" s="172"/>
      <c r="G32" s="172"/>
      <c r="H32" s="172"/>
      <c r="I32" s="172"/>
      <c r="J32" s="172"/>
      <c r="K32" s="172"/>
      <c r="L32" s="172"/>
      <c r="M32" s="172"/>
      <c r="N32" s="173"/>
    </row>
    <row r="33" spans="1:14" ht="34.5" customHeight="1">
      <c r="A33" s="188" t="s">
        <v>73</v>
      </c>
      <c r="B33" s="189"/>
      <c r="C33" s="189"/>
      <c r="D33" s="189"/>
      <c r="E33" s="189"/>
      <c r="F33" s="189"/>
      <c r="G33" s="189"/>
      <c r="H33" s="189"/>
      <c r="I33" s="189"/>
      <c r="J33" s="189"/>
      <c r="K33" s="189"/>
      <c r="L33" s="189"/>
      <c r="M33" s="189"/>
      <c r="N33" s="190"/>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tabSelected="1" topLeftCell="A61" zoomScale="85" zoomScaleNormal="85" workbookViewId="0">
      <selection activeCell="F76" sqref="F76"/>
    </sheetView>
  </sheetViews>
  <sheetFormatPr defaultColWidth="9.109375" defaultRowHeight="13.8"/>
  <cols>
    <col min="1" max="1" width="6.33203125" style="31"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191"/>
      <c r="B1" s="191"/>
      <c r="C1" s="72"/>
      <c r="D1" s="72"/>
      <c r="E1" s="117"/>
      <c r="F1" s="117"/>
      <c r="G1" s="192"/>
      <c r="H1" s="192"/>
      <c r="I1" s="192"/>
      <c r="J1" s="73"/>
      <c r="K1" s="73"/>
    </row>
    <row r="2" spans="1:11">
      <c r="A2" s="191"/>
      <c r="B2" s="191"/>
      <c r="C2" s="72"/>
      <c r="D2" s="72"/>
      <c r="E2" s="117"/>
      <c r="F2" s="117"/>
      <c r="G2" s="72"/>
      <c r="H2" s="72"/>
      <c r="I2" s="73"/>
      <c r="J2" s="73"/>
      <c r="K2" s="73"/>
    </row>
    <row r="3" spans="1:11">
      <c r="A3" s="193"/>
      <c r="B3" s="193"/>
      <c r="C3" s="193"/>
      <c r="D3" s="193"/>
      <c r="E3" s="193"/>
      <c r="F3" s="193"/>
      <c r="G3" s="193"/>
      <c r="H3" s="193"/>
      <c r="I3" s="193"/>
      <c r="J3" s="193"/>
      <c r="K3" s="74"/>
    </row>
    <row r="4" spans="1:11">
      <c r="A4" s="193" t="s">
        <v>176</v>
      </c>
      <c r="B4" s="193"/>
      <c r="C4" s="193"/>
      <c r="D4" s="193"/>
      <c r="E4" s="193"/>
      <c r="F4" s="193"/>
      <c r="G4" s="193"/>
      <c r="H4" s="193"/>
      <c r="I4" s="193"/>
    </row>
    <row r="5" spans="1:11">
      <c r="A5" s="194"/>
      <c r="B5" s="194"/>
      <c r="C5" s="194"/>
      <c r="D5" s="194"/>
      <c r="E5" s="194"/>
      <c r="F5" s="194"/>
      <c r="G5" s="194"/>
      <c r="H5" s="194"/>
      <c r="I5" s="194"/>
      <c r="J5" s="194"/>
      <c r="K5" s="194"/>
    </row>
    <row r="6" spans="1:11">
      <c r="A6" s="194"/>
      <c r="B6" s="194"/>
      <c r="C6" s="194"/>
      <c r="D6" s="194"/>
      <c r="E6" s="194"/>
      <c r="F6" s="194"/>
      <c r="G6" s="194"/>
      <c r="H6" s="194"/>
      <c r="I6" s="194"/>
      <c r="J6" s="194"/>
      <c r="K6" s="194"/>
    </row>
    <row r="7" spans="1:11" s="44" customFormat="1" ht="82.8">
      <c r="A7" s="39" t="s">
        <v>74</v>
      </c>
      <c r="B7" s="40" t="s">
        <v>75</v>
      </c>
      <c r="C7" s="41" t="s">
        <v>76</v>
      </c>
      <c r="D7" s="42" t="s">
        <v>96</v>
      </c>
      <c r="E7" s="42" t="s">
        <v>100</v>
      </c>
      <c r="F7" s="42" t="s">
        <v>101</v>
      </c>
      <c r="G7" s="41" t="s">
        <v>77</v>
      </c>
      <c r="H7" s="41" t="s">
        <v>78</v>
      </c>
      <c r="I7" s="42" t="s">
        <v>79</v>
      </c>
      <c r="J7" s="42" t="s">
        <v>102</v>
      </c>
      <c r="K7" s="42" t="s">
        <v>103</v>
      </c>
    </row>
    <row r="8" spans="1:11" s="44" customFormat="1" ht="15.6">
      <c r="A8" s="30"/>
      <c r="B8" s="28" t="s">
        <v>80</v>
      </c>
      <c r="C8" s="22"/>
      <c r="D8" s="23"/>
      <c r="E8" s="23"/>
      <c r="F8" s="23"/>
      <c r="G8" s="22"/>
      <c r="H8" s="22"/>
      <c r="I8" s="24"/>
      <c r="J8" s="24"/>
      <c r="K8" s="24"/>
    </row>
    <row r="9" spans="1:11" s="44" customFormat="1" ht="14.4">
      <c r="A9" s="43">
        <v>1</v>
      </c>
      <c r="B9" s="86" t="s">
        <v>135</v>
      </c>
      <c r="C9" s="87" t="s">
        <v>81</v>
      </c>
      <c r="D9" s="91">
        <v>12</v>
      </c>
      <c r="E9" s="91">
        <v>170</v>
      </c>
      <c r="F9" s="91">
        <f>D9*E9</f>
        <v>2040</v>
      </c>
      <c r="G9" s="88" t="s">
        <v>120</v>
      </c>
      <c r="H9" s="89" t="s">
        <v>81</v>
      </c>
      <c r="I9" s="85">
        <v>1</v>
      </c>
      <c r="J9" s="85">
        <v>0</v>
      </c>
      <c r="K9" s="85">
        <v>0</v>
      </c>
    </row>
    <row r="10" spans="1:11" s="44" customFormat="1" ht="14.4">
      <c r="A10" s="43">
        <v>2</v>
      </c>
      <c r="B10" s="86" t="s">
        <v>138</v>
      </c>
      <c r="C10" s="87" t="s">
        <v>81</v>
      </c>
      <c r="D10" s="91">
        <v>10</v>
      </c>
      <c r="E10" s="91">
        <v>34.85</v>
      </c>
      <c r="F10" s="91">
        <f t="shared" ref="F10:F67" si="0">D10*E10</f>
        <v>348.5</v>
      </c>
      <c r="G10" s="88"/>
      <c r="H10" s="89"/>
      <c r="I10" s="85"/>
      <c r="J10" s="85"/>
      <c r="K10" s="85"/>
    </row>
    <row r="11" spans="1:11" s="44" customFormat="1" ht="14.4">
      <c r="A11" s="43">
        <v>3</v>
      </c>
      <c r="B11" s="86" t="s">
        <v>139</v>
      </c>
      <c r="C11" s="87" t="s">
        <v>86</v>
      </c>
      <c r="D11" s="91">
        <v>8.1999999999999993</v>
      </c>
      <c r="E11" s="91">
        <v>31.45</v>
      </c>
      <c r="F11" s="91">
        <f t="shared" si="0"/>
        <v>257.89</v>
      </c>
      <c r="G11" s="88"/>
      <c r="H11" s="89"/>
      <c r="I11" s="85"/>
      <c r="J11" s="85"/>
      <c r="K11" s="85"/>
    </row>
    <row r="12" spans="1:11" s="44" customFormat="1" ht="14.4">
      <c r="A12" s="43">
        <v>4</v>
      </c>
      <c r="B12" s="86" t="s">
        <v>121</v>
      </c>
      <c r="C12" s="87" t="s">
        <v>81</v>
      </c>
      <c r="D12" s="91">
        <v>1</v>
      </c>
      <c r="E12" s="91">
        <v>112.2</v>
      </c>
      <c r="F12" s="91">
        <f t="shared" si="0"/>
        <v>112.2</v>
      </c>
      <c r="G12" s="88" t="s">
        <v>122</v>
      </c>
      <c r="H12" s="89" t="s">
        <v>81</v>
      </c>
      <c r="I12" s="85">
        <v>1</v>
      </c>
      <c r="J12" s="85">
        <v>545</v>
      </c>
      <c r="K12" s="94">
        <f t="shared" ref="K12:K23" si="1">J12*I12</f>
        <v>545</v>
      </c>
    </row>
    <row r="13" spans="1:11" s="44" customFormat="1" ht="27.6">
      <c r="A13" s="43">
        <v>5</v>
      </c>
      <c r="B13" s="86" t="s">
        <v>123</v>
      </c>
      <c r="C13" s="87" t="s">
        <v>110</v>
      </c>
      <c r="D13" s="91">
        <v>5</v>
      </c>
      <c r="E13" s="91">
        <v>229.5</v>
      </c>
      <c r="F13" s="91">
        <f t="shared" si="0"/>
        <v>1147.5</v>
      </c>
      <c r="G13" s="88"/>
      <c r="H13" s="89"/>
      <c r="I13" s="85"/>
      <c r="J13" s="85"/>
      <c r="K13" s="94"/>
    </row>
    <row r="14" spans="1:11" s="44" customFormat="1" ht="14.4">
      <c r="A14" s="43">
        <v>6</v>
      </c>
      <c r="B14" s="86" t="s">
        <v>141</v>
      </c>
      <c r="C14" s="87" t="s">
        <v>81</v>
      </c>
      <c r="D14" s="91">
        <v>3</v>
      </c>
      <c r="E14" s="91">
        <v>170</v>
      </c>
      <c r="F14" s="91">
        <f t="shared" si="0"/>
        <v>510</v>
      </c>
      <c r="G14" s="88"/>
      <c r="H14" s="89"/>
      <c r="I14" s="85"/>
      <c r="J14" s="85"/>
      <c r="K14" s="94"/>
    </row>
    <row r="15" spans="1:11" s="44" customFormat="1" ht="14.4">
      <c r="A15" s="43">
        <v>7</v>
      </c>
      <c r="B15" s="86" t="s">
        <v>140</v>
      </c>
      <c r="C15" s="87" t="s">
        <v>81</v>
      </c>
      <c r="D15" s="91">
        <v>1</v>
      </c>
      <c r="E15" s="91">
        <v>170</v>
      </c>
      <c r="F15" s="91">
        <f t="shared" si="0"/>
        <v>170</v>
      </c>
      <c r="G15" s="88"/>
      <c r="H15" s="89"/>
      <c r="I15" s="85"/>
      <c r="J15" s="85"/>
      <c r="K15" s="94"/>
    </row>
    <row r="16" spans="1:11" s="44" customFormat="1" ht="14.4">
      <c r="A16" s="43">
        <v>8</v>
      </c>
      <c r="B16" s="86" t="s">
        <v>142</v>
      </c>
      <c r="C16" s="87" t="s">
        <v>81</v>
      </c>
      <c r="D16" s="91">
        <v>1</v>
      </c>
      <c r="E16" s="91">
        <v>170</v>
      </c>
      <c r="F16" s="91">
        <f t="shared" si="0"/>
        <v>170</v>
      </c>
      <c r="G16" s="88" t="s">
        <v>145</v>
      </c>
      <c r="H16" s="89" t="s">
        <v>81</v>
      </c>
      <c r="I16" s="85">
        <v>2</v>
      </c>
      <c r="J16" s="85">
        <v>12</v>
      </c>
      <c r="K16" s="94">
        <f t="shared" si="1"/>
        <v>24</v>
      </c>
    </row>
    <row r="17" spans="1:11" s="44" customFormat="1" ht="14.4">
      <c r="A17" s="43">
        <v>9</v>
      </c>
      <c r="B17" s="86" t="s">
        <v>124</v>
      </c>
      <c r="C17" s="87" t="s">
        <v>81</v>
      </c>
      <c r="D17" s="91">
        <v>5</v>
      </c>
      <c r="E17" s="91">
        <v>170</v>
      </c>
      <c r="F17" s="91">
        <f t="shared" si="0"/>
        <v>850</v>
      </c>
      <c r="G17" s="88" t="s">
        <v>145</v>
      </c>
      <c r="H17" s="89" t="s">
        <v>81</v>
      </c>
      <c r="I17" s="85">
        <v>15</v>
      </c>
      <c r="J17" s="85">
        <v>12</v>
      </c>
      <c r="K17" s="94">
        <f t="shared" si="1"/>
        <v>180</v>
      </c>
    </row>
    <row r="18" spans="1:11" s="44" customFormat="1" ht="14.4">
      <c r="A18" s="43">
        <v>10</v>
      </c>
      <c r="B18" s="86" t="s">
        <v>125</v>
      </c>
      <c r="C18" s="87" t="s">
        <v>81</v>
      </c>
      <c r="D18" s="91">
        <v>2</v>
      </c>
      <c r="E18" s="91">
        <v>107.1</v>
      </c>
      <c r="F18" s="91">
        <f t="shared" si="0"/>
        <v>214.2</v>
      </c>
      <c r="G18" s="88"/>
      <c r="H18" s="89"/>
      <c r="I18" s="85"/>
      <c r="J18" s="85"/>
      <c r="K18" s="94"/>
    </row>
    <row r="19" spans="1:11" s="44" customFormat="1" ht="14.4">
      <c r="A19" s="43">
        <v>11</v>
      </c>
      <c r="B19" s="86" t="s">
        <v>143</v>
      </c>
      <c r="C19" s="87" t="s">
        <v>119</v>
      </c>
      <c r="D19" s="91">
        <v>10.44</v>
      </c>
      <c r="E19" s="91">
        <v>62.05</v>
      </c>
      <c r="F19" s="91">
        <f t="shared" si="0"/>
        <v>647.80199999999991</v>
      </c>
      <c r="G19" s="88" t="s">
        <v>146</v>
      </c>
      <c r="H19" s="89"/>
      <c r="I19" s="85"/>
      <c r="J19" s="85"/>
      <c r="K19" s="94"/>
    </row>
    <row r="20" spans="1:11" s="44" customFormat="1" ht="27.6">
      <c r="A20" s="43">
        <v>12</v>
      </c>
      <c r="B20" s="86" t="s">
        <v>126</v>
      </c>
      <c r="C20" s="87" t="s">
        <v>119</v>
      </c>
      <c r="D20" s="91">
        <v>26.3</v>
      </c>
      <c r="E20" s="91">
        <v>42.5</v>
      </c>
      <c r="F20" s="91">
        <f t="shared" si="0"/>
        <v>1117.75</v>
      </c>
      <c r="G20" s="88" t="s">
        <v>136</v>
      </c>
      <c r="H20" s="89" t="s">
        <v>81</v>
      </c>
      <c r="I20" s="85">
        <v>10</v>
      </c>
      <c r="J20" s="85">
        <v>8</v>
      </c>
      <c r="K20" s="94">
        <f t="shared" si="1"/>
        <v>80</v>
      </c>
    </row>
    <row r="21" spans="1:11" s="44" customFormat="1" ht="14.4">
      <c r="A21" s="43">
        <v>13</v>
      </c>
      <c r="B21" s="86"/>
      <c r="C21" s="87"/>
      <c r="D21" s="91"/>
      <c r="E21" s="91"/>
      <c r="F21" s="91"/>
      <c r="G21" s="88" t="s">
        <v>137</v>
      </c>
      <c r="H21" s="89" t="s">
        <v>81</v>
      </c>
      <c r="I21" s="85">
        <v>10</v>
      </c>
      <c r="J21" s="85">
        <v>8</v>
      </c>
      <c r="K21" s="94">
        <f t="shared" si="1"/>
        <v>80</v>
      </c>
    </row>
    <row r="22" spans="1:11" s="44" customFormat="1" ht="14.4">
      <c r="A22" s="43">
        <v>14</v>
      </c>
      <c r="B22" s="86"/>
      <c r="C22" s="87"/>
      <c r="D22" s="91"/>
      <c r="E22" s="91"/>
      <c r="F22" s="91"/>
      <c r="G22" s="88" t="s">
        <v>95</v>
      </c>
      <c r="H22" s="89" t="s">
        <v>81</v>
      </c>
      <c r="I22" s="85">
        <v>10</v>
      </c>
      <c r="J22" s="85">
        <v>10</v>
      </c>
      <c r="K22" s="94">
        <f t="shared" si="1"/>
        <v>100</v>
      </c>
    </row>
    <row r="23" spans="1:11" s="44" customFormat="1" ht="14.4">
      <c r="A23" s="43">
        <v>15</v>
      </c>
      <c r="B23" s="86"/>
      <c r="C23" s="87"/>
      <c r="D23" s="91"/>
      <c r="E23" s="91"/>
      <c r="F23" s="91"/>
      <c r="G23" s="88" t="s">
        <v>144</v>
      </c>
      <c r="H23" s="89" t="s">
        <v>81</v>
      </c>
      <c r="I23" s="85">
        <v>10</v>
      </c>
      <c r="J23" s="85">
        <v>0.75</v>
      </c>
      <c r="K23" s="94">
        <f t="shared" si="1"/>
        <v>7.5</v>
      </c>
    </row>
    <row r="24" spans="1:11" s="121" customFormat="1" ht="14.4">
      <c r="A24" s="43">
        <v>16</v>
      </c>
      <c r="B24" s="86" t="s">
        <v>147</v>
      </c>
      <c r="C24" s="118" t="s">
        <v>119</v>
      </c>
      <c r="D24" s="119">
        <v>11.52</v>
      </c>
      <c r="E24" s="91">
        <v>123.25</v>
      </c>
      <c r="F24" s="91">
        <f t="shared" si="0"/>
        <v>1419.84</v>
      </c>
      <c r="G24" s="88" t="s">
        <v>148</v>
      </c>
      <c r="H24" s="120" t="s">
        <v>81</v>
      </c>
      <c r="I24" s="85">
        <v>192</v>
      </c>
      <c r="J24" s="85">
        <v>13</v>
      </c>
      <c r="K24" s="94">
        <f t="shared" ref="K24:K32" si="2">J24*I24</f>
        <v>2496</v>
      </c>
    </row>
    <row r="25" spans="1:11" s="121" customFormat="1" ht="14.4">
      <c r="A25" s="43">
        <v>17</v>
      </c>
      <c r="B25" s="86"/>
      <c r="C25" s="118"/>
      <c r="D25" s="119"/>
      <c r="E25" s="91"/>
      <c r="F25" s="91"/>
      <c r="G25" s="88" t="s">
        <v>149</v>
      </c>
      <c r="H25" s="120" t="s">
        <v>81</v>
      </c>
      <c r="I25" s="85">
        <v>160</v>
      </c>
      <c r="J25" s="85">
        <v>13</v>
      </c>
      <c r="K25" s="94">
        <f t="shared" si="2"/>
        <v>2080</v>
      </c>
    </row>
    <row r="26" spans="1:11" s="121" customFormat="1" ht="14.4">
      <c r="A26" s="43">
        <v>18</v>
      </c>
      <c r="B26" s="86"/>
      <c r="C26" s="118"/>
      <c r="D26" s="119"/>
      <c r="E26" s="91"/>
      <c r="F26" s="91"/>
      <c r="G26" s="88" t="s">
        <v>150</v>
      </c>
      <c r="H26" s="120" t="s">
        <v>81</v>
      </c>
      <c r="I26" s="85">
        <v>36</v>
      </c>
      <c r="J26" s="85">
        <v>13</v>
      </c>
      <c r="K26" s="94">
        <f t="shared" si="2"/>
        <v>468</v>
      </c>
    </row>
    <row r="27" spans="1:11" s="121" customFormat="1" ht="14.4">
      <c r="A27" s="43">
        <v>19</v>
      </c>
      <c r="B27" s="86"/>
      <c r="C27" s="118"/>
      <c r="D27" s="119"/>
      <c r="E27" s="91"/>
      <c r="F27" s="91"/>
      <c r="G27" s="88" t="s">
        <v>151</v>
      </c>
      <c r="H27" s="120" t="s">
        <v>81</v>
      </c>
      <c r="I27" s="85">
        <v>6</v>
      </c>
      <c r="J27" s="85">
        <v>55</v>
      </c>
      <c r="K27" s="94">
        <f t="shared" si="2"/>
        <v>330</v>
      </c>
    </row>
    <row r="28" spans="1:11" s="121" customFormat="1" ht="14.4">
      <c r="A28" s="43">
        <v>20</v>
      </c>
      <c r="B28" s="86"/>
      <c r="C28" s="118"/>
      <c r="D28" s="119"/>
      <c r="E28" s="91"/>
      <c r="F28" s="91"/>
      <c r="G28" s="88" t="s">
        <v>152</v>
      </c>
      <c r="H28" s="120" t="s">
        <v>81</v>
      </c>
      <c r="I28" s="85">
        <v>24</v>
      </c>
      <c r="J28" s="85">
        <v>5.5</v>
      </c>
      <c r="K28" s="94">
        <f t="shared" si="2"/>
        <v>132</v>
      </c>
    </row>
    <row r="29" spans="1:11" s="121" customFormat="1" ht="14.4">
      <c r="A29" s="43">
        <v>21</v>
      </c>
      <c r="B29" s="86"/>
      <c r="C29" s="118"/>
      <c r="D29" s="119"/>
      <c r="E29" s="91"/>
      <c r="F29" s="91"/>
      <c r="G29" s="88" t="s">
        <v>136</v>
      </c>
      <c r="H29" s="120" t="s">
        <v>81</v>
      </c>
      <c r="I29" s="85">
        <v>10</v>
      </c>
      <c r="J29" s="85">
        <v>8</v>
      </c>
      <c r="K29" s="94">
        <f t="shared" si="2"/>
        <v>80</v>
      </c>
    </row>
    <row r="30" spans="1:11" s="121" customFormat="1" ht="14.4">
      <c r="A30" s="43">
        <v>22</v>
      </c>
      <c r="B30" s="86"/>
      <c r="C30" s="118"/>
      <c r="D30" s="119"/>
      <c r="E30" s="91"/>
      <c r="F30" s="91"/>
      <c r="G30" s="88" t="s">
        <v>137</v>
      </c>
      <c r="H30" s="120" t="s">
        <v>81</v>
      </c>
      <c r="I30" s="85">
        <v>10</v>
      </c>
      <c r="J30" s="85">
        <v>8</v>
      </c>
      <c r="K30" s="94">
        <f t="shared" si="2"/>
        <v>80</v>
      </c>
    </row>
    <row r="31" spans="1:11" s="121" customFormat="1" ht="14.4">
      <c r="A31" s="43">
        <v>23</v>
      </c>
      <c r="B31" s="86"/>
      <c r="C31" s="118"/>
      <c r="D31" s="119"/>
      <c r="E31" s="91"/>
      <c r="F31" s="91"/>
      <c r="G31" s="88" t="s">
        <v>95</v>
      </c>
      <c r="H31" s="120" t="s">
        <v>81</v>
      </c>
      <c r="I31" s="85">
        <v>10</v>
      </c>
      <c r="J31" s="85">
        <v>10</v>
      </c>
      <c r="K31" s="94">
        <f t="shared" si="2"/>
        <v>100</v>
      </c>
    </row>
    <row r="32" spans="1:11" s="121" customFormat="1" ht="14.4">
      <c r="A32" s="43">
        <v>24</v>
      </c>
      <c r="B32" s="86"/>
      <c r="C32" s="118"/>
      <c r="D32" s="119"/>
      <c r="E32" s="91"/>
      <c r="F32" s="91"/>
      <c r="G32" s="88" t="s">
        <v>153</v>
      </c>
      <c r="H32" s="120" t="s">
        <v>81</v>
      </c>
      <c r="I32" s="85">
        <v>5</v>
      </c>
      <c r="J32" s="85">
        <v>41</v>
      </c>
      <c r="K32" s="94">
        <f t="shared" si="2"/>
        <v>205</v>
      </c>
    </row>
    <row r="33" spans="1:11" s="44" customFormat="1" ht="14.4">
      <c r="A33" s="43">
        <v>25</v>
      </c>
      <c r="B33" s="86" t="s">
        <v>154</v>
      </c>
      <c r="C33" s="87" t="s">
        <v>127</v>
      </c>
      <c r="D33" s="91">
        <v>8.1999999999999993</v>
      </c>
      <c r="E33" s="91">
        <v>31.45</v>
      </c>
      <c r="F33" s="91">
        <f t="shared" si="0"/>
        <v>257.89</v>
      </c>
      <c r="G33" s="93"/>
      <c r="H33" s="89"/>
      <c r="I33" s="85"/>
      <c r="J33" s="85"/>
      <c r="K33" s="94">
        <f t="shared" ref="K33:K44" si="3">J33*I33</f>
        <v>0</v>
      </c>
    </row>
    <row r="34" spans="1:11" s="44" customFormat="1">
      <c r="A34" s="43">
        <v>26</v>
      </c>
      <c r="B34" s="46" t="s">
        <v>116</v>
      </c>
      <c r="C34" s="47" t="s">
        <v>86</v>
      </c>
      <c r="D34" s="81">
        <v>13</v>
      </c>
      <c r="E34" s="91">
        <v>16.149999999999999</v>
      </c>
      <c r="F34" s="91">
        <f t="shared" si="0"/>
        <v>209.95</v>
      </c>
      <c r="G34" s="93" t="s">
        <v>131</v>
      </c>
      <c r="H34" s="92" t="s">
        <v>81</v>
      </c>
      <c r="I34" s="85">
        <v>1</v>
      </c>
      <c r="J34" s="85">
        <v>36.67</v>
      </c>
      <c r="K34" s="94">
        <f t="shared" si="3"/>
        <v>36.67</v>
      </c>
    </row>
    <row r="35" spans="1:11" s="44" customFormat="1">
      <c r="A35" s="43">
        <v>27</v>
      </c>
      <c r="B35" s="46"/>
      <c r="C35" s="47"/>
      <c r="D35" s="81"/>
      <c r="E35" s="91"/>
      <c r="F35" s="91"/>
      <c r="G35" s="93" t="s">
        <v>132</v>
      </c>
      <c r="H35" s="92" t="s">
        <v>81</v>
      </c>
      <c r="I35" s="85">
        <v>4</v>
      </c>
      <c r="J35" s="85">
        <v>46.67</v>
      </c>
      <c r="K35" s="94">
        <f t="shared" si="3"/>
        <v>186.68</v>
      </c>
    </row>
    <row r="36" spans="1:11" s="44" customFormat="1">
      <c r="A36" s="43">
        <v>28</v>
      </c>
      <c r="B36" s="46"/>
      <c r="C36" s="47"/>
      <c r="D36" s="48"/>
      <c r="E36" s="91"/>
      <c r="F36" s="91"/>
      <c r="G36" s="93" t="s">
        <v>114</v>
      </c>
      <c r="H36" s="92" t="s">
        <v>82</v>
      </c>
      <c r="I36" s="85">
        <f>D34*0.5</f>
        <v>6.5</v>
      </c>
      <c r="J36" s="85">
        <v>12</v>
      </c>
      <c r="K36" s="94">
        <f t="shared" si="3"/>
        <v>78</v>
      </c>
    </row>
    <row r="37" spans="1:11" s="44" customFormat="1" ht="14.4">
      <c r="A37" s="43">
        <v>29</v>
      </c>
      <c r="B37" s="86" t="s">
        <v>128</v>
      </c>
      <c r="C37" s="87" t="s">
        <v>86</v>
      </c>
      <c r="D37" s="91">
        <v>13</v>
      </c>
      <c r="E37" s="91">
        <v>65.45</v>
      </c>
      <c r="F37" s="91">
        <f t="shared" si="0"/>
        <v>850.85</v>
      </c>
      <c r="G37" s="96" t="s">
        <v>87</v>
      </c>
      <c r="H37" s="45" t="s">
        <v>83</v>
      </c>
      <c r="I37" s="85">
        <f>1.6*0.15</f>
        <v>0.24</v>
      </c>
      <c r="J37" s="85">
        <v>36.75</v>
      </c>
      <c r="K37" s="94">
        <f t="shared" si="3"/>
        <v>8.82</v>
      </c>
    </row>
    <row r="38" spans="1:11" s="44" customFormat="1" ht="14.4">
      <c r="A38" s="43">
        <v>30</v>
      </c>
      <c r="B38" s="86"/>
      <c r="C38" s="87"/>
      <c r="D38" s="91"/>
      <c r="E38" s="91"/>
      <c r="F38" s="91"/>
      <c r="G38" s="93" t="s">
        <v>114</v>
      </c>
      <c r="H38" s="92" t="s">
        <v>82</v>
      </c>
      <c r="I38" s="85">
        <f>D37*0.5</f>
        <v>6.5</v>
      </c>
      <c r="J38" s="85">
        <v>10</v>
      </c>
      <c r="K38" s="94">
        <f t="shared" si="3"/>
        <v>65</v>
      </c>
    </row>
    <row r="39" spans="1:11" s="44" customFormat="1">
      <c r="A39" s="43">
        <v>31</v>
      </c>
      <c r="B39" s="51" t="s">
        <v>130</v>
      </c>
      <c r="C39" s="97" t="s">
        <v>127</v>
      </c>
      <c r="D39" s="45">
        <v>18</v>
      </c>
      <c r="E39" s="91">
        <v>54.4</v>
      </c>
      <c r="F39" s="91">
        <f t="shared" si="0"/>
        <v>979.19999999999993</v>
      </c>
      <c r="G39" s="116" t="s">
        <v>133</v>
      </c>
      <c r="H39" s="89" t="s">
        <v>81</v>
      </c>
      <c r="I39" s="85">
        <v>1</v>
      </c>
      <c r="J39" s="85">
        <v>41</v>
      </c>
      <c r="K39" s="94">
        <f t="shared" ref="K39:K42" si="4">J39*I39</f>
        <v>41</v>
      </c>
    </row>
    <row r="40" spans="1:11" s="44" customFormat="1">
      <c r="A40" s="43">
        <v>32</v>
      </c>
      <c r="B40" s="51"/>
      <c r="C40" s="97"/>
      <c r="D40" s="45"/>
      <c r="E40" s="91"/>
      <c r="F40" s="91"/>
      <c r="G40" s="96" t="s">
        <v>87</v>
      </c>
      <c r="H40" s="89" t="s">
        <v>83</v>
      </c>
      <c r="I40" s="85">
        <f>2.8*0.2</f>
        <v>0.55999999999999994</v>
      </c>
      <c r="J40" s="85">
        <v>36.75</v>
      </c>
      <c r="K40" s="94">
        <f t="shared" si="4"/>
        <v>20.58</v>
      </c>
    </row>
    <row r="41" spans="1:11" s="44" customFormat="1">
      <c r="A41" s="43">
        <v>33</v>
      </c>
      <c r="B41" s="51"/>
      <c r="C41" s="51"/>
      <c r="D41" s="45"/>
      <c r="E41" s="91"/>
      <c r="F41" s="91"/>
      <c r="G41" s="93" t="s">
        <v>105</v>
      </c>
      <c r="H41" s="89" t="s">
        <v>82</v>
      </c>
      <c r="I41" s="85">
        <f>D39*0.7</f>
        <v>12.6</v>
      </c>
      <c r="J41" s="85">
        <v>9.8699999999999992</v>
      </c>
      <c r="K41" s="94">
        <f t="shared" si="4"/>
        <v>124.36199999999998</v>
      </c>
    </row>
    <row r="42" spans="1:11" s="44" customFormat="1" ht="14.4">
      <c r="A42" s="43">
        <v>34</v>
      </c>
      <c r="B42" s="51"/>
      <c r="C42" s="51"/>
      <c r="D42" s="45"/>
      <c r="E42" s="91"/>
      <c r="F42" s="91"/>
      <c r="G42" s="88" t="s">
        <v>134</v>
      </c>
      <c r="H42" s="89" t="s">
        <v>81</v>
      </c>
      <c r="I42" s="85">
        <v>1</v>
      </c>
      <c r="J42" s="85">
        <v>55</v>
      </c>
      <c r="K42" s="94">
        <f t="shared" si="4"/>
        <v>55</v>
      </c>
    </row>
    <row r="43" spans="1:11" s="44" customFormat="1">
      <c r="A43" s="43">
        <v>35</v>
      </c>
      <c r="B43" s="51" t="s">
        <v>129</v>
      </c>
      <c r="C43" s="51" t="s">
        <v>127</v>
      </c>
      <c r="D43" s="45">
        <v>13</v>
      </c>
      <c r="E43" s="91">
        <v>58.65</v>
      </c>
      <c r="F43" s="91">
        <f t="shared" si="0"/>
        <v>762.44999999999993</v>
      </c>
      <c r="G43" s="96" t="s">
        <v>87</v>
      </c>
      <c r="H43" s="45" t="s">
        <v>83</v>
      </c>
      <c r="I43" s="85">
        <f>D43*0.15</f>
        <v>1.95</v>
      </c>
      <c r="J43" s="85">
        <v>36.75</v>
      </c>
      <c r="K43" s="94">
        <f t="shared" si="3"/>
        <v>71.662499999999994</v>
      </c>
    </row>
    <row r="44" spans="1:11" s="44" customFormat="1" ht="27.6">
      <c r="A44" s="43">
        <v>36</v>
      </c>
      <c r="B44" s="51"/>
      <c r="C44" s="51"/>
      <c r="D44" s="45"/>
      <c r="E44" s="91"/>
      <c r="F44" s="91"/>
      <c r="G44" s="115" t="s">
        <v>104</v>
      </c>
      <c r="H44" s="45" t="s">
        <v>83</v>
      </c>
      <c r="I44" s="85">
        <f>D43/7.5*2*0.2</f>
        <v>0.69333333333333336</v>
      </c>
      <c r="J44" s="85">
        <v>275.95999999999998</v>
      </c>
      <c r="K44" s="94">
        <f t="shared" si="3"/>
        <v>191.33226666666667</v>
      </c>
    </row>
    <row r="45" spans="1:11" s="44" customFormat="1" ht="27.6">
      <c r="A45" s="43">
        <v>37</v>
      </c>
      <c r="B45" s="51" t="s">
        <v>155</v>
      </c>
      <c r="C45" s="51" t="s">
        <v>119</v>
      </c>
      <c r="D45" s="45">
        <v>74.17</v>
      </c>
      <c r="E45" s="91">
        <v>50.15</v>
      </c>
      <c r="F45" s="91">
        <f t="shared" si="0"/>
        <v>3719.6255000000001</v>
      </c>
      <c r="G45" s="96" t="s">
        <v>87</v>
      </c>
      <c r="H45" s="45" t="s">
        <v>83</v>
      </c>
      <c r="I45" s="85">
        <f>D45*0.15</f>
        <v>11.125500000000001</v>
      </c>
      <c r="J45" s="85">
        <v>36.75</v>
      </c>
      <c r="K45" s="94">
        <f t="shared" ref="K45:K46" si="5">J45*I45</f>
        <v>408.86212500000005</v>
      </c>
    </row>
    <row r="46" spans="1:11" s="44" customFormat="1" ht="27.6">
      <c r="A46" s="43">
        <v>38</v>
      </c>
      <c r="B46" s="51"/>
      <c r="C46" s="51"/>
      <c r="D46" s="45"/>
      <c r="E46" s="91"/>
      <c r="F46" s="91"/>
      <c r="G46" s="115" t="s">
        <v>104</v>
      </c>
      <c r="H46" s="45" t="s">
        <v>83</v>
      </c>
      <c r="I46" s="85">
        <f>47.1/7.5*2</f>
        <v>12.56</v>
      </c>
      <c r="J46" s="85">
        <v>275.95999999999998</v>
      </c>
      <c r="K46" s="94">
        <f t="shared" si="5"/>
        <v>3466.0576000000001</v>
      </c>
    </row>
    <row r="47" spans="1:11" s="44" customFormat="1" ht="27.6">
      <c r="A47" s="43">
        <v>39</v>
      </c>
      <c r="B47" s="51"/>
      <c r="C47" s="51"/>
      <c r="D47" s="45"/>
      <c r="E47" s="91"/>
      <c r="F47" s="91"/>
      <c r="G47" s="115" t="s">
        <v>156</v>
      </c>
      <c r="H47" s="45" t="s">
        <v>83</v>
      </c>
      <c r="I47" s="85">
        <f>27.1/7.5*2</f>
        <v>7.2266666666666675</v>
      </c>
      <c r="J47" s="85">
        <v>486.96</v>
      </c>
      <c r="K47" s="94">
        <f t="shared" ref="K47:K58" si="6">J47*I47</f>
        <v>3519.0976000000001</v>
      </c>
    </row>
    <row r="48" spans="1:11" s="44" customFormat="1" ht="14.4">
      <c r="A48" s="43">
        <v>40</v>
      </c>
      <c r="B48" s="51" t="s">
        <v>157</v>
      </c>
      <c r="C48" s="51" t="s">
        <v>81</v>
      </c>
      <c r="D48" s="45">
        <v>1</v>
      </c>
      <c r="E48" s="91">
        <v>170</v>
      </c>
      <c r="F48" s="91">
        <f t="shared" si="0"/>
        <v>170</v>
      </c>
      <c r="G48" s="88" t="s">
        <v>145</v>
      </c>
      <c r="H48" s="89" t="s">
        <v>81</v>
      </c>
      <c r="I48" s="85">
        <v>4</v>
      </c>
      <c r="J48" s="85">
        <v>12</v>
      </c>
      <c r="K48" s="94">
        <f t="shared" si="6"/>
        <v>48</v>
      </c>
    </row>
    <row r="49" spans="1:11" s="44" customFormat="1">
      <c r="A49" s="43">
        <v>41</v>
      </c>
      <c r="B49" s="51" t="s">
        <v>158</v>
      </c>
      <c r="C49" s="51" t="s">
        <v>86</v>
      </c>
      <c r="D49" s="45">
        <v>20</v>
      </c>
      <c r="E49" s="91">
        <v>17.849999999999998</v>
      </c>
      <c r="F49" s="91">
        <f t="shared" si="0"/>
        <v>356.99999999999994</v>
      </c>
      <c r="G49" s="51" t="s">
        <v>159</v>
      </c>
      <c r="H49" s="89" t="s">
        <v>86</v>
      </c>
      <c r="I49" s="85">
        <v>20</v>
      </c>
      <c r="J49" s="85">
        <v>33</v>
      </c>
      <c r="K49" s="94">
        <f t="shared" si="6"/>
        <v>660</v>
      </c>
    </row>
    <row r="50" spans="1:11" s="44" customFormat="1">
      <c r="A50" s="43">
        <v>42</v>
      </c>
      <c r="B50" s="51" t="s">
        <v>160</v>
      </c>
      <c r="C50" s="51" t="s">
        <v>86</v>
      </c>
      <c r="D50" s="45">
        <v>20</v>
      </c>
      <c r="E50" s="91">
        <v>11.049999999999999</v>
      </c>
      <c r="F50" s="91">
        <f t="shared" si="0"/>
        <v>220.99999999999997</v>
      </c>
      <c r="G50" s="51" t="s">
        <v>161</v>
      </c>
      <c r="H50" s="89" t="s">
        <v>86</v>
      </c>
      <c r="I50" s="85">
        <v>20</v>
      </c>
      <c r="J50" s="85">
        <v>5.8</v>
      </c>
      <c r="K50" s="94">
        <f t="shared" si="6"/>
        <v>116</v>
      </c>
    </row>
    <row r="51" spans="1:11" s="132" customFormat="1" ht="27.6">
      <c r="A51" s="43">
        <v>43</v>
      </c>
      <c r="B51" s="126" t="s">
        <v>165</v>
      </c>
      <c r="C51" s="127" t="s">
        <v>86</v>
      </c>
      <c r="D51" s="81">
        <v>6.6</v>
      </c>
      <c r="E51" s="91">
        <v>67.149999999999991</v>
      </c>
      <c r="F51" s="91">
        <f t="shared" si="0"/>
        <v>443.18999999999994</v>
      </c>
      <c r="G51" s="128" t="s">
        <v>166</v>
      </c>
      <c r="H51" s="129" t="s">
        <v>81</v>
      </c>
      <c r="I51" s="130">
        <v>4</v>
      </c>
      <c r="J51" s="131">
        <v>216.67</v>
      </c>
      <c r="K51" s="78">
        <f t="shared" si="6"/>
        <v>866.68</v>
      </c>
    </row>
    <row r="52" spans="1:11" s="132" customFormat="1" ht="33.6" customHeight="1">
      <c r="A52" s="43">
        <v>44</v>
      </c>
      <c r="B52" s="126"/>
      <c r="C52" s="127"/>
      <c r="D52" s="81"/>
      <c r="E52" s="91"/>
      <c r="F52" s="91"/>
      <c r="G52" s="133" t="s">
        <v>174</v>
      </c>
      <c r="H52" s="134" t="s">
        <v>81</v>
      </c>
      <c r="I52" s="130">
        <v>3</v>
      </c>
      <c r="J52" s="131">
        <v>50</v>
      </c>
      <c r="K52" s="78">
        <f t="shared" si="6"/>
        <v>150</v>
      </c>
    </row>
    <row r="53" spans="1:11" s="132" customFormat="1" ht="27.6">
      <c r="A53" s="43">
        <v>45</v>
      </c>
      <c r="B53" s="95" t="s">
        <v>167</v>
      </c>
      <c r="C53" s="135" t="s">
        <v>86</v>
      </c>
      <c r="D53" s="81">
        <v>6.6</v>
      </c>
      <c r="E53" s="91">
        <v>59.5</v>
      </c>
      <c r="F53" s="91">
        <f t="shared" si="0"/>
        <v>392.7</v>
      </c>
      <c r="G53" s="133" t="s">
        <v>168</v>
      </c>
      <c r="H53" s="134" t="s">
        <v>81</v>
      </c>
      <c r="I53" s="130">
        <v>2</v>
      </c>
      <c r="J53" s="130">
        <v>221.66</v>
      </c>
      <c r="K53" s="78">
        <f t="shared" si="6"/>
        <v>443.32</v>
      </c>
    </row>
    <row r="54" spans="1:11" s="132" customFormat="1" ht="29.4" customHeight="1">
      <c r="A54" s="43">
        <v>46</v>
      </c>
      <c r="B54" s="46"/>
      <c r="C54" s="47"/>
      <c r="D54" s="81"/>
      <c r="E54" s="91"/>
      <c r="F54" s="91"/>
      <c r="G54" s="95" t="s">
        <v>169</v>
      </c>
      <c r="H54" s="135" t="s">
        <v>81</v>
      </c>
      <c r="I54" s="130">
        <v>1</v>
      </c>
      <c r="J54" s="130">
        <v>46.67</v>
      </c>
      <c r="K54" s="78">
        <f t="shared" si="6"/>
        <v>46.67</v>
      </c>
    </row>
    <row r="55" spans="1:11" s="44" customFormat="1">
      <c r="A55" s="43">
        <v>47</v>
      </c>
      <c r="B55" s="46" t="s">
        <v>170</v>
      </c>
      <c r="C55" s="47" t="s">
        <v>81</v>
      </c>
      <c r="D55" s="48">
        <v>4</v>
      </c>
      <c r="E55" s="91">
        <v>51.85</v>
      </c>
      <c r="F55" s="91">
        <f t="shared" si="0"/>
        <v>207.4</v>
      </c>
      <c r="G55" s="136" t="s">
        <v>171</v>
      </c>
      <c r="H55" s="137" t="s">
        <v>81</v>
      </c>
      <c r="I55" s="131">
        <v>4</v>
      </c>
      <c r="J55" s="131">
        <v>166.67</v>
      </c>
      <c r="K55" s="78">
        <f t="shared" si="6"/>
        <v>666.68</v>
      </c>
    </row>
    <row r="56" spans="1:11" s="44" customFormat="1" ht="27.6">
      <c r="A56" s="43">
        <v>48</v>
      </c>
      <c r="B56" s="46"/>
      <c r="C56" s="47"/>
      <c r="D56" s="48"/>
      <c r="E56" s="91"/>
      <c r="F56" s="91"/>
      <c r="G56" s="136" t="s">
        <v>172</v>
      </c>
      <c r="H56" s="138" t="s">
        <v>81</v>
      </c>
      <c r="I56" s="131">
        <v>4</v>
      </c>
      <c r="J56" s="131">
        <v>26.67</v>
      </c>
      <c r="K56" s="78">
        <f t="shared" si="6"/>
        <v>106.68</v>
      </c>
    </row>
    <row r="57" spans="1:11" s="44" customFormat="1">
      <c r="A57" s="43">
        <v>49</v>
      </c>
      <c r="B57" s="46"/>
      <c r="C57" s="47"/>
      <c r="D57" s="48"/>
      <c r="E57" s="91"/>
      <c r="F57" s="91"/>
      <c r="G57" s="136" t="s">
        <v>175</v>
      </c>
      <c r="H57" s="138" t="s">
        <v>86</v>
      </c>
      <c r="I57" s="131">
        <v>4</v>
      </c>
      <c r="J57" s="131">
        <v>15</v>
      </c>
      <c r="K57" s="78">
        <f t="shared" si="6"/>
        <v>60</v>
      </c>
    </row>
    <row r="58" spans="1:11" s="44" customFormat="1">
      <c r="A58" s="43">
        <v>50</v>
      </c>
      <c r="B58" s="46"/>
      <c r="C58" s="47"/>
      <c r="D58" s="48"/>
      <c r="E58" s="91"/>
      <c r="F58" s="91"/>
      <c r="G58" s="136" t="s">
        <v>173</v>
      </c>
      <c r="H58" s="137" t="s">
        <v>81</v>
      </c>
      <c r="I58" s="131">
        <v>4</v>
      </c>
      <c r="J58" s="131">
        <v>14.33</v>
      </c>
      <c r="K58" s="78">
        <f t="shared" si="6"/>
        <v>57.32</v>
      </c>
    </row>
    <row r="59" spans="1:11" s="44" customFormat="1" ht="27.6">
      <c r="A59" s="43">
        <v>51</v>
      </c>
      <c r="B59" s="51" t="s">
        <v>162</v>
      </c>
      <c r="C59" s="51" t="s">
        <v>92</v>
      </c>
      <c r="D59" s="45">
        <v>1</v>
      </c>
      <c r="E59" s="91">
        <v>1222.3</v>
      </c>
      <c r="F59" s="91">
        <f t="shared" si="0"/>
        <v>1222.3</v>
      </c>
      <c r="H59" s="122"/>
      <c r="I59" s="123"/>
      <c r="J59" s="124"/>
      <c r="K59" s="125"/>
    </row>
    <row r="60" spans="1:11" s="44" customFormat="1">
      <c r="A60" s="43">
        <v>52</v>
      </c>
      <c r="B60" s="51"/>
      <c r="C60" s="51"/>
      <c r="D60" s="51"/>
      <c r="E60" s="91"/>
      <c r="F60" s="91"/>
      <c r="G60" s="83"/>
      <c r="H60" s="79"/>
      <c r="I60" s="82"/>
      <c r="J60" s="84"/>
      <c r="K60" s="94"/>
    </row>
    <row r="61" spans="1:11" ht="27.6">
      <c r="A61" s="43">
        <v>53</v>
      </c>
      <c r="B61" s="27" t="s">
        <v>99</v>
      </c>
      <c r="C61" s="38"/>
      <c r="D61" s="34"/>
      <c r="E61" s="91"/>
      <c r="F61" s="34">
        <f>SUM(F9:F60)</f>
        <v>18799.237499999999</v>
      </c>
      <c r="G61" s="75" t="s">
        <v>111</v>
      </c>
      <c r="H61" s="32"/>
      <c r="I61" s="33"/>
      <c r="J61" s="49"/>
      <c r="K61" s="54">
        <f>SUM(K9:K60)</f>
        <v>18481.974091666667</v>
      </c>
    </row>
    <row r="62" spans="1:11" s="44" customFormat="1" ht="15.6">
      <c r="A62" s="43">
        <v>54</v>
      </c>
      <c r="B62" s="28" t="s">
        <v>84</v>
      </c>
      <c r="C62" s="29"/>
      <c r="D62" s="36"/>
      <c r="E62" s="36"/>
      <c r="F62" s="36"/>
      <c r="G62" s="25"/>
      <c r="H62" s="37"/>
      <c r="I62" s="35"/>
      <c r="J62" s="35"/>
      <c r="K62" s="35"/>
    </row>
    <row r="63" spans="1:11" s="44" customFormat="1" ht="14.4">
      <c r="A63" s="43">
        <v>55</v>
      </c>
      <c r="B63" s="51" t="s">
        <v>88</v>
      </c>
      <c r="C63" s="47" t="s">
        <v>85</v>
      </c>
      <c r="D63" s="71">
        <v>37.799999999999997</v>
      </c>
      <c r="E63" s="91">
        <v>37.4</v>
      </c>
      <c r="F63" s="91">
        <f t="shared" si="0"/>
        <v>1413.7199999999998</v>
      </c>
      <c r="G63" s="52"/>
      <c r="H63" s="50"/>
      <c r="I63" s="49"/>
      <c r="J63" s="49"/>
      <c r="K63" s="49"/>
    </row>
    <row r="64" spans="1:11" s="44" customFormat="1" ht="27.6">
      <c r="A64" s="43">
        <v>56</v>
      </c>
      <c r="B64" s="51" t="s">
        <v>163</v>
      </c>
      <c r="C64" s="47" t="s">
        <v>85</v>
      </c>
      <c r="D64" s="71">
        <v>46</v>
      </c>
      <c r="E64" s="91">
        <v>22.099999999999998</v>
      </c>
      <c r="F64" s="91">
        <f t="shared" si="0"/>
        <v>1016.5999999999999</v>
      </c>
      <c r="G64" s="52" t="s">
        <v>164</v>
      </c>
      <c r="H64" s="50" t="s">
        <v>127</v>
      </c>
      <c r="I64" s="49">
        <v>16</v>
      </c>
      <c r="J64" s="49">
        <v>18.079999999999998</v>
      </c>
      <c r="K64" s="78">
        <f>J64*I64</f>
        <v>289.27999999999997</v>
      </c>
    </row>
    <row r="65" spans="1:13" s="44" customFormat="1" ht="14.4">
      <c r="A65" s="43">
        <v>57</v>
      </c>
      <c r="B65" s="76" t="s">
        <v>89</v>
      </c>
      <c r="C65" s="77" t="s">
        <v>91</v>
      </c>
      <c r="D65" s="71">
        <v>0.5</v>
      </c>
      <c r="E65" s="91">
        <v>246.5</v>
      </c>
      <c r="F65" s="91">
        <f t="shared" si="0"/>
        <v>123.25</v>
      </c>
      <c r="G65" s="52" t="s">
        <v>94</v>
      </c>
      <c r="H65" s="79" t="s">
        <v>81</v>
      </c>
      <c r="I65" s="78">
        <v>30</v>
      </c>
      <c r="J65" s="78">
        <v>5.85</v>
      </c>
      <c r="K65" s="78">
        <f>J65*I65</f>
        <v>175.5</v>
      </c>
    </row>
    <row r="66" spans="1:13" s="44" customFormat="1" ht="14.4">
      <c r="A66" s="43">
        <v>58</v>
      </c>
      <c r="B66" s="80" t="s">
        <v>93</v>
      </c>
      <c r="C66" s="77" t="s">
        <v>90</v>
      </c>
      <c r="D66" s="48">
        <v>1</v>
      </c>
      <c r="E66" s="91">
        <v>935</v>
      </c>
      <c r="F66" s="91">
        <f t="shared" si="0"/>
        <v>935</v>
      </c>
      <c r="G66" s="52" t="s">
        <v>115</v>
      </c>
      <c r="H66" s="79" t="s">
        <v>81</v>
      </c>
      <c r="I66" s="82">
        <v>1</v>
      </c>
      <c r="J66" s="78">
        <v>94.25</v>
      </c>
      <c r="K66" s="78">
        <f>J66*I66</f>
        <v>94.25</v>
      </c>
    </row>
    <row r="67" spans="1:13" s="44" customFormat="1" ht="14.4">
      <c r="A67" s="43">
        <v>59</v>
      </c>
      <c r="B67" s="51" t="s">
        <v>117</v>
      </c>
      <c r="C67" s="47" t="s">
        <v>85</v>
      </c>
      <c r="D67" s="71">
        <v>21</v>
      </c>
      <c r="E67" s="91">
        <v>22.099999999999998</v>
      </c>
      <c r="F67" s="91">
        <f t="shared" si="0"/>
        <v>464.09999999999997</v>
      </c>
      <c r="G67" s="52" t="s">
        <v>118</v>
      </c>
      <c r="H67" s="79" t="s">
        <v>81</v>
      </c>
      <c r="I67" s="82">
        <v>2</v>
      </c>
      <c r="J67" s="78">
        <v>143.33000000000001</v>
      </c>
      <c r="K67" s="78">
        <f>J67*I67</f>
        <v>286.66000000000003</v>
      </c>
    </row>
    <row r="68" spans="1:13" ht="27.6">
      <c r="A68" s="43"/>
      <c r="B68" s="27" t="s">
        <v>99</v>
      </c>
      <c r="C68" s="38"/>
      <c r="D68" s="34"/>
      <c r="E68" s="34"/>
      <c r="F68" s="34">
        <f>SUM(F63:F67)</f>
        <v>3952.6699999999996</v>
      </c>
      <c r="G68" s="75" t="s">
        <v>111</v>
      </c>
      <c r="H68" s="32"/>
      <c r="I68" s="33"/>
      <c r="J68" s="49"/>
      <c r="K68" s="54">
        <f>SUM(K63:K67)</f>
        <v>845.69</v>
      </c>
    </row>
    <row r="69" spans="1:13" ht="14.4">
      <c r="A69" s="43"/>
      <c r="B69" s="55"/>
      <c r="C69" s="56"/>
      <c r="D69" s="57"/>
      <c r="E69" s="57"/>
      <c r="F69" s="57"/>
      <c r="G69" s="58" t="s">
        <v>106</v>
      </c>
      <c r="H69" s="59"/>
      <c r="I69" s="60"/>
      <c r="J69" s="60"/>
      <c r="K69" s="61">
        <f>K68+K61</f>
        <v>19327.664091666666</v>
      </c>
    </row>
    <row r="70" spans="1:13" ht="14.4">
      <c r="A70" s="43"/>
      <c r="B70" s="58" t="s">
        <v>107</v>
      </c>
      <c r="C70" s="59"/>
      <c r="D70" s="62"/>
      <c r="E70" s="62"/>
      <c r="F70" s="64">
        <f>F68+F61</f>
        <v>22751.907499999998</v>
      </c>
      <c r="G70" s="65" t="s">
        <v>108</v>
      </c>
      <c r="H70" s="66">
        <v>0.05</v>
      </c>
      <c r="I70" s="60"/>
      <c r="J70" s="60"/>
      <c r="K70" s="61">
        <f>K69*H70</f>
        <v>966.38320458333328</v>
      </c>
    </row>
    <row r="71" spans="1:13" ht="14.4">
      <c r="A71" s="53"/>
      <c r="B71" s="65"/>
      <c r="C71" s="67"/>
      <c r="D71" s="63"/>
      <c r="E71" s="63"/>
      <c r="F71" s="64"/>
      <c r="G71" s="68" t="s">
        <v>98</v>
      </c>
      <c r="H71" s="59"/>
      <c r="I71" s="60"/>
      <c r="J71" s="60"/>
      <c r="K71" s="61">
        <f>K69+K70</f>
        <v>20294.047296249999</v>
      </c>
      <c r="M71" s="90"/>
    </row>
    <row r="72" spans="1:13" ht="14.4">
      <c r="A72" s="53"/>
      <c r="B72" s="68" t="s">
        <v>97</v>
      </c>
      <c r="C72" s="69"/>
      <c r="D72" s="62"/>
      <c r="E72" s="62"/>
      <c r="F72" s="64">
        <f>F70</f>
        <v>22751.907499999998</v>
      </c>
      <c r="G72" s="68" t="s">
        <v>112</v>
      </c>
      <c r="H72" s="69"/>
      <c r="I72" s="60"/>
      <c r="J72" s="60"/>
      <c r="K72" s="61">
        <f>F72+K71</f>
        <v>43045.954796249993</v>
      </c>
      <c r="M72" s="90"/>
    </row>
    <row r="73" spans="1:13" ht="14.4">
      <c r="A73" s="53"/>
      <c r="B73" s="70"/>
      <c r="C73" s="69"/>
      <c r="D73" s="70"/>
      <c r="E73" s="70"/>
      <c r="F73" s="69"/>
      <c r="G73" s="68" t="s">
        <v>109</v>
      </c>
      <c r="H73" s="69"/>
      <c r="I73" s="60"/>
      <c r="J73" s="60"/>
      <c r="K73" s="61">
        <f>K72*0.2</f>
        <v>8609.1909592499997</v>
      </c>
    </row>
    <row r="74" spans="1:13" ht="14.4">
      <c r="A74" s="53"/>
      <c r="B74" s="70"/>
      <c r="C74" s="69"/>
      <c r="D74" s="70"/>
      <c r="E74" s="70"/>
      <c r="F74" s="70"/>
      <c r="G74" s="68" t="s">
        <v>113</v>
      </c>
      <c r="H74" s="69"/>
      <c r="I74" s="60"/>
      <c r="J74" s="60"/>
      <c r="K74" s="61">
        <f>K73+K72</f>
        <v>51655.145755499994</v>
      </c>
    </row>
    <row r="75" spans="1:13" ht="15.6">
      <c r="A75" s="98"/>
      <c r="B75" s="98"/>
      <c r="C75" s="98"/>
      <c r="D75" s="98"/>
      <c r="E75" s="98"/>
      <c r="F75" s="98"/>
      <c r="G75" s="99"/>
      <c r="H75" s="98"/>
      <c r="I75" s="98"/>
      <c r="J75" s="98"/>
      <c r="K75" s="98"/>
    </row>
    <row r="76" spans="1:13" ht="15.6">
      <c r="A76" s="100"/>
      <c r="B76" s="98"/>
      <c r="C76" s="98"/>
      <c r="D76" s="98"/>
      <c r="E76" s="98"/>
      <c r="F76" s="98"/>
      <c r="G76" s="99"/>
      <c r="H76" s="100"/>
      <c r="I76" s="100"/>
      <c r="J76" s="101"/>
      <c r="K76" s="101"/>
    </row>
    <row r="77" spans="1:13" ht="15.6">
      <c r="A77" s="100"/>
      <c r="B77" s="102"/>
      <c r="C77" s="103"/>
      <c r="D77" s="103"/>
      <c r="E77" s="103"/>
      <c r="F77" s="103"/>
      <c r="G77" s="105"/>
      <c r="H77" s="100"/>
      <c r="I77" s="100"/>
      <c r="J77" s="100"/>
      <c r="K77" s="100"/>
    </row>
    <row r="78" spans="1:13" ht="15.6">
      <c r="A78" s="100"/>
      <c r="B78" s="102"/>
      <c r="C78" s="103"/>
      <c r="D78" s="103"/>
      <c r="E78" s="103"/>
      <c r="F78" s="103"/>
      <c r="G78" s="105"/>
      <c r="H78" s="100"/>
      <c r="I78" s="100"/>
      <c r="J78" s="100"/>
      <c r="K78" s="100"/>
    </row>
    <row r="79" spans="1:13" ht="15.6">
      <c r="A79" s="100"/>
      <c r="B79" s="102"/>
      <c r="C79" s="103"/>
      <c r="D79" s="103"/>
      <c r="E79" s="103"/>
      <c r="F79" s="103"/>
      <c r="G79" s="105"/>
      <c r="H79" s="100"/>
      <c r="I79" s="100"/>
      <c r="J79" s="100"/>
      <c r="K79" s="100"/>
    </row>
    <row r="80" spans="1:13" ht="15.6">
      <c r="A80" s="100"/>
      <c r="B80" s="102"/>
      <c r="C80" s="103"/>
      <c r="D80" s="103"/>
      <c r="E80" s="103"/>
      <c r="F80" s="103"/>
      <c r="G80" s="105"/>
      <c r="H80" s="100"/>
      <c r="I80" s="100"/>
      <c r="J80" s="100"/>
      <c r="K80" s="100"/>
    </row>
    <row r="81" spans="1:11" ht="15.6">
      <c r="A81" s="100"/>
      <c r="B81" s="102"/>
      <c r="C81" s="103"/>
      <c r="D81" s="103"/>
      <c r="E81" s="103"/>
      <c r="F81" s="103"/>
      <c r="G81" s="105"/>
      <c r="H81" s="100"/>
      <c r="I81" s="100"/>
      <c r="J81" s="100"/>
      <c r="K81" s="100"/>
    </row>
    <row r="82" spans="1:11" ht="15.6">
      <c r="A82" s="100"/>
      <c r="B82" s="102"/>
      <c r="C82" s="103"/>
      <c r="D82" s="103"/>
      <c r="E82" s="103"/>
      <c r="F82" s="103"/>
      <c r="G82" s="105"/>
      <c r="H82" s="100"/>
      <c r="I82" s="100"/>
      <c r="J82" s="100"/>
      <c r="K82" s="100"/>
    </row>
    <row r="83" spans="1:11" ht="15.6">
      <c r="A83" s="100"/>
      <c r="B83" s="102"/>
      <c r="C83" s="103"/>
      <c r="D83" s="103"/>
      <c r="E83" s="103"/>
      <c r="F83" s="103"/>
      <c r="G83" s="105"/>
      <c r="H83" s="100"/>
      <c r="I83" s="100"/>
      <c r="J83" s="100"/>
      <c r="K83" s="100"/>
    </row>
    <row r="84" spans="1:11" ht="15.6">
      <c r="A84" s="100"/>
      <c r="B84" s="102"/>
      <c r="C84" s="103"/>
      <c r="D84" s="103"/>
      <c r="E84" s="103"/>
      <c r="F84" s="103"/>
      <c r="G84" s="105"/>
      <c r="H84" s="100"/>
      <c r="I84" s="100"/>
      <c r="J84" s="100"/>
      <c r="K84" s="100"/>
    </row>
    <row r="85" spans="1:11" ht="15.6">
      <c r="A85" s="100"/>
      <c r="B85" s="102"/>
      <c r="C85" s="103"/>
      <c r="D85" s="103"/>
      <c r="E85" s="103"/>
      <c r="F85" s="103"/>
      <c r="G85" s="105"/>
      <c r="H85" s="100"/>
      <c r="I85" s="100"/>
      <c r="J85" s="100"/>
      <c r="K85" s="100"/>
    </row>
    <row r="86" spans="1:11" ht="15.6">
      <c r="A86" s="100"/>
      <c r="B86" s="106"/>
      <c r="C86" s="107"/>
      <c r="D86" s="104"/>
      <c r="E86" s="104"/>
      <c r="F86" s="104"/>
      <c r="G86" s="99"/>
      <c r="H86" s="100"/>
      <c r="I86" s="100"/>
      <c r="J86" s="100"/>
      <c r="K86" s="100"/>
    </row>
    <row r="87" spans="1:11" ht="15.6">
      <c r="A87" s="100"/>
      <c r="B87" s="102"/>
      <c r="C87" s="108"/>
      <c r="D87" s="109"/>
      <c r="E87" s="109"/>
      <c r="F87" s="109"/>
      <c r="G87" s="110"/>
      <c r="H87" s="100"/>
      <c r="I87" s="100"/>
      <c r="J87" s="100"/>
      <c r="K87" s="100"/>
    </row>
    <row r="88" spans="1:11" ht="15.6">
      <c r="A88" s="111"/>
      <c r="B88" s="112"/>
      <c r="C88" s="111"/>
      <c r="D88" s="113"/>
      <c r="E88" s="113"/>
      <c r="F88" s="113"/>
      <c r="G88" s="114"/>
      <c r="H88" s="113"/>
      <c r="I88" s="113"/>
      <c r="J88" s="113"/>
      <c r="K88" s="113"/>
    </row>
  </sheetData>
  <autoFilter ref="A7:I74"/>
  <dataConsolidate/>
  <mergeCells count="6">
    <mergeCell ref="A1:B1"/>
    <mergeCell ref="G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2022-06-13T08:21:33Z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