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sers\ZDUDENKO\ВСЕ РАБОТНИКИ\демонтаж Харьков полтавский шлях 148\"/>
    </mc:Choice>
  </mc:AlternateContent>
  <bookViews>
    <workbookView xWindow="0" yWindow="0" windowWidth="20490" windowHeight="7245"/>
  </bookViews>
  <sheets>
    <sheet name="лист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3" l="1"/>
  <c r="F60" i="3"/>
  <c r="F61" i="3"/>
  <c r="F62" i="3"/>
  <c r="F59" i="3"/>
  <c r="F9" i="3"/>
  <c r="F10" i="3"/>
  <c r="F11" i="3"/>
  <c r="F12" i="3"/>
  <c r="F13" i="3"/>
  <c r="F14" i="3"/>
  <c r="F15" i="3"/>
  <c r="F16" i="3"/>
  <c r="F17" i="3"/>
  <c r="F18" i="3"/>
  <c r="F22" i="3"/>
  <c r="F23" i="3"/>
  <c r="F24" i="3"/>
  <c r="F26" i="3"/>
  <c r="F27" i="3"/>
  <c r="F28" i="3"/>
  <c r="F29" i="3"/>
  <c r="F30" i="3"/>
  <c r="F31" i="3"/>
  <c r="F33" i="3"/>
  <c r="F34" i="3"/>
  <c r="F35" i="3"/>
  <c r="F36" i="3"/>
  <c r="F37" i="3"/>
  <c r="F39" i="3"/>
  <c r="F40" i="3"/>
  <c r="F41" i="3"/>
  <c r="F42" i="3"/>
  <c r="F43" i="3"/>
  <c r="F44" i="3"/>
  <c r="F45" i="3"/>
  <c r="F46" i="3"/>
  <c r="F48" i="3"/>
  <c r="F49" i="3"/>
  <c r="F50" i="3"/>
  <c r="F52" i="3"/>
  <c r="F53" i="3"/>
  <c r="F54" i="3"/>
  <c r="F8" i="3"/>
  <c r="K56" i="3"/>
  <c r="K55" i="3"/>
  <c r="K54" i="3"/>
  <c r="D51" i="3"/>
  <c r="F51" i="3" s="1"/>
  <c r="F57" i="3" l="1"/>
  <c r="F63" i="3"/>
  <c r="F64" i="3" l="1"/>
  <c r="F66" i="3" s="1"/>
  <c r="K53" i="3" l="1"/>
  <c r="K52" i="3"/>
  <c r="K51" i="3"/>
  <c r="K60" i="3" l="1"/>
  <c r="K63" i="3" s="1"/>
  <c r="J8" i="3"/>
  <c r="K8" i="3" s="1"/>
  <c r="J9" i="3"/>
  <c r="K9" i="3" s="1"/>
  <c r="J10" i="3"/>
  <c r="K10" i="3" s="1"/>
  <c r="J11" i="3"/>
  <c r="K11" i="3" s="1"/>
  <c r="K57" i="3" l="1"/>
  <c r="K64" i="3" s="1"/>
  <c r="K67" i="3" l="1"/>
  <c r="K66" i="3" l="1"/>
</calcChain>
</file>

<file path=xl/sharedStrings.xml><?xml version="1.0" encoding="utf-8"?>
<sst xmlns="http://schemas.openxmlformats.org/spreadsheetml/2006/main" count="149" uniqueCount="95">
  <si>
    <t>шт</t>
  </si>
  <si>
    <t>Найменування матеріалів</t>
  </si>
  <si>
    <t>Один.          вим.</t>
  </si>
  <si>
    <t>Кількість  матеріалів на Об'єм робіт</t>
  </si>
  <si>
    <t>Ціна за одиницю виміру  (без ПДВ), грн.</t>
  </si>
  <si>
    <t>Вартість  всього (без ПДВ), грн.</t>
  </si>
  <si>
    <t>№ п/п</t>
  </si>
  <si>
    <t>Найменування робіт</t>
  </si>
  <si>
    <t>Од. вим.</t>
  </si>
  <si>
    <t>Об"єм на одиницю виміру</t>
  </si>
  <si>
    <t>Ціна за одиницю виміру (без ПДВ), грн.</t>
  </si>
  <si>
    <t>Вартість всього (без ПДВ), грн.</t>
  </si>
  <si>
    <t>ВСЬОГО  ВАРТІСТЬ  РОБІТ, грн.( без ПДВ):</t>
  </si>
  <si>
    <t>ВСЬОГО  ВАРТІСТЬ МАТЕРІАЛІВ, грн.( без ПДВ):</t>
  </si>
  <si>
    <t>Інші роботи</t>
  </si>
  <si>
    <t>Стретс 17мік*50см вага нетто 2,346 (+/-2%)кг макс. Довж палетування 600м.п</t>
  </si>
  <si>
    <t>Гофрокартон 2-х шаровий 1,05x10 м 10.5 м. кв.</t>
  </si>
  <si>
    <t>Клейка стрічка PROзапас 48 мм 200 м 40 мкн</t>
  </si>
  <si>
    <t xml:space="preserve">Доставка обладнання та меблів на склад в с. Мартусівка </t>
  </si>
  <si>
    <t>км</t>
  </si>
  <si>
    <t>ВСЬОГО ВАРТІСТЬ Інших РОБІТ, грн. (без ПДВ):</t>
  </si>
  <si>
    <t>ВСЬОГО ВАРТІСТЬ МАТЕРІАЛІВ Інших РОБІТ, грн. (без ПДВ):</t>
  </si>
  <si>
    <t>ВСЬОГО ВАРТІСТЬ РОБІТ, грн.( без ПДВ):</t>
  </si>
  <si>
    <t>ВСЬОГО вартість матеріалів, грн.  (без ПДВ)</t>
  </si>
  <si>
    <t>ВСЬОГО ПО Кошторису  без ПДВ, ГРН.:</t>
  </si>
  <si>
    <t>ВСЬОГО вартість робіт, грн.( без ПДВ)</t>
  </si>
  <si>
    <t xml:space="preserve"> ПДВ, ГРН.:</t>
  </si>
  <si>
    <t>ВСЬОГО ПО Кошторису  з ПДВ, ГРН.:</t>
  </si>
  <si>
    <t>Прибирання</t>
  </si>
  <si>
    <t>послуга</t>
  </si>
  <si>
    <t>Мішок щільність</t>
  </si>
  <si>
    <t>Картонна коробка гофроящик 500х240х280 10 шт</t>
  </si>
  <si>
    <t>Демонтаж обладнання з пакуванням та навантаженням</t>
  </si>
  <si>
    <t xml:space="preserve">Дефектний акт </t>
  </si>
  <si>
    <t>шт.</t>
  </si>
  <si>
    <t>Колонка звукова</t>
  </si>
  <si>
    <t xml:space="preserve">Вивіз сміття </t>
  </si>
  <si>
    <t>м2</t>
  </si>
  <si>
    <t>т.н.</t>
  </si>
  <si>
    <t xml:space="preserve">Виніс та погрузка смття </t>
  </si>
  <si>
    <t>маш</t>
  </si>
  <si>
    <t>Пакування,навантажування стільців</t>
  </si>
  <si>
    <t>Заміна карт стелі Армстронг</t>
  </si>
  <si>
    <t>карти Армстронг</t>
  </si>
  <si>
    <t>Монтаж освітлювальних приборів</t>
  </si>
  <si>
    <t>світильники врізні</t>
  </si>
  <si>
    <t>Зароблення отворів в підлозі</t>
  </si>
  <si>
    <t>фуга</t>
  </si>
  <si>
    <t>кг</t>
  </si>
  <si>
    <t>Микроволновая печь  ОС ПН</t>
  </si>
  <si>
    <t>ОГНЕТУШИТЕЛЬ /ОС ПН/</t>
  </si>
  <si>
    <t>Стол парта 1000х500х750</t>
  </si>
  <si>
    <t>Сейф</t>
  </si>
  <si>
    <t>СТЕЛАЖІ ОЦИНКОВАНІ МБП</t>
  </si>
  <si>
    <t>Настенная панель 600мм</t>
  </si>
  <si>
    <t>Полка-ящик (600 мм)</t>
  </si>
  <si>
    <t>Тумбочка (600 мм)</t>
  </si>
  <si>
    <t>Панель для аксесcуаров 600мм</t>
  </si>
  <si>
    <t>Настенная панель 1200мм</t>
  </si>
  <si>
    <t>Мягкий стул-куб взрослый красный</t>
  </si>
  <si>
    <t>Стул-табуретка высокий</t>
  </si>
  <si>
    <t>Стул со спинкой высокий</t>
  </si>
  <si>
    <t>Панель для аксесcуаров 1200мм</t>
  </si>
  <si>
    <t>Стол круглый ТОП 10, 1000</t>
  </si>
  <si>
    <t>Шкаф (600 мм)</t>
  </si>
  <si>
    <t>Еврохук-бар, 600</t>
  </si>
  <si>
    <t>Стол прямоугольный, 600_ДСП</t>
  </si>
  <si>
    <t>Стол тех. зоны (большой 745*1770)_ДСП</t>
  </si>
  <si>
    <t>Стол для консульт. высокий (левый)_ДСП</t>
  </si>
  <si>
    <t>Стол для консульт.высокий (правый)_ДСП</t>
  </si>
  <si>
    <t>Стол двухуровневый ДСП</t>
  </si>
  <si>
    <t>Телевізор LCD 55" 4K 4T-C55BJ3EF2NB SHAR</t>
  </si>
  <si>
    <t>Крепление для TV МБП ПР</t>
  </si>
  <si>
    <t xml:space="preserve">Вывеска - Объемные буквы 8,88x1,7м </t>
  </si>
  <si>
    <t xml:space="preserve"> Світильник CEZAR-аТ</t>
  </si>
  <si>
    <t>Підсилювач</t>
  </si>
  <si>
    <t>Шафа комутаційна 19"</t>
  </si>
  <si>
    <t>Патч-панель</t>
  </si>
  <si>
    <t>Водонагрівач Бойлер</t>
  </si>
  <si>
    <t>Рещітка роздвіжна</t>
  </si>
  <si>
    <t xml:space="preserve">Теплова завіса </t>
  </si>
  <si>
    <t>Кондиціонер</t>
  </si>
  <si>
    <t>Вогнегасник ВП-5</t>
  </si>
  <si>
    <t>Дотягувач</t>
  </si>
  <si>
    <t>Лічильник</t>
  </si>
  <si>
    <t>Обігрівач</t>
  </si>
  <si>
    <t>Блок розеток 19"</t>
  </si>
  <si>
    <t>Терминал поповнення рахунку</t>
  </si>
  <si>
    <t>Картинки 1,2х0,6м (наклеенные на стены) (постер)</t>
  </si>
  <si>
    <t>Картинки 0,6х0,6м (наклеенные на стены) (постер)</t>
  </si>
  <si>
    <t>комп</t>
  </si>
  <si>
    <t>Укладання плитки на сходи</t>
  </si>
  <si>
    <t>плитка</t>
  </si>
  <si>
    <t>Клей для плитки Ceresit CM 11 Ceramic 5 кг</t>
  </si>
  <si>
    <t>адреса: м. Харків, вул.Полтавський шлях,148/2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</si>
</sst>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u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>
      <alignment horizontal="left"/>
    </xf>
    <xf numFmtId="0" fontId="10" fillId="0" borderId="0">
      <protection locked="0"/>
    </xf>
    <xf numFmtId="0" fontId="1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wrapText="1"/>
    </xf>
    <xf numFmtId="0" fontId="7" fillId="3" borderId="1" xfId="1" applyFont="1" applyFill="1" applyBorder="1" applyAlignment="1">
      <alignment horizontal="left" wrapText="1"/>
    </xf>
    <xf numFmtId="4" fontId="7" fillId="3" borderId="1" xfId="1" applyNumberFormat="1" applyFont="1" applyFill="1" applyBorder="1" applyAlignment="1">
      <alignment horizontal="left" wrapText="1"/>
    </xf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wrapText="1"/>
    </xf>
    <xf numFmtId="4" fontId="6" fillId="3" borderId="1" xfId="1" applyNumberFormat="1" applyFont="1" applyFill="1" applyBorder="1" applyAlignment="1">
      <alignment horizontal="left" wrapText="1"/>
    </xf>
    <xf numFmtId="0" fontId="4" fillId="0" borderId="1" xfId="0" applyFont="1" applyBorder="1"/>
    <xf numFmtId="0" fontId="0" fillId="0" borderId="1" xfId="0" applyBorder="1"/>
    <xf numFmtId="0" fontId="0" fillId="2" borderId="1" xfId="0" applyFill="1" applyBorder="1"/>
    <xf numFmtId="1" fontId="1" fillId="0" borderId="1" xfId="1" applyNumberFormat="1" applyFont="1" applyFill="1" applyBorder="1" applyAlignment="1">
      <alignment horizontal="center" vertical="center"/>
    </xf>
    <xf numFmtId="0" fontId="6" fillId="4" borderId="1" xfId="3" applyFont="1" applyFill="1" applyBorder="1" applyAlignment="1" applyProtection="1">
      <alignment horizontal="left" vertical="center" wrapText="1"/>
    </xf>
    <xf numFmtId="0" fontId="6" fillId="4" borderId="1" xfId="4" applyFont="1" applyFill="1" applyBorder="1" applyAlignment="1" applyProtection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4" borderId="1" xfId="1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1" xfId="1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13" fillId="0" borderId="1" xfId="1" applyNumberFormat="1" applyFont="1" applyFill="1" applyBorder="1" applyAlignment="1" applyProtection="1">
      <alignment horizontal="left" vertical="top" wrapText="1"/>
      <protection locked="0"/>
    </xf>
    <xf numFmtId="164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center" wrapText="1"/>
    </xf>
    <xf numFmtId="9" fontId="13" fillId="0" borderId="1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/>
    </xf>
    <xf numFmtId="0" fontId="6" fillId="4" borderId="1" xfId="4" applyFont="1" applyFill="1" applyBorder="1" applyAlignment="1" applyProtection="1">
      <alignment horizontal="left" wrapText="1"/>
    </xf>
    <xf numFmtId="4" fontId="6" fillId="4" borderId="1" xfId="1" applyNumberFormat="1" applyFont="1" applyFill="1" applyBorder="1" applyAlignment="1">
      <alignment horizontal="left" wrapText="1"/>
    </xf>
    <xf numFmtId="0" fontId="6" fillId="4" borderId="1" xfId="1" applyFont="1" applyFill="1" applyBorder="1" applyAlignment="1">
      <alignment horizontal="left" wrapText="1"/>
    </xf>
    <xf numFmtId="49" fontId="6" fillId="4" borderId="1" xfId="1" applyNumberFormat="1" applyFont="1" applyFill="1" applyBorder="1" applyAlignment="1" applyProtection="1">
      <alignment horizontal="left" wrapText="1"/>
      <protection locked="0"/>
    </xf>
    <xf numFmtId="4" fontId="6" fillId="4" borderId="1" xfId="1" applyNumberFormat="1" applyFont="1" applyFill="1" applyBorder="1" applyAlignment="1">
      <alignment horizontal="left"/>
    </xf>
    <xf numFmtId="0" fontId="15" fillId="4" borderId="1" xfId="1" applyFont="1" applyFill="1" applyBorder="1" applyAlignment="1">
      <alignment horizontal="left" wrapText="1"/>
    </xf>
    <xf numFmtId="0" fontId="15" fillId="4" borderId="1" xfId="1" applyFont="1" applyFill="1" applyBorder="1" applyAlignment="1">
      <alignment horizontal="center" vertical="center" wrapText="1"/>
    </xf>
    <xf numFmtId="4" fontId="14" fillId="4" borderId="1" xfId="1" applyNumberFormat="1" applyFont="1" applyFill="1" applyBorder="1" applyAlignment="1">
      <alignment horizontal="center" vertical="center"/>
    </xf>
    <xf numFmtId="4" fontId="15" fillId="4" borderId="1" xfId="1" applyNumberFormat="1" applyFont="1" applyFill="1" applyBorder="1" applyAlignment="1">
      <alignment horizontal="center" vertical="center"/>
    </xf>
    <xf numFmtId="1" fontId="13" fillId="0" borderId="1" xfId="1" applyNumberFormat="1" applyFont="1" applyFill="1" applyBorder="1" applyAlignment="1">
      <alignment horizontal="left"/>
    </xf>
    <xf numFmtId="0" fontId="15" fillId="4" borderId="1" xfId="4" applyFont="1" applyFill="1" applyBorder="1" applyAlignment="1">
      <alignment horizontal="left" wrapText="1"/>
    </xf>
    <xf numFmtId="4" fontId="14" fillId="4" borderId="1" xfId="1" applyNumberFormat="1" applyFont="1" applyFill="1" applyBorder="1" applyAlignment="1">
      <alignment horizontal="left" wrapText="1"/>
    </xf>
    <xf numFmtId="4" fontId="14" fillId="4" borderId="1" xfId="1" applyNumberFormat="1" applyFont="1" applyFill="1" applyBorder="1" applyAlignment="1">
      <alignment horizontal="left"/>
    </xf>
    <xf numFmtId="0" fontId="15" fillId="4" borderId="1" xfId="1" applyFont="1" applyFill="1" applyBorder="1" applyAlignment="1">
      <alignment horizontal="left"/>
    </xf>
    <xf numFmtId="9" fontId="15" fillId="4" borderId="1" xfId="1" applyNumberFormat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wrapText="1"/>
    </xf>
    <xf numFmtId="1" fontId="15" fillId="0" borderId="0" xfId="1" applyNumberFormat="1" applyFont="1" applyFill="1" applyBorder="1" applyAlignment="1"/>
    <xf numFmtId="0" fontId="16" fillId="0" borderId="0" xfId="0" applyFont="1" applyAlignment="1">
      <alignment vertical="center"/>
    </xf>
    <xf numFmtId="0" fontId="15" fillId="0" borderId="0" xfId="1" applyFont="1" applyFill="1" applyBorder="1" applyAlignment="1">
      <alignment horizontal="left"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164" fontId="15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0" fontId="6" fillId="2" borderId="1" xfId="1" applyFont="1" applyFill="1" applyBorder="1" applyAlignment="1">
      <alignment horizontal="left" wrapText="1"/>
    </xf>
    <xf numFmtId="4" fontId="6" fillId="2" borderId="1" xfId="1" applyNumberFormat="1" applyFont="1" applyFill="1" applyBorder="1" applyAlignment="1">
      <alignment wrapText="1"/>
    </xf>
    <xf numFmtId="4" fontId="7" fillId="2" borderId="1" xfId="1" applyNumberFormat="1" applyFont="1" applyFill="1" applyBorder="1" applyAlignment="1">
      <alignment horizontal="left" wrapText="1"/>
    </xf>
    <xf numFmtId="0" fontId="7" fillId="2" borderId="1" xfId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wrapText="1"/>
    </xf>
  </cellXfs>
  <cellStyles count="5">
    <cellStyle name="Normal 2" xfId="4"/>
    <cellStyle name="Normal 2 2" xfId="3"/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36" zoomScale="85" zoomScaleNormal="85" workbookViewId="0">
      <selection activeCell="K66" sqref="K66"/>
    </sheetView>
  </sheetViews>
  <sheetFormatPr defaultRowHeight="15" x14ac:dyDescent="0.25"/>
  <cols>
    <col min="1" max="1" width="5.7109375" style="2" customWidth="1"/>
    <col min="2" max="2" width="43.42578125" style="1" customWidth="1"/>
    <col min="3" max="3" width="6.85546875" style="2" customWidth="1"/>
    <col min="4" max="4" width="7.7109375" style="2" customWidth="1"/>
    <col min="5" max="5" width="10" style="2" customWidth="1"/>
    <col min="6" max="6" width="12.85546875" style="2" customWidth="1"/>
    <col min="7" max="7" width="43" customWidth="1"/>
    <col min="11" max="11" width="13.5703125" customWidth="1"/>
  </cols>
  <sheetData>
    <row r="1" spans="1:11" x14ac:dyDescent="0.25">
      <c r="A1" s="4"/>
      <c r="B1" s="90" t="s">
        <v>94</v>
      </c>
      <c r="C1" s="90"/>
      <c r="D1" s="90"/>
      <c r="E1" s="90"/>
      <c r="F1" s="90"/>
    </row>
    <row r="2" spans="1:11" x14ac:dyDescent="0.25">
      <c r="A2" s="4"/>
      <c r="B2" s="90"/>
      <c r="C2" s="90"/>
      <c r="D2" s="90"/>
      <c r="E2" s="90"/>
      <c r="F2" s="90"/>
    </row>
    <row r="3" spans="1:11" x14ac:dyDescent="0.25">
      <c r="A3" s="4"/>
      <c r="B3" s="90"/>
      <c r="C3" s="90"/>
      <c r="D3" s="90"/>
      <c r="E3" s="90"/>
      <c r="F3" s="90"/>
    </row>
    <row r="4" spans="1:11" x14ac:dyDescent="0.25">
      <c r="A4" s="4"/>
      <c r="B4" s="90"/>
      <c r="C4" s="90"/>
      <c r="D4" s="90"/>
      <c r="E4" s="90"/>
      <c r="F4" s="90"/>
    </row>
    <row r="5" spans="1:11" ht="23.25" x14ac:dyDescent="0.35">
      <c r="A5" s="4"/>
      <c r="B5" s="91" t="s">
        <v>33</v>
      </c>
      <c r="C5" s="91"/>
      <c r="D5" s="91"/>
      <c r="E5" s="91"/>
      <c r="F5" s="91"/>
      <c r="G5" s="91"/>
      <c r="H5" s="91"/>
      <c r="I5" s="91"/>
      <c r="J5" s="91"/>
      <c r="K5" s="91"/>
    </row>
    <row r="6" spans="1:11" ht="100.5" x14ac:dyDescent="0.25">
      <c r="A6" s="10" t="s">
        <v>6</v>
      </c>
      <c r="B6" s="10" t="s">
        <v>7</v>
      </c>
      <c r="C6" s="10" t="s">
        <v>8</v>
      </c>
      <c r="D6" s="17" t="s">
        <v>9</v>
      </c>
      <c r="E6" s="12" t="s">
        <v>10</v>
      </c>
      <c r="F6" s="18" t="s">
        <v>11</v>
      </c>
      <c r="G6" s="10" t="s">
        <v>1</v>
      </c>
      <c r="H6" s="11" t="s">
        <v>2</v>
      </c>
      <c r="I6" s="12" t="s">
        <v>3</v>
      </c>
      <c r="J6" s="12" t="s">
        <v>4</v>
      </c>
      <c r="K6" s="12" t="s">
        <v>5</v>
      </c>
    </row>
    <row r="7" spans="1:11" ht="29.25" x14ac:dyDescent="0.25">
      <c r="A7" s="83"/>
      <c r="B7" s="83" t="s">
        <v>32</v>
      </c>
      <c r="C7" s="83"/>
      <c r="D7" s="84"/>
      <c r="E7" s="84"/>
      <c r="F7" s="84"/>
      <c r="G7" s="83"/>
      <c r="H7" s="86"/>
      <c r="I7" s="85"/>
      <c r="J7" s="85"/>
      <c r="K7" s="85"/>
    </row>
    <row r="8" spans="1:11" ht="36.6" customHeight="1" x14ac:dyDescent="0.25">
      <c r="A8" s="5">
        <v>1</v>
      </c>
      <c r="B8" s="7" t="s">
        <v>49</v>
      </c>
      <c r="C8" s="8" t="s">
        <v>34</v>
      </c>
      <c r="D8" s="8">
        <v>1</v>
      </c>
      <c r="E8" s="8">
        <v>17</v>
      </c>
      <c r="F8" s="8">
        <f>D8*E8</f>
        <v>17</v>
      </c>
      <c r="G8" s="80" t="s">
        <v>15</v>
      </c>
      <c r="H8" s="36" t="s">
        <v>0</v>
      </c>
      <c r="I8" s="36">
        <v>6</v>
      </c>
      <c r="J8" s="36">
        <f>418/1.2</f>
        <v>348.33333333333337</v>
      </c>
      <c r="K8" s="36">
        <f t="shared" ref="K8:K11" si="0">J8*I8</f>
        <v>2090</v>
      </c>
    </row>
    <row r="9" spans="1:11" ht="30" x14ac:dyDescent="0.25">
      <c r="A9" s="5">
        <v>2</v>
      </c>
      <c r="B9" s="7" t="s">
        <v>50</v>
      </c>
      <c r="C9" s="8" t="s">
        <v>34</v>
      </c>
      <c r="D9" s="8">
        <v>1</v>
      </c>
      <c r="E9" s="8">
        <v>28.9</v>
      </c>
      <c r="F9" s="8">
        <f>D9*E9</f>
        <v>28.9</v>
      </c>
      <c r="G9" s="38" t="s">
        <v>16</v>
      </c>
      <c r="H9" s="34" t="s">
        <v>0</v>
      </c>
      <c r="I9" s="39">
        <v>6</v>
      </c>
      <c r="J9" s="36">
        <f>183.8/1.2</f>
        <v>153.16666666666669</v>
      </c>
      <c r="K9" s="36">
        <f t="shared" si="0"/>
        <v>919.00000000000011</v>
      </c>
    </row>
    <row r="10" spans="1:11" x14ac:dyDescent="0.25">
      <c r="A10" s="5">
        <v>3</v>
      </c>
      <c r="B10" s="7" t="s">
        <v>51</v>
      </c>
      <c r="C10" s="8" t="s">
        <v>34</v>
      </c>
      <c r="D10" s="8">
        <v>1</v>
      </c>
      <c r="E10" s="8">
        <v>85</v>
      </c>
      <c r="F10" s="8">
        <f>D10*E10</f>
        <v>85</v>
      </c>
      <c r="G10" s="81" t="s">
        <v>31</v>
      </c>
      <c r="H10" s="36" t="s">
        <v>0</v>
      </c>
      <c r="I10" s="36">
        <v>3</v>
      </c>
      <c r="J10" s="14">
        <f>213.58/1.2</f>
        <v>177.98333333333335</v>
      </c>
      <c r="K10" s="36">
        <f t="shared" si="0"/>
        <v>533.95000000000005</v>
      </c>
    </row>
    <row r="11" spans="1:11" ht="41.45" customHeight="1" x14ac:dyDescent="0.25">
      <c r="A11" s="5">
        <v>4</v>
      </c>
      <c r="B11" s="7" t="s">
        <v>52</v>
      </c>
      <c r="C11" s="8" t="s">
        <v>34</v>
      </c>
      <c r="D11" s="8">
        <v>2</v>
      </c>
      <c r="E11" s="8">
        <v>403.75</v>
      </c>
      <c r="F11" s="8">
        <f>D11*E11</f>
        <v>807.5</v>
      </c>
      <c r="G11" s="40" t="s">
        <v>17</v>
      </c>
      <c r="H11" s="34" t="s">
        <v>0</v>
      </c>
      <c r="I11" s="35">
        <v>5</v>
      </c>
      <c r="J11" s="35">
        <f>126/1.2</f>
        <v>105</v>
      </c>
      <c r="K11" s="36">
        <f t="shared" si="0"/>
        <v>525</v>
      </c>
    </row>
    <row r="12" spans="1:11" x14ac:dyDescent="0.25">
      <c r="A12" s="5">
        <v>5</v>
      </c>
      <c r="B12" s="7" t="s">
        <v>53</v>
      </c>
      <c r="C12" s="8" t="s">
        <v>34</v>
      </c>
      <c r="D12" s="8">
        <v>2</v>
      </c>
      <c r="E12" s="8">
        <v>127.5</v>
      </c>
      <c r="F12" s="8">
        <f>D12*E12</f>
        <v>255</v>
      </c>
      <c r="G12" s="19"/>
      <c r="H12" s="20"/>
      <c r="I12" s="20"/>
      <c r="J12" s="20"/>
      <c r="K12" s="20"/>
    </row>
    <row r="13" spans="1:11" x14ac:dyDescent="0.25">
      <c r="A13" s="5">
        <v>6</v>
      </c>
      <c r="B13" s="7" t="s">
        <v>54</v>
      </c>
      <c r="C13" s="8" t="s">
        <v>34</v>
      </c>
      <c r="D13" s="8">
        <v>4</v>
      </c>
      <c r="E13" s="8">
        <v>127.5</v>
      </c>
      <c r="F13" s="8">
        <f>D13*E13</f>
        <v>510</v>
      </c>
      <c r="G13" s="19"/>
      <c r="H13" s="20"/>
      <c r="I13" s="20"/>
      <c r="J13" s="20"/>
      <c r="K13" s="20"/>
    </row>
    <row r="14" spans="1:11" ht="24" customHeight="1" x14ac:dyDescent="0.25">
      <c r="A14" s="5">
        <v>7</v>
      </c>
      <c r="B14" s="7" t="s">
        <v>55</v>
      </c>
      <c r="C14" s="8" t="s">
        <v>34</v>
      </c>
      <c r="D14" s="8">
        <v>1</v>
      </c>
      <c r="E14" s="8">
        <v>25.5</v>
      </c>
      <c r="F14" s="8">
        <f>D14*E14</f>
        <v>25.5</v>
      </c>
      <c r="G14" s="13"/>
      <c r="H14" s="14"/>
      <c r="I14" s="14"/>
      <c r="J14" s="15"/>
      <c r="K14" s="16"/>
    </row>
    <row r="15" spans="1:11" x14ac:dyDescent="0.25">
      <c r="A15" s="5">
        <v>8</v>
      </c>
      <c r="B15" s="9" t="s">
        <v>56</v>
      </c>
      <c r="C15" s="8" t="s">
        <v>34</v>
      </c>
      <c r="D15" s="8">
        <v>1</v>
      </c>
      <c r="E15" s="8">
        <v>42.5</v>
      </c>
      <c r="F15" s="8">
        <f>D15*E15</f>
        <v>42.5</v>
      </c>
      <c r="G15" s="19"/>
      <c r="H15" s="20"/>
      <c r="I15" s="20"/>
      <c r="J15" s="20"/>
      <c r="K15" s="20"/>
    </row>
    <row r="16" spans="1:11" s="3" customFormat="1" x14ac:dyDescent="0.25">
      <c r="A16" s="5">
        <v>9</v>
      </c>
      <c r="B16" s="6" t="s">
        <v>57</v>
      </c>
      <c r="C16" s="8" t="s">
        <v>34</v>
      </c>
      <c r="D16" s="8">
        <v>1</v>
      </c>
      <c r="E16" s="8">
        <v>127.5</v>
      </c>
      <c r="F16" s="8">
        <f>D16*E16</f>
        <v>127.5</v>
      </c>
      <c r="G16" s="19"/>
      <c r="H16" s="21"/>
      <c r="I16" s="21"/>
      <c r="J16" s="21"/>
      <c r="K16" s="21"/>
    </row>
    <row r="17" spans="1:11" s="3" customFormat="1" x14ac:dyDescent="0.25">
      <c r="A17" s="5">
        <v>10</v>
      </c>
      <c r="B17" s="6" t="s">
        <v>58</v>
      </c>
      <c r="C17" s="8" t="s">
        <v>34</v>
      </c>
      <c r="D17" s="8">
        <v>5</v>
      </c>
      <c r="E17" s="8">
        <v>127.5</v>
      </c>
      <c r="F17" s="8">
        <f>D17*E17</f>
        <v>637.5</v>
      </c>
      <c r="G17" s="19"/>
      <c r="H17" s="21"/>
      <c r="I17" s="21"/>
      <c r="J17" s="21"/>
      <c r="K17" s="21"/>
    </row>
    <row r="18" spans="1:11" s="3" customFormat="1" x14ac:dyDescent="0.25">
      <c r="A18" s="5">
        <v>11</v>
      </c>
      <c r="B18" s="87" t="s">
        <v>41</v>
      </c>
      <c r="C18" s="8" t="s">
        <v>90</v>
      </c>
      <c r="D18" s="8">
        <v>1</v>
      </c>
      <c r="E18" s="8">
        <v>144.5</v>
      </c>
      <c r="F18" s="8">
        <f>D18*E18</f>
        <v>144.5</v>
      </c>
      <c r="G18" s="19"/>
      <c r="H18" s="21"/>
      <c r="I18" s="21"/>
      <c r="J18" s="21"/>
      <c r="K18" s="21"/>
    </row>
    <row r="19" spans="1:11" s="3" customFormat="1" x14ac:dyDescent="0.25">
      <c r="A19" s="5"/>
      <c r="B19" s="6" t="s">
        <v>59</v>
      </c>
      <c r="C19" s="8" t="s">
        <v>34</v>
      </c>
      <c r="D19" s="8">
        <v>6</v>
      </c>
      <c r="E19" s="8"/>
      <c r="F19" s="8"/>
      <c r="G19" s="19"/>
      <c r="H19" s="21"/>
      <c r="I19" s="21"/>
      <c r="J19" s="21"/>
      <c r="K19" s="21"/>
    </row>
    <row r="20" spans="1:11" s="3" customFormat="1" x14ac:dyDescent="0.25">
      <c r="A20" s="5"/>
      <c r="B20" s="6" t="s">
        <v>60</v>
      </c>
      <c r="C20" s="8" t="s">
        <v>34</v>
      </c>
      <c r="D20" s="8">
        <v>4</v>
      </c>
      <c r="E20" s="8"/>
      <c r="F20" s="8"/>
      <c r="G20" s="19"/>
      <c r="H20" s="21"/>
      <c r="I20" s="21"/>
      <c r="J20" s="21"/>
      <c r="K20" s="21"/>
    </row>
    <row r="21" spans="1:11" s="3" customFormat="1" x14ac:dyDescent="0.25">
      <c r="A21" s="5"/>
      <c r="B21" s="6" t="s">
        <v>61</v>
      </c>
      <c r="C21" s="8" t="s">
        <v>34</v>
      </c>
      <c r="D21" s="8">
        <v>4</v>
      </c>
      <c r="E21" s="8"/>
      <c r="F21" s="8"/>
      <c r="G21" s="19"/>
      <c r="H21" s="21"/>
      <c r="I21" s="21"/>
      <c r="J21" s="21"/>
      <c r="K21" s="21"/>
    </row>
    <row r="22" spans="1:11" s="3" customFormat="1" x14ac:dyDescent="0.25">
      <c r="A22" s="5">
        <v>12</v>
      </c>
      <c r="B22" s="6" t="s">
        <v>62</v>
      </c>
      <c r="C22" s="8" t="s">
        <v>34</v>
      </c>
      <c r="D22" s="8">
        <v>7</v>
      </c>
      <c r="E22" s="8">
        <v>127.5</v>
      </c>
      <c r="F22" s="8">
        <f>D22*E22</f>
        <v>892.5</v>
      </c>
      <c r="G22" s="19"/>
      <c r="H22" s="21"/>
      <c r="I22" s="21"/>
      <c r="J22" s="21"/>
      <c r="K22" s="21"/>
    </row>
    <row r="23" spans="1:11" s="3" customFormat="1" x14ac:dyDescent="0.25">
      <c r="A23" s="5">
        <v>13</v>
      </c>
      <c r="B23" s="6" t="s">
        <v>63</v>
      </c>
      <c r="C23" s="8" t="s">
        <v>34</v>
      </c>
      <c r="D23" s="8">
        <v>1</v>
      </c>
      <c r="E23" s="8">
        <v>170</v>
      </c>
      <c r="F23" s="8">
        <f>D23*E23</f>
        <v>170</v>
      </c>
      <c r="G23" s="19"/>
      <c r="H23" s="21"/>
      <c r="I23" s="21"/>
      <c r="J23" s="21"/>
      <c r="K23" s="21"/>
    </row>
    <row r="24" spans="1:11" s="3" customFormat="1" x14ac:dyDescent="0.25">
      <c r="A24" s="5">
        <v>14</v>
      </c>
      <c r="B24" s="7" t="s">
        <v>64</v>
      </c>
      <c r="C24" s="8" t="s">
        <v>34</v>
      </c>
      <c r="D24" s="8">
        <v>1</v>
      </c>
      <c r="E24" s="8">
        <v>127.5</v>
      </c>
      <c r="F24" s="8">
        <f>D24*E24</f>
        <v>127.5</v>
      </c>
      <c r="G24" s="19"/>
      <c r="H24" s="21"/>
      <c r="I24" s="21"/>
      <c r="J24" s="21"/>
      <c r="K24" s="21"/>
    </row>
    <row r="25" spans="1:11" x14ac:dyDescent="0.25">
      <c r="A25" s="5">
        <v>15</v>
      </c>
      <c r="B25" s="7" t="s">
        <v>65</v>
      </c>
      <c r="C25" s="8" t="s">
        <v>34</v>
      </c>
      <c r="D25" s="8">
        <v>1</v>
      </c>
      <c r="E25" s="8"/>
      <c r="F25" s="8"/>
      <c r="G25" s="20"/>
      <c r="H25" s="20"/>
      <c r="I25" s="20"/>
      <c r="J25" s="20"/>
      <c r="K25" s="20"/>
    </row>
    <row r="26" spans="1:11" x14ac:dyDescent="0.25">
      <c r="A26" s="5">
        <v>16</v>
      </c>
      <c r="B26" s="7" t="s">
        <v>66</v>
      </c>
      <c r="C26" s="8" t="s">
        <v>34</v>
      </c>
      <c r="D26" s="8">
        <v>2</v>
      </c>
      <c r="E26" s="8">
        <v>85</v>
      </c>
      <c r="F26" s="8">
        <f>D26*E26</f>
        <v>170</v>
      </c>
      <c r="G26" s="20"/>
      <c r="H26" s="20"/>
      <c r="I26" s="20"/>
      <c r="J26" s="20"/>
      <c r="K26" s="20"/>
    </row>
    <row r="27" spans="1:11" x14ac:dyDescent="0.25">
      <c r="A27" s="5">
        <v>17</v>
      </c>
      <c r="B27" s="7" t="s">
        <v>67</v>
      </c>
      <c r="C27" s="8" t="s">
        <v>34</v>
      </c>
      <c r="D27" s="8">
        <v>1</v>
      </c>
      <c r="E27" s="8">
        <v>467.5</v>
      </c>
      <c r="F27" s="8">
        <f>D27*E27</f>
        <v>467.5</v>
      </c>
      <c r="G27" s="20"/>
      <c r="H27" s="20"/>
      <c r="I27" s="20"/>
      <c r="J27" s="20"/>
      <c r="K27" s="20"/>
    </row>
    <row r="28" spans="1:11" x14ac:dyDescent="0.25">
      <c r="A28" s="5">
        <v>18</v>
      </c>
      <c r="B28" s="7" t="s">
        <v>68</v>
      </c>
      <c r="C28" s="8" t="s">
        <v>34</v>
      </c>
      <c r="D28" s="8">
        <v>1</v>
      </c>
      <c r="E28" s="8">
        <v>212.5</v>
      </c>
      <c r="F28" s="8">
        <f>D28*E28</f>
        <v>212.5</v>
      </c>
      <c r="G28" s="20"/>
      <c r="H28" s="20"/>
      <c r="I28" s="20"/>
      <c r="J28" s="20"/>
      <c r="K28" s="20"/>
    </row>
    <row r="29" spans="1:11" x14ac:dyDescent="0.25">
      <c r="A29" s="5">
        <v>19</v>
      </c>
      <c r="B29" s="6" t="s">
        <v>69</v>
      </c>
      <c r="C29" s="8" t="s">
        <v>34</v>
      </c>
      <c r="D29" s="8">
        <v>1</v>
      </c>
      <c r="E29" s="8">
        <v>212.5</v>
      </c>
      <c r="F29" s="8">
        <f>D29*E29</f>
        <v>212.5</v>
      </c>
      <c r="G29" s="20"/>
      <c r="H29" s="20"/>
      <c r="I29" s="20"/>
      <c r="J29" s="20"/>
      <c r="K29" s="20"/>
    </row>
    <row r="30" spans="1:11" s="3" customFormat="1" x14ac:dyDescent="0.25">
      <c r="A30" s="5">
        <v>20</v>
      </c>
      <c r="B30" s="6" t="s">
        <v>70</v>
      </c>
      <c r="C30" s="8" t="s">
        <v>34</v>
      </c>
      <c r="D30" s="8">
        <v>7</v>
      </c>
      <c r="E30" s="8">
        <v>170</v>
      </c>
      <c r="F30" s="8">
        <f>D30*E30</f>
        <v>1190</v>
      </c>
      <c r="G30" s="19"/>
      <c r="H30" s="21"/>
      <c r="I30" s="21"/>
      <c r="J30" s="21"/>
      <c r="K30" s="21"/>
    </row>
    <row r="31" spans="1:11" s="3" customFormat="1" x14ac:dyDescent="0.25">
      <c r="A31" s="5">
        <v>21</v>
      </c>
      <c r="B31" s="6" t="s">
        <v>71</v>
      </c>
      <c r="C31" s="8" t="s">
        <v>34</v>
      </c>
      <c r="D31" s="8">
        <v>1</v>
      </c>
      <c r="E31" s="8">
        <v>136</v>
      </c>
      <c r="F31" s="8">
        <f>D31*E31</f>
        <v>136</v>
      </c>
      <c r="G31" s="19"/>
      <c r="H31" s="21"/>
      <c r="I31" s="21"/>
      <c r="J31" s="21"/>
      <c r="K31" s="21"/>
    </row>
    <row r="32" spans="1:11" s="3" customFormat="1" x14ac:dyDescent="0.25">
      <c r="A32" s="5"/>
      <c r="B32" s="6" t="s">
        <v>72</v>
      </c>
      <c r="C32" s="8" t="s">
        <v>34</v>
      </c>
      <c r="D32" s="8">
        <v>1</v>
      </c>
      <c r="E32" s="8"/>
      <c r="F32" s="8"/>
      <c r="G32" s="19"/>
      <c r="H32" s="21"/>
      <c r="I32" s="21"/>
      <c r="J32" s="21"/>
      <c r="K32" s="21"/>
    </row>
    <row r="33" spans="1:11" s="3" customFormat="1" x14ac:dyDescent="0.25">
      <c r="A33" s="5">
        <v>22</v>
      </c>
      <c r="B33" s="6" t="s">
        <v>73</v>
      </c>
      <c r="C33" s="8" t="s">
        <v>34</v>
      </c>
      <c r="D33" s="8">
        <v>8.8800000000000008</v>
      </c>
      <c r="E33" s="8">
        <v>148.75</v>
      </c>
      <c r="F33" s="8">
        <f>D33*E33</f>
        <v>1320.9</v>
      </c>
      <c r="G33" s="19"/>
      <c r="H33" s="21"/>
      <c r="I33" s="21"/>
      <c r="J33" s="21"/>
      <c r="K33" s="21"/>
    </row>
    <row r="34" spans="1:11" s="3" customFormat="1" x14ac:dyDescent="0.25">
      <c r="A34" s="5">
        <v>23</v>
      </c>
      <c r="B34" s="6" t="s">
        <v>74</v>
      </c>
      <c r="C34" s="8" t="s">
        <v>34</v>
      </c>
      <c r="D34" s="8">
        <v>51</v>
      </c>
      <c r="E34" s="8">
        <v>34.85</v>
      </c>
      <c r="F34" s="8">
        <f>D34*E34</f>
        <v>1777.3500000000001</v>
      </c>
      <c r="G34" s="19"/>
      <c r="H34" s="21"/>
      <c r="I34" s="21"/>
      <c r="J34" s="21"/>
      <c r="K34" s="21"/>
    </row>
    <row r="35" spans="1:11" s="3" customFormat="1" x14ac:dyDescent="0.25">
      <c r="A35" s="5">
        <v>24</v>
      </c>
      <c r="B35" s="6" t="s">
        <v>75</v>
      </c>
      <c r="C35" s="8" t="s">
        <v>34</v>
      </c>
      <c r="D35" s="8">
        <v>1</v>
      </c>
      <c r="E35" s="8">
        <v>25.5</v>
      </c>
      <c r="F35" s="8">
        <f>D35*E35</f>
        <v>25.5</v>
      </c>
      <c r="G35" s="19"/>
      <c r="H35" s="21"/>
      <c r="I35" s="21"/>
      <c r="J35" s="21"/>
      <c r="K35" s="21"/>
    </row>
    <row r="36" spans="1:11" s="3" customFormat="1" x14ac:dyDescent="0.25">
      <c r="A36" s="5">
        <v>25</v>
      </c>
      <c r="B36" s="6" t="s">
        <v>35</v>
      </c>
      <c r="C36" s="8" t="s">
        <v>34</v>
      </c>
      <c r="D36" s="8">
        <v>2</v>
      </c>
      <c r="E36" s="8">
        <v>25.5</v>
      </c>
      <c r="F36" s="8">
        <f>D36*E36</f>
        <v>51</v>
      </c>
      <c r="G36" s="19"/>
      <c r="H36" s="21"/>
      <c r="I36" s="21"/>
      <c r="J36" s="21"/>
      <c r="K36" s="21"/>
    </row>
    <row r="37" spans="1:11" s="3" customFormat="1" x14ac:dyDescent="0.25">
      <c r="A37" s="5">
        <v>26</v>
      </c>
      <c r="B37" s="6" t="s">
        <v>76</v>
      </c>
      <c r="C37" s="8" t="s">
        <v>34</v>
      </c>
      <c r="D37" s="8">
        <v>1</v>
      </c>
      <c r="E37" s="8">
        <v>127.5</v>
      </c>
      <c r="F37" s="8">
        <f>D37*E37</f>
        <v>127.5</v>
      </c>
      <c r="G37" s="19"/>
      <c r="H37" s="21"/>
      <c r="I37" s="21"/>
      <c r="J37" s="21"/>
      <c r="K37" s="21"/>
    </row>
    <row r="38" spans="1:11" s="3" customFormat="1" x14ac:dyDescent="0.25">
      <c r="A38" s="5"/>
      <c r="B38" s="6" t="s">
        <v>77</v>
      </c>
      <c r="C38" s="8" t="s">
        <v>34</v>
      </c>
      <c r="D38" s="8">
        <v>1</v>
      </c>
      <c r="E38" s="8"/>
      <c r="F38" s="8"/>
      <c r="G38" s="19"/>
      <c r="H38" s="21"/>
      <c r="I38" s="21"/>
      <c r="J38" s="21"/>
      <c r="K38" s="21"/>
    </row>
    <row r="39" spans="1:11" s="3" customFormat="1" x14ac:dyDescent="0.25">
      <c r="A39" s="5">
        <v>27</v>
      </c>
      <c r="B39" s="7" t="s">
        <v>78</v>
      </c>
      <c r="C39" s="8" t="s">
        <v>34</v>
      </c>
      <c r="D39" s="8">
        <v>1</v>
      </c>
      <c r="E39" s="8">
        <v>253.29999999999998</v>
      </c>
      <c r="F39" s="8">
        <f>D39*E39</f>
        <v>253.29999999999998</v>
      </c>
      <c r="G39" s="19"/>
      <c r="H39" s="21"/>
      <c r="I39" s="21"/>
      <c r="J39" s="21"/>
      <c r="K39" s="21"/>
    </row>
    <row r="40" spans="1:11" s="3" customFormat="1" x14ac:dyDescent="0.25">
      <c r="A40" s="5">
        <v>28</v>
      </c>
      <c r="B40" s="7" t="s">
        <v>79</v>
      </c>
      <c r="C40" s="8" t="s">
        <v>37</v>
      </c>
      <c r="D40" s="8">
        <v>7.65</v>
      </c>
      <c r="E40" s="8">
        <v>90.95</v>
      </c>
      <c r="F40" s="8">
        <f>D40*E40</f>
        <v>695.76750000000004</v>
      </c>
      <c r="G40" s="21"/>
      <c r="H40" s="21"/>
      <c r="I40" s="21"/>
      <c r="J40" s="21"/>
      <c r="K40" s="21"/>
    </row>
    <row r="41" spans="1:11" s="3" customFormat="1" x14ac:dyDescent="0.25">
      <c r="A41" s="5">
        <v>29</v>
      </c>
      <c r="B41" s="7" t="s">
        <v>80</v>
      </c>
      <c r="C41" s="8" t="s">
        <v>34</v>
      </c>
      <c r="D41" s="8">
        <v>1</v>
      </c>
      <c r="E41" s="8">
        <v>187</v>
      </c>
      <c r="F41" s="8">
        <f>D41*E41</f>
        <v>187</v>
      </c>
      <c r="G41" s="21"/>
      <c r="H41" s="21"/>
      <c r="I41" s="21"/>
      <c r="J41" s="21"/>
      <c r="K41" s="21"/>
    </row>
    <row r="42" spans="1:11" s="3" customFormat="1" x14ac:dyDescent="0.25">
      <c r="A42" s="5">
        <v>30</v>
      </c>
      <c r="B42" s="87" t="s">
        <v>81</v>
      </c>
      <c r="C42" s="8" t="s">
        <v>34</v>
      </c>
      <c r="D42" s="8">
        <v>2</v>
      </c>
      <c r="E42" s="8">
        <v>518.5</v>
      </c>
      <c r="F42" s="8">
        <f>D42*E42</f>
        <v>1037</v>
      </c>
      <c r="G42" s="21"/>
      <c r="H42" s="21"/>
      <c r="I42" s="21"/>
      <c r="J42" s="21"/>
      <c r="K42" s="21"/>
    </row>
    <row r="43" spans="1:11" s="3" customFormat="1" x14ac:dyDescent="0.25">
      <c r="A43" s="5">
        <v>31</v>
      </c>
      <c r="B43" s="87" t="s">
        <v>82</v>
      </c>
      <c r="C43" s="8" t="s">
        <v>34</v>
      </c>
      <c r="D43" s="8">
        <v>3</v>
      </c>
      <c r="E43" s="8">
        <v>28.9</v>
      </c>
      <c r="F43" s="8">
        <f>D43*E43</f>
        <v>86.699999999999989</v>
      </c>
      <c r="G43" s="21"/>
      <c r="H43" s="21"/>
      <c r="I43" s="21"/>
      <c r="J43" s="21"/>
      <c r="K43" s="21"/>
    </row>
    <row r="44" spans="1:11" s="3" customFormat="1" x14ac:dyDescent="0.25">
      <c r="A44" s="5">
        <v>32</v>
      </c>
      <c r="B44" s="87" t="s">
        <v>83</v>
      </c>
      <c r="C44" s="8" t="s">
        <v>34</v>
      </c>
      <c r="D44" s="8">
        <v>1</v>
      </c>
      <c r="E44" s="8">
        <v>39.1</v>
      </c>
      <c r="F44" s="8">
        <f>D44*E44</f>
        <v>39.1</v>
      </c>
      <c r="G44" s="21"/>
      <c r="H44" s="21"/>
      <c r="I44" s="21"/>
      <c r="J44" s="21"/>
      <c r="K44" s="21"/>
    </row>
    <row r="45" spans="1:11" x14ac:dyDescent="0.25">
      <c r="A45" s="5">
        <v>33</v>
      </c>
      <c r="B45" s="87" t="s">
        <v>84</v>
      </c>
      <c r="C45" s="8" t="s">
        <v>34</v>
      </c>
      <c r="D45" s="8">
        <v>1</v>
      </c>
      <c r="E45" s="8">
        <v>119</v>
      </c>
      <c r="F45" s="8">
        <f>D45*E45</f>
        <v>119</v>
      </c>
      <c r="G45" s="19"/>
      <c r="H45" s="20"/>
      <c r="I45" s="20"/>
      <c r="J45" s="20"/>
      <c r="K45" s="20"/>
    </row>
    <row r="46" spans="1:11" x14ac:dyDescent="0.25">
      <c r="A46" s="5">
        <v>34</v>
      </c>
      <c r="B46" s="87" t="s">
        <v>85</v>
      </c>
      <c r="C46" s="8" t="s">
        <v>34</v>
      </c>
      <c r="D46" s="8">
        <v>2</v>
      </c>
      <c r="E46" s="8">
        <v>127.5</v>
      </c>
      <c r="F46" s="8">
        <f>D46*E46</f>
        <v>255</v>
      </c>
      <c r="G46" s="20"/>
      <c r="H46" s="20"/>
      <c r="I46" s="20"/>
      <c r="J46" s="20"/>
      <c r="K46" s="20"/>
    </row>
    <row r="47" spans="1:11" x14ac:dyDescent="0.25">
      <c r="A47" s="5">
        <v>35</v>
      </c>
      <c r="B47" s="87" t="s">
        <v>86</v>
      </c>
      <c r="C47" s="8" t="s">
        <v>34</v>
      </c>
      <c r="D47" s="8">
        <v>1</v>
      </c>
      <c r="E47" s="8"/>
      <c r="F47" s="8"/>
      <c r="G47" s="20"/>
      <c r="H47" s="20"/>
      <c r="I47" s="20"/>
      <c r="J47" s="20"/>
      <c r="K47" s="20"/>
    </row>
    <row r="48" spans="1:11" x14ac:dyDescent="0.25">
      <c r="A48" s="5">
        <v>36</v>
      </c>
      <c r="B48" s="7" t="s">
        <v>87</v>
      </c>
      <c r="C48" s="8" t="s">
        <v>34</v>
      </c>
      <c r="D48" s="8">
        <v>1</v>
      </c>
      <c r="E48" s="8">
        <v>127.5</v>
      </c>
      <c r="F48" s="8">
        <f>D48*E48</f>
        <v>127.5</v>
      </c>
      <c r="G48" s="20"/>
      <c r="H48" s="20"/>
      <c r="I48" s="20"/>
      <c r="J48" s="20"/>
      <c r="K48" s="20"/>
    </row>
    <row r="49" spans="1:11" x14ac:dyDescent="0.25">
      <c r="A49" s="5">
        <v>37</v>
      </c>
      <c r="B49" s="7" t="s">
        <v>88</v>
      </c>
      <c r="C49" s="8" t="s">
        <v>34</v>
      </c>
      <c r="D49" s="8">
        <v>8</v>
      </c>
      <c r="E49" s="8">
        <v>8.5</v>
      </c>
      <c r="F49" s="8">
        <f>D49*E49</f>
        <v>68</v>
      </c>
      <c r="G49" s="21"/>
      <c r="H49" s="20"/>
      <c r="I49" s="20"/>
      <c r="J49" s="20"/>
      <c r="K49" s="20"/>
    </row>
    <row r="50" spans="1:11" s="3" customFormat="1" x14ac:dyDescent="0.25">
      <c r="A50" s="5">
        <v>38</v>
      </c>
      <c r="B50" s="7" t="s">
        <v>89</v>
      </c>
      <c r="C50" s="8" t="s">
        <v>34</v>
      </c>
      <c r="D50" s="8">
        <v>3</v>
      </c>
      <c r="E50" s="8">
        <v>8.5</v>
      </c>
      <c r="F50" s="8">
        <f>D50*E50</f>
        <v>25.5</v>
      </c>
      <c r="G50" s="21"/>
      <c r="H50" s="21"/>
      <c r="I50" s="21"/>
      <c r="J50" s="21"/>
      <c r="K50" s="21"/>
    </row>
    <row r="51" spans="1:11" s="3" customFormat="1" x14ac:dyDescent="0.25">
      <c r="A51" s="5">
        <v>39</v>
      </c>
      <c r="B51" s="9" t="s">
        <v>42</v>
      </c>
      <c r="C51" s="8" t="s">
        <v>37</v>
      </c>
      <c r="D51" s="8">
        <f>55*0.36</f>
        <v>19.8</v>
      </c>
      <c r="E51" s="8">
        <v>34</v>
      </c>
      <c r="F51" s="8">
        <f>D51*E51</f>
        <v>673.2</v>
      </c>
      <c r="G51" s="21" t="s">
        <v>43</v>
      </c>
      <c r="H51" s="21" t="s">
        <v>0</v>
      </c>
      <c r="I51" s="21">
        <v>55</v>
      </c>
      <c r="J51" s="21">
        <v>45</v>
      </c>
      <c r="K51" s="21">
        <f>I51*J51</f>
        <v>2475</v>
      </c>
    </row>
    <row r="52" spans="1:11" s="3" customFormat="1" x14ac:dyDescent="0.25">
      <c r="A52" s="5">
        <v>40</v>
      </c>
      <c r="B52" s="9" t="s">
        <v>44</v>
      </c>
      <c r="C52" s="8" t="s">
        <v>34</v>
      </c>
      <c r="D52" s="8">
        <v>5</v>
      </c>
      <c r="E52" s="8">
        <v>127.5</v>
      </c>
      <c r="F52" s="8">
        <f>D52*E52</f>
        <v>637.5</v>
      </c>
      <c r="G52" s="21" t="s">
        <v>45</v>
      </c>
      <c r="H52" s="21" t="s">
        <v>0</v>
      </c>
      <c r="I52" s="21">
        <v>5</v>
      </c>
      <c r="J52" s="21">
        <v>320</v>
      </c>
      <c r="K52" s="21">
        <f>I52*J52</f>
        <v>1600</v>
      </c>
    </row>
    <row r="53" spans="1:11" s="3" customFormat="1" x14ac:dyDescent="0.25">
      <c r="A53" s="5">
        <v>41</v>
      </c>
      <c r="B53" s="9" t="s">
        <v>46</v>
      </c>
      <c r="C53" s="8" t="s">
        <v>34</v>
      </c>
      <c r="D53" s="8">
        <v>5</v>
      </c>
      <c r="E53" s="8">
        <v>17</v>
      </c>
      <c r="F53" s="8">
        <f>D53*E53</f>
        <v>85</v>
      </c>
      <c r="G53" s="21" t="s">
        <v>47</v>
      </c>
      <c r="H53" s="21" t="s">
        <v>48</v>
      </c>
      <c r="I53" s="21">
        <v>0.5</v>
      </c>
      <c r="J53" s="21">
        <v>116</v>
      </c>
      <c r="K53" s="21">
        <f>I53*J53</f>
        <v>58</v>
      </c>
    </row>
    <row r="54" spans="1:11" s="3" customFormat="1" x14ac:dyDescent="0.25">
      <c r="A54" s="5">
        <v>42</v>
      </c>
      <c r="B54" s="9" t="s">
        <v>91</v>
      </c>
      <c r="C54" s="8" t="s">
        <v>37</v>
      </c>
      <c r="D54" s="8">
        <v>1.44</v>
      </c>
      <c r="E54" s="8">
        <v>210.79999999999998</v>
      </c>
      <c r="F54" s="8">
        <f>D54*E54</f>
        <v>303.55199999999996</v>
      </c>
      <c r="G54" s="21" t="s">
        <v>92</v>
      </c>
      <c r="H54" s="21" t="s">
        <v>37</v>
      </c>
      <c r="I54" s="21">
        <v>1</v>
      </c>
      <c r="J54" s="21">
        <v>350</v>
      </c>
      <c r="K54" s="21">
        <f>I54*J54</f>
        <v>350</v>
      </c>
    </row>
    <row r="55" spans="1:11" s="3" customFormat="1" x14ac:dyDescent="0.25">
      <c r="A55" s="5"/>
      <c r="B55" s="9"/>
      <c r="C55" s="8"/>
      <c r="D55" s="8"/>
      <c r="E55" s="8"/>
      <c r="F55" s="8"/>
      <c r="G55" s="21" t="s">
        <v>47</v>
      </c>
      <c r="H55" s="21" t="s">
        <v>48</v>
      </c>
      <c r="I55" s="21">
        <v>0.4</v>
      </c>
      <c r="J55" s="21">
        <v>116</v>
      </c>
      <c r="K55" s="21">
        <f>I55*J55</f>
        <v>46.400000000000006</v>
      </c>
    </row>
    <row r="56" spans="1:11" s="3" customFormat="1" x14ac:dyDescent="0.25">
      <c r="A56" s="5"/>
      <c r="B56" s="9"/>
      <c r="C56" s="8"/>
      <c r="D56" s="8"/>
      <c r="E56" s="8"/>
      <c r="F56" s="8"/>
      <c r="G56" s="21" t="s">
        <v>93</v>
      </c>
      <c r="H56" s="21" t="s">
        <v>0</v>
      </c>
      <c r="I56" s="21">
        <v>1</v>
      </c>
      <c r="J56" s="21">
        <v>63.3</v>
      </c>
      <c r="K56" s="21">
        <f>I56*J56</f>
        <v>63.3</v>
      </c>
    </row>
    <row r="57" spans="1:11" s="3" customFormat="1" ht="28.5" x14ac:dyDescent="0.25">
      <c r="A57" s="22"/>
      <c r="B57" s="23" t="s">
        <v>12</v>
      </c>
      <c r="C57" s="24"/>
      <c r="D57" s="25"/>
      <c r="E57" s="25"/>
      <c r="F57" s="26">
        <f>SUM(F8:F56)</f>
        <v>14154.7695</v>
      </c>
      <c r="G57" s="23" t="s">
        <v>13</v>
      </c>
      <c r="H57" s="27"/>
      <c r="I57" s="28"/>
      <c r="J57" s="29"/>
      <c r="K57" s="30">
        <f>SUM(K8:K56)</f>
        <v>8660.65</v>
      </c>
    </row>
    <row r="58" spans="1:11" s="3" customFormat="1" ht="15.75" x14ac:dyDescent="0.25">
      <c r="A58" s="31"/>
      <c r="B58" s="32" t="s">
        <v>14</v>
      </c>
      <c r="C58" s="31"/>
      <c r="D58" s="31"/>
      <c r="E58" s="31"/>
      <c r="F58" s="31"/>
      <c r="G58" s="31"/>
      <c r="H58" s="31"/>
      <c r="I58" s="31"/>
      <c r="J58" s="31"/>
      <c r="K58" s="31"/>
    </row>
    <row r="59" spans="1:11" s="3" customFormat="1" ht="30" x14ac:dyDescent="0.25">
      <c r="A59" s="22">
        <v>61</v>
      </c>
      <c r="B59" s="75" t="s">
        <v>28</v>
      </c>
      <c r="C59" s="76" t="s">
        <v>29</v>
      </c>
      <c r="D59" s="33">
        <v>1</v>
      </c>
      <c r="E59" s="33">
        <v>500</v>
      </c>
      <c r="F59" s="33">
        <f>D59*E59</f>
        <v>500</v>
      </c>
      <c r="G59" s="21"/>
      <c r="H59" s="21"/>
      <c r="I59" s="21"/>
      <c r="J59" s="21"/>
      <c r="K59" s="21"/>
    </row>
    <row r="60" spans="1:11" s="3" customFormat="1" x14ac:dyDescent="0.25">
      <c r="A60" s="8">
        <v>62</v>
      </c>
      <c r="B60" s="87" t="s">
        <v>39</v>
      </c>
      <c r="C60" s="8" t="s">
        <v>38</v>
      </c>
      <c r="D60" s="8">
        <v>0.2</v>
      </c>
      <c r="E60" s="8">
        <v>246.5</v>
      </c>
      <c r="F60" s="33">
        <f>D60*E60</f>
        <v>49.300000000000004</v>
      </c>
      <c r="G60" s="77" t="s">
        <v>30</v>
      </c>
      <c r="H60" s="34" t="s">
        <v>0</v>
      </c>
      <c r="I60" s="35">
        <v>20</v>
      </c>
      <c r="J60" s="35">
        <v>5.83</v>
      </c>
      <c r="K60" s="36">
        <f>J60*I60</f>
        <v>116.6</v>
      </c>
    </row>
    <row r="61" spans="1:11" s="3" customFormat="1" x14ac:dyDescent="0.25">
      <c r="A61" s="22">
        <v>63</v>
      </c>
      <c r="B61" s="78" t="s">
        <v>36</v>
      </c>
      <c r="C61" s="79" t="s">
        <v>40</v>
      </c>
      <c r="D61" s="36">
        <v>1</v>
      </c>
      <c r="E61" s="36">
        <v>935</v>
      </c>
      <c r="F61" s="33">
        <f>D61*E61</f>
        <v>935</v>
      </c>
      <c r="G61" s="82"/>
      <c r="H61" s="82"/>
      <c r="I61" s="82"/>
      <c r="J61" s="82"/>
      <c r="K61" s="82"/>
    </row>
    <row r="62" spans="1:11" s="3" customFormat="1" ht="30" x14ac:dyDescent="0.25">
      <c r="A62" s="8">
        <v>64</v>
      </c>
      <c r="B62" s="41" t="s">
        <v>18</v>
      </c>
      <c r="C62" s="42" t="s">
        <v>19</v>
      </c>
      <c r="D62" s="39">
        <v>457</v>
      </c>
      <c r="E62" s="39">
        <v>10.62</v>
      </c>
      <c r="F62" s="33">
        <f>D62*E62</f>
        <v>4853.3399999999992</v>
      </c>
      <c r="G62" s="40"/>
      <c r="H62" s="34"/>
      <c r="I62" s="35"/>
      <c r="J62" s="35"/>
      <c r="K62" s="36"/>
    </row>
    <row r="63" spans="1:11" s="3" customFormat="1" ht="29.25" x14ac:dyDescent="0.25">
      <c r="A63" s="43"/>
      <c r="B63" s="23" t="s">
        <v>20</v>
      </c>
      <c r="C63" s="44"/>
      <c r="D63" s="45"/>
      <c r="E63" s="45"/>
      <c r="F63" s="28">
        <f>SUM(F59:F62)</f>
        <v>6337.6399999999994</v>
      </c>
      <c r="G63" s="46" t="s">
        <v>21</v>
      </c>
      <c r="H63" s="47"/>
      <c r="I63" s="48"/>
      <c r="J63" s="45"/>
      <c r="K63" s="28">
        <f>SUM(K60:K62)</f>
        <v>116.6</v>
      </c>
    </row>
    <row r="64" spans="1:11" s="3" customFormat="1" ht="31.5" x14ac:dyDescent="0.25">
      <c r="A64" s="53"/>
      <c r="B64" s="49" t="s">
        <v>22</v>
      </c>
      <c r="C64" s="50"/>
      <c r="D64" s="55"/>
      <c r="E64" s="55"/>
      <c r="F64" s="52">
        <f>F63+F57</f>
        <v>20492.409500000002</v>
      </c>
      <c r="G64" s="57" t="s">
        <v>23</v>
      </c>
      <c r="H64" s="50"/>
      <c r="I64" s="51"/>
      <c r="J64" s="51"/>
      <c r="K64" s="52">
        <f>K63+K57</f>
        <v>8777.25</v>
      </c>
    </row>
    <row r="65" spans="1:11" s="3" customFormat="1" ht="15.75" x14ac:dyDescent="0.25">
      <c r="A65" s="53"/>
      <c r="B65" s="54"/>
      <c r="C65" s="58"/>
      <c r="D65" s="56"/>
      <c r="E65" s="56"/>
      <c r="F65" s="52"/>
      <c r="G65" s="57" t="s">
        <v>24</v>
      </c>
      <c r="H65" s="59"/>
      <c r="I65" s="51"/>
      <c r="J65" s="51"/>
      <c r="K65" s="52">
        <f>K64+F66</f>
        <v>29269.659500000002</v>
      </c>
    </row>
    <row r="66" spans="1:11" s="3" customFormat="1" ht="15.75" x14ac:dyDescent="0.25">
      <c r="A66" s="53"/>
      <c r="B66" s="57" t="s">
        <v>25</v>
      </c>
      <c r="C66" s="59"/>
      <c r="D66" s="55"/>
      <c r="E66" s="55"/>
      <c r="F66" s="52">
        <f>F64</f>
        <v>20492.409500000002</v>
      </c>
      <c r="G66" s="57" t="s">
        <v>26</v>
      </c>
      <c r="H66" s="59"/>
      <c r="I66" s="51"/>
      <c r="J66" s="51"/>
      <c r="K66" s="52">
        <f>K65*0.2</f>
        <v>5853.9319000000005</v>
      </c>
    </row>
    <row r="67" spans="1:11" s="3" customFormat="1" ht="15.75" x14ac:dyDescent="0.25">
      <c r="A67" s="53"/>
      <c r="B67" s="60"/>
      <c r="C67" s="59"/>
      <c r="D67" s="60"/>
      <c r="E67" s="60"/>
      <c r="F67" s="60"/>
      <c r="G67" s="57" t="s">
        <v>27</v>
      </c>
      <c r="H67" s="59"/>
      <c r="I67" s="51"/>
      <c r="J67" s="51"/>
      <c r="K67" s="52">
        <f>K65*1.2</f>
        <v>35123.591399999998</v>
      </c>
    </row>
    <row r="68" spans="1:11" s="3" customFormat="1" ht="15.75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3"/>
      <c r="K68" s="62"/>
    </row>
    <row r="69" spans="1:11" s="3" customFormat="1" ht="15.75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3"/>
      <c r="K69" s="62"/>
    </row>
    <row r="70" spans="1:11" s="3" customFormat="1" ht="15.75" x14ac:dyDescent="0.25">
      <c r="A70" s="64"/>
      <c r="B70" s="65"/>
      <c r="C70" s="65"/>
      <c r="D70" s="64"/>
      <c r="E70" s="64"/>
      <c r="F70" s="64"/>
      <c r="G70" s="66"/>
      <c r="H70" s="88"/>
      <c r="I70" s="88"/>
      <c r="J70" s="88"/>
      <c r="K70" s="88"/>
    </row>
    <row r="71" spans="1:11" ht="15.75" x14ac:dyDescent="0.25">
      <c r="A71" s="64"/>
      <c r="B71" s="65"/>
      <c r="C71" s="65"/>
      <c r="D71" s="64"/>
      <c r="E71" s="64"/>
      <c r="F71" s="64"/>
      <c r="G71" s="66"/>
      <c r="H71" s="66"/>
      <c r="I71" s="67"/>
      <c r="J71" s="67"/>
      <c r="K71" s="67"/>
    </row>
    <row r="72" spans="1:11" ht="15.75" x14ac:dyDescent="0.25">
      <c r="A72" s="68"/>
      <c r="B72" s="89"/>
      <c r="C72" s="89"/>
      <c r="D72" s="69"/>
      <c r="E72" s="69"/>
      <c r="F72" s="69"/>
      <c r="G72" s="88"/>
      <c r="H72" s="88"/>
      <c r="I72" s="88"/>
      <c r="J72" s="88"/>
      <c r="K72" s="70"/>
    </row>
    <row r="73" spans="1:11" s="37" customFormat="1" x14ac:dyDescent="0.25">
      <c r="A73"/>
      <c r="B73"/>
      <c r="C73"/>
      <c r="D73"/>
      <c r="E73"/>
      <c r="F73"/>
      <c r="G73"/>
      <c r="H73"/>
      <c r="I73" s="71"/>
      <c r="J73" s="71"/>
      <c r="K73" s="71"/>
    </row>
    <row r="74" spans="1:11" s="37" customFormat="1" x14ac:dyDescent="0.25">
      <c r="A74" s="72"/>
      <c r="B74" s="73"/>
      <c r="C74" s="73"/>
      <c r="D74" s="73"/>
      <c r="E74" s="73"/>
      <c r="F74" s="73"/>
      <c r="G74" s="73"/>
      <c r="H74" s="73"/>
      <c r="I74" s="73"/>
      <c r="J74" s="74"/>
      <c r="K74" s="73"/>
    </row>
    <row r="75" spans="1:11" s="37" customFormat="1" x14ac:dyDescent="0.25">
      <c r="A75" s="2"/>
      <c r="B75" s="1"/>
      <c r="C75" s="2"/>
      <c r="D75" s="2"/>
      <c r="E75" s="2"/>
      <c r="F75" s="2"/>
      <c r="G75"/>
      <c r="H75"/>
      <c r="I75"/>
      <c r="J75"/>
      <c r="K75"/>
    </row>
    <row r="76" spans="1:11" s="37" customFormat="1" x14ac:dyDescent="0.25">
      <c r="A76" s="2"/>
      <c r="B76" s="1"/>
      <c r="C76" s="2"/>
      <c r="D76" s="2"/>
      <c r="E76" s="2"/>
      <c r="F76" s="2"/>
      <c r="G76"/>
      <c r="H76"/>
      <c r="I76"/>
      <c r="J76"/>
      <c r="K76"/>
    </row>
    <row r="77" spans="1:11" s="37" customFormat="1" x14ac:dyDescent="0.25">
      <c r="A77" s="2"/>
      <c r="B77" s="1"/>
      <c r="C77" s="2"/>
      <c r="D77" s="2"/>
      <c r="E77" s="2"/>
      <c r="F77" s="2"/>
      <c r="G77"/>
      <c r="H77"/>
      <c r="I77"/>
      <c r="J77"/>
      <c r="K77"/>
    </row>
    <row r="78" spans="1:11" s="37" customFormat="1" x14ac:dyDescent="0.25">
      <c r="A78" s="2"/>
      <c r="B78" s="1"/>
      <c r="C78" s="2"/>
      <c r="D78" s="2"/>
      <c r="E78" s="2"/>
      <c r="F78" s="2"/>
      <c r="G78"/>
      <c r="H78"/>
      <c r="I78"/>
      <c r="J78"/>
      <c r="K78"/>
    </row>
  </sheetData>
  <mergeCells count="8">
    <mergeCell ref="H70:K70"/>
    <mergeCell ref="B72:C72"/>
    <mergeCell ref="G72:J72"/>
    <mergeCell ref="B1:F1"/>
    <mergeCell ref="B2:F2"/>
    <mergeCell ref="B3:F3"/>
    <mergeCell ref="B4:F4"/>
    <mergeCell ref="B5:K5"/>
  </mergeCells>
  <pageMargins left="0.82677165354330717" right="0.43307086614173229" top="0.55118110236220474" bottom="0.55118110236220474" header="0.11811023622047245" footer="0.118110236220472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Горідько Костянтин Вікторович</dc:creator>
  <cp:lastModifiedBy>Dudenko Zhanna</cp:lastModifiedBy>
  <cp:lastPrinted>2020-09-17T06:27:06Z</cp:lastPrinted>
  <dcterms:created xsi:type="dcterms:W3CDTF">2020-01-24T09:14:22Z</dcterms:created>
  <dcterms:modified xsi:type="dcterms:W3CDTF">2022-07-18T05:26:27Z</dcterms:modified>
</cp:coreProperties>
</file>