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24000" windowHeight="9645" tabRatio="729"/>
  </bookViews>
  <sheets>
    <sheet name="Общестоительные 29,07,22" sheetId="7" r:id="rId1"/>
  </sheets>
  <definedNames>
    <definedName name="_xlnm._FilterDatabase" localSheetId="0" hidden="1">'Общестоительные 29,07,22'!$A$4:$K$4</definedName>
    <definedName name="Електрика_Кабель_АВВГ_4х120_1_0_м.п." localSheetId="0">#REF!</definedName>
    <definedName name="Електрика_Кабель_АВВГ_4х120_1_0_м.п.">#REF!</definedName>
    <definedName name="Електрика_Кабель_АВВГ_4х150_1_0_м.п." localSheetId="0">#REF!</definedName>
    <definedName name="Електрика_Кабель_АВВГ_4х150_1_0_м.п.">#REF!</definedName>
    <definedName name="Електрика_Кабель_АВВГ_4х35_0_66_м.п." localSheetId="0">#REF!</definedName>
    <definedName name="Електрика_Кабель_АВВГ_4х35_0_66_м.п.">#REF!</definedName>
    <definedName name="Електрика_Кабель_АВВГ_4х50_0_66_м.п." localSheetId="0">#REF!</definedName>
    <definedName name="Електрика_Кабель_АВВГ_4х50_0_66_м.п.">#REF!</definedName>
    <definedName name="Електрика_Кабель_АВВГ_4х70_1_0_м.п." localSheetId="0">#REF!</definedName>
    <definedName name="Електрика_Кабель_АВВГ_4х70_1_0_м.п.">#REF!</definedName>
    <definedName name="Електрика_Кабель_АВВГ_4х95_1_0_м.п." localSheetId="0">#REF!</definedName>
    <definedName name="Електрика_Кабель_АВВГ_4х95_1_0_м.п.">#REF!</definedName>
    <definedName name="Електрика_Кабель_ВВГнгд_2х1_0_66_м.п." localSheetId="0">#REF!</definedName>
    <definedName name="Електрика_Кабель_ВВГнгд_2х1_0_66_м.п.">#REF!</definedName>
    <definedName name="Електрика_Кабель_ВВГнгд_2х1_5_0_66_м.п." localSheetId="0">#REF!</definedName>
    <definedName name="Електрика_Кабель_ВВГнгд_2х1_5_0_66_м.п.">#REF!</definedName>
    <definedName name="Електрика_Кабель_ВВГнгд_3х1_5_0_66_м.п." localSheetId="0">#REF!</definedName>
    <definedName name="Електрика_Кабель_ВВГнгд_3х1_5_0_66_м.п.">#REF!</definedName>
    <definedName name="Електрика_Кабель_ВВГнгд_3х2_5_0_66_м.п." localSheetId="0">#REF!</definedName>
    <definedName name="Електрика_Кабель_ВВГнгд_3х2_5_0_66_м.п.">#REF!</definedName>
    <definedName name="Електрика_Кабель_ВВГнгд_3х4_0_66_м.п." localSheetId="0">#REF!</definedName>
    <definedName name="Електрика_Кабель_ВВГнгд_3х4_0_66_м.п.">#REF!</definedName>
    <definedName name="Електрика_Кабель_ВВГнгд_5х1_5_0_66_м.п." localSheetId="0">#REF!</definedName>
    <definedName name="Електрика_Кабель_ВВГнгд_5х1_5_0_66_м.п.">#REF!</definedName>
    <definedName name="Електрика_Кабель_ВВГнгд_5х10_0_66_м.п." localSheetId="0">#REF!</definedName>
    <definedName name="Електрика_Кабель_ВВГнгд_5х10_0_66_м.п.">#REF!</definedName>
    <definedName name="Електрика_Кабель_ВВГнгд_5х120_1_0_м.п." localSheetId="0">#REF!</definedName>
    <definedName name="Електрика_Кабель_ВВГнгд_5х120_1_0_м.п.">#REF!</definedName>
    <definedName name="Електрика_Кабель_ВВГнгд_5х150_1_0_м.п." localSheetId="0">#REF!</definedName>
    <definedName name="Електрика_Кабель_ВВГнгд_5х150_1_0_м.п.">#REF!</definedName>
    <definedName name="Електрика_Кабель_ВВГнгд_5х16_0_66_м.п." localSheetId="0">#REF!</definedName>
    <definedName name="Електрика_Кабель_ВВГнгд_5х16_0_66_м.п.">#REF!</definedName>
    <definedName name="Електрика_Кабель_ВВГнгд_5х185_1_0_м.п." localSheetId="0">#REF!</definedName>
    <definedName name="Електрика_Кабель_ВВГнгд_5х185_1_0_м.п.">#REF!</definedName>
    <definedName name="Електрика_Кабель_ВВГнгд_5х2_5_0_66_м.п." localSheetId="0">#REF!</definedName>
    <definedName name="Електрика_Кабель_ВВГнгд_5х2_5_0_66_м.п.">#REF!</definedName>
    <definedName name="Електрика_Кабель_ВВГнгд_5х240_1_0_м.п." localSheetId="0">#REF!</definedName>
    <definedName name="Електрика_Кабель_ВВГнгд_5х240_1_0_м.п.">#REF!</definedName>
    <definedName name="Електрика_Кабель_ВВГнгд_5х25_0_66_м.п." localSheetId="0">#REF!</definedName>
    <definedName name="Електрика_Кабель_ВВГнгд_5х25_0_66_м.п.">#REF!</definedName>
    <definedName name="Електрика_Кабель_ВВГнгд_5х35_0_66_м.п." localSheetId="0">#REF!</definedName>
    <definedName name="Електрика_Кабель_ВВГнгд_5х35_0_66_м.п.">#REF!</definedName>
    <definedName name="Електрика_Кабель_ВВГнгд_5х4_0_66_м.п." localSheetId="0">#REF!</definedName>
    <definedName name="Електрика_Кабель_ВВГнгд_5х4_0_66_м.п.">#REF!</definedName>
    <definedName name="Електрика_Кабель_ВВГнгд_5х50_0_66_м.п." localSheetId="0">#REF!</definedName>
    <definedName name="Електрика_Кабель_ВВГнгд_5х50_0_66_м.п.">#REF!</definedName>
    <definedName name="Електрика_Кабель_ВВГнгд_5х6_0_66_м.п." localSheetId="0">#REF!</definedName>
    <definedName name="Електрика_Кабель_ВВГнгд_5х6_0_66_м.п.">#REF!</definedName>
    <definedName name="Електрика_Кабель_ВВГнгд_5х70_1_0_м.п." localSheetId="0">#REF!</definedName>
    <definedName name="Електрика_Кабель_ВВГнгд_5х70_1_0_м.п.">#REF!</definedName>
    <definedName name="Електрика_Кабель_ВВГнгд_5х95_1_0_м.п." localSheetId="0">#REF!</definedName>
    <definedName name="Електрика_Кабель_ВВГнгд_5х95_1_0_м.п.">#REF!</definedName>
    <definedName name="Електрика_Кабель_КГНВ_5х25_м.п." localSheetId="0">#REF!</definedName>
    <definedName name="Електрика_Кабель_КГНВ_5х25_м.п.">#REF!</definedName>
    <definedName name="Електрика_Кабель_КГНВ_5х35_м.п." localSheetId="0">#REF!</definedName>
    <definedName name="Електрика_Кабель_КГНВ_5х35_м.п.">#REF!</definedName>
    <definedName name="Електрика_Провід_ПВ_1_1_5_м.п." localSheetId="0">#REF!</definedName>
    <definedName name="Електрика_Провід_ПВ_1_1_5_м.п.">#REF!</definedName>
    <definedName name="Електрика_Провід_ПВ_1_1_м.п." localSheetId="0">#REF!</definedName>
    <definedName name="Електрика_Провід_ПВ_1_1_м.п.">#REF!</definedName>
    <definedName name="Електрика_Провід_ПВ_1_10_м.п." localSheetId="0">#REF!</definedName>
    <definedName name="Електрика_Провід_ПВ_1_10_м.п.">#REF!</definedName>
    <definedName name="Електрика_Провід_ПВ_1_16_м.п." localSheetId="0">#REF!</definedName>
    <definedName name="Електрика_Провід_ПВ_1_16_м.п.">#REF!</definedName>
    <definedName name="Електрика_Провід_ПВ_1_2_5_м.п." localSheetId="0">#REF!</definedName>
    <definedName name="Електрика_Провід_ПВ_1_2_5_м.п.">#REF!</definedName>
    <definedName name="Електрика_Провід_ПВ_1_25_м.п." localSheetId="0">#REF!</definedName>
    <definedName name="Електрика_Провід_ПВ_1_25_м.п.">#REF!</definedName>
    <definedName name="Електрика_Провід_ПВ_1_4_м.п." localSheetId="0">#REF!</definedName>
    <definedName name="Електрика_Провід_ПВ_1_4_м.п.">#REF!</definedName>
    <definedName name="Електрика_Провід_ПВ_1_6_м.п." localSheetId="0">#REF!</definedName>
    <definedName name="Електрика_Провід_ПВ_1_6_м.п.">#REF!</definedName>
    <definedName name="Електрика_Провід_ПВ_3_1_5_м.п." localSheetId="0">#REF!</definedName>
    <definedName name="Електрика_Провід_ПВ_3_1_5_м.п.">#REF!</definedName>
    <definedName name="Електрика_Провід_ПВ_3_10_м.п." localSheetId="0">#REF!</definedName>
    <definedName name="Електрика_Провід_ПВ_3_10_м.п.">#REF!</definedName>
    <definedName name="Електрика_Провід_ПВ_3_120_м.п." localSheetId="0">#REF!</definedName>
    <definedName name="Електрика_Провід_ПВ_3_120_м.п.">#REF!</definedName>
    <definedName name="Електрика_Провід_ПВ_3_16_м.п." localSheetId="0">#REF!</definedName>
    <definedName name="Електрика_Провід_ПВ_3_16_м.п.">#REF!</definedName>
    <definedName name="Електрика_Провід_ПВ_3_2_5_м.п." localSheetId="0">#REF!</definedName>
    <definedName name="Електрика_Провід_ПВ_3_2_5_м.п.">#REF!</definedName>
    <definedName name="Електрика_Провід_ПВ_3_25_м.п." localSheetId="0">#REF!</definedName>
    <definedName name="Електрика_Провід_ПВ_3_25_м.п.">#REF!</definedName>
    <definedName name="Електрика_Провід_ПВ_3_35_м.п." localSheetId="0">#REF!</definedName>
    <definedName name="Електрика_Провід_ПВ_3_35_м.п.">#REF!</definedName>
    <definedName name="Електрика_Провід_ПВ_3_4_м.п." localSheetId="0">#REF!</definedName>
    <definedName name="Електрика_Провід_ПВ_3_4_м.п.">#REF!</definedName>
    <definedName name="Електрика_Провід_ПВ_3_50_м.п." localSheetId="0">#REF!</definedName>
    <definedName name="Електрика_Провід_ПВ_3_50_м.п.">#REF!</definedName>
    <definedName name="Електрика_Провід_ПВ_3_6_м.п." localSheetId="0">#REF!</definedName>
    <definedName name="Електрика_Провід_ПВ_3_6_м.п.">#REF!</definedName>
    <definedName name="Електрика_Провід_ПВ_3_70_м.п." localSheetId="0">#REF!</definedName>
    <definedName name="Електрика_Провід_ПВ_3_70_м.п.">#REF!</definedName>
    <definedName name="Електрика_Провід_ПВ_3_95_м.п." localSheetId="0">#REF!</definedName>
    <definedName name="Електрика_Провід_ПВ_3_95_м.п.">#REF!</definedName>
    <definedName name="Електрика_Провід_ПВС_3х1_5_м.п." localSheetId="0">#REF!</definedName>
    <definedName name="Електрика_Провід_ПВС_3х1_5_м.п.">#REF!</definedName>
    <definedName name="Електрика_Провід_ПВС_3х2_5_м.п." localSheetId="0">#REF!</definedName>
    <definedName name="Електрика_Провід_ПВС_3х2_5_м.п.">#REF!</definedName>
    <definedName name="ЗагБуд_Витратні_МішкиПоліпроп_550х960мм_шт." localSheetId="0">#REF!</definedName>
    <definedName name="ЗагБуд_Витратні_МішкиПоліпроп_550х960мм_шт.">#REF!</definedName>
    <definedName name="ЗагБуд_ГкКонстр_ЛГК_вологост_2_5х1_5х12_5_м2" localSheetId="0">#REF!</definedName>
    <definedName name="ЗагБуд_ГкКонстр_ЛГК_вологост_2_5х1_5х12_5_м2">#REF!</definedName>
    <definedName name="ЗагБуд_ГкКонстр_Отделка_Стрічка_для_швів_48_45_м.п." localSheetId="0">#REF!</definedName>
    <definedName name="ЗагБуд_ГкКонстр_Отделка_Стрічка_для_швів_48_45_м.п.">#REF!</definedName>
    <definedName name="ЗагБуд_ГкКонстр_Профілі_CW_75_0_55мм_м.п." localSheetId="0">#REF!</definedName>
    <definedName name="ЗагБуд_ГкКонстр_Профілі_CW_75_0_55мм_м.п.">#REF!</definedName>
    <definedName name="ЗагБуд_Грунтовка_Ceresit_CT_17_л" localSheetId="0">#REF!</definedName>
    <definedName name="ЗагБуд_Грунтовка_Ceresit_CT_17_л">#REF!</definedName>
    <definedName name="ЗагБуд_Грунтовка_Komposit_ГФ021_кг" localSheetId="0">#REF!</definedName>
    <definedName name="ЗагБуд_Грунтовка_Komposit_ГФ021_кг">#REF!</definedName>
    <definedName name="ЗагБуд_Грунтовка_Kreisel_Tiefgrund_LMF_301_л" localSheetId="0">#REF!</definedName>
    <definedName name="ЗагБуд_Грунтовка_Kreisel_Tiefgrund_LMF_301_л">#REF!</definedName>
    <definedName name="ЗагБуд_Емаль_Komposit_ПФ115_кг" localSheetId="0">#REF!</definedName>
    <definedName name="ЗагБуд_Емаль_Komposit_ПФ115_кг">#REF!</definedName>
    <definedName name="ЗагБуд_Кріплення_Дюбель_6х40_шт." localSheetId="0">#REF!</definedName>
    <definedName name="ЗагБуд_Кріплення_Дюбель_6х40_шт.">#REF!</definedName>
    <definedName name="ЗагБуд_Кріплення_ДюбельBierbach_6х35_шт." localSheetId="0">#REF!</definedName>
    <definedName name="ЗагБуд_Кріплення_ДюбельBierbach_6х35_шт.">#REF!</definedName>
    <definedName name="ЗагБуд_Кріплення_ДюбельBierbach_6х40_шт." localSheetId="0">#REF!</definedName>
    <definedName name="ЗагБуд_Кріплення_ДюбельBierbach_6х40_шт.">#REF!</definedName>
    <definedName name="ЗагБуд_Кріплення_ДюбельBierbach_6х60_шт." localSheetId="0">#REF!</definedName>
    <definedName name="ЗагБуд_Кріплення_ДюбельBierbach_6х60_шт.">#REF!</definedName>
    <definedName name="ЗагБуд_Кріплення_ДюбельBierbach_6х65_шт." localSheetId="0">#REF!</definedName>
    <definedName name="ЗагБуд_Кріплення_ДюбельBierbach_6х65_шт.">#REF!</definedName>
    <definedName name="ЗагБуд_Кріплення_СаморізДляГК_3_5х9_5_шт." localSheetId="0">#REF!</definedName>
    <definedName name="ЗагБуд_Кріплення_СаморізДляГК_3_5х9_5_шт.">#REF!</definedName>
    <definedName name="ЗагБуд_Кріплення_СаморізПоМет_3_5х25_шт." localSheetId="0">#REF!</definedName>
    <definedName name="ЗагБуд_Кріплення_СаморізПоМет_3_5х25_шт.">#REF!</definedName>
    <definedName name="ЗагБуд_Метал_Кутник_100х100х7_м.п." localSheetId="0">#REF!</definedName>
    <definedName name="ЗагБуд_Метал_Кутник_100х100х7_м.п.">#REF!</definedName>
    <definedName name="ЗагБуд_Метал_Кутник_40х40х3_м.п." localSheetId="0">#REF!</definedName>
    <definedName name="ЗагБуд_Метал_Кутник_40х40х3_м.п.">#REF!</definedName>
    <definedName name="ЗагБуд_СухіСуміші_КлейДляПлитки_Kreisel_GRES_MULTI_105_кг" localSheetId="0">#REF!</definedName>
    <definedName name="ЗагБуд_СухіСуміші_КлейДляПлитки_Kreisel_GRES_MULTI_105_кг">#REF!</definedName>
    <definedName name="ЗагБуд_СухіСуміші_НівелірСтяж_Siltyek_F50_кг" localSheetId="0">#REF!</definedName>
    <definedName name="ЗагБуд_СухіСуміші_НівелірСтяж_Siltyek_F50_кг">#REF!</definedName>
    <definedName name="ЗагБуд_СухіСуміші_ФугаШвівПлитки_Kreisel_Nanotech_730_серая_кг" localSheetId="0">#REF!</definedName>
    <definedName name="ЗагБуд_СухіСуміші_ФугаШвівПлитки_Kreisel_Nanotech_730_серая_кг">#REF!</definedName>
    <definedName name="ЗагБуд_СухіСуміші_Шпатлівка_Multi_Finish_кг" localSheetId="0">#REF!</definedName>
    <definedName name="ЗагБуд_СухіСуміші_Шпатлівка_Multi_Finish_кг">#REF!</definedName>
    <definedName name="ЗагБуд_СухіСуміші_ШпатлівкаШвів_Fugenfuller_кг" localSheetId="0">#REF!</definedName>
    <definedName name="ЗагБуд_СухіСуміші_ШпатлівкаШвів_Fugenfuller_кг">#REF!</definedName>
    <definedName name="ЗагБуд_СухіСуміші_Штукатурка_Polimin_ШЦ_2_кг" localSheetId="0">#REF!</definedName>
    <definedName name="ЗагБуд_СухіСуміші_Штукатурка_Polimin_ШЦ_2_кг">#REF!</definedName>
    <definedName name="ЗагБуд_ШліфПапір_ПаперОсн_180_м.п." localSheetId="0">#REF!</definedName>
    <definedName name="ЗагБуд_ШліфПапір_ПаперОсн_180_м.п.">#REF!</definedName>
    <definedName name="_xlnm.Print_Area" localSheetId="0">'Общестоительные 29,07,22'!$A$1:$K$263</definedName>
    <definedName name="Оздобл_Армстронг_Плита_AMF_ECOMIN_Orbit_SK_600х600_шт." localSheetId="0">#REF!</definedName>
    <definedName name="Оздобл_Армстронг_Плита_AMF_ECOMIN_Orbit_SK_600х600_шт.">#REF!</definedName>
    <definedName name="Оздобл_Армстронг_Профілі_AMF_DONN_DX_3000_м.п." localSheetId="0">#REF!</definedName>
    <definedName name="Оздобл_Армстронг_Профілі_AMF_DONN_DX_3000_м.п.">#REF!</definedName>
    <definedName name="Оздобл_Армстронг_Профілі_AMF_DONN_Т24_1200_м.п." localSheetId="0">#REF!</definedName>
    <definedName name="Оздобл_Армстронг_Профілі_AMF_DONN_Т24_1200_м.п.">#REF!</definedName>
    <definedName name="Оздобл_Армстронг_Профілі_AMF_DONN_Т24_3600_м.п." localSheetId="0">#REF!</definedName>
    <definedName name="Оздобл_Армстронг_Профілі_AMF_DONN_Т24_3600_м.п.">#REF!</definedName>
    <definedName name="Оздобл_Армстронг_Профілі_AMF_DONN_Т24_600_м.п." localSheetId="0">#REF!</definedName>
    <definedName name="Оздобл_Армстронг_Профілі_AMF_DONN_Т24_600_м.п.">#REF!</definedName>
    <definedName name="Оздобл_Витратні_ХрестДистДляПлитки_200шт__1мм_4мм__уп." localSheetId="0">#REF!</definedName>
    <definedName name="Оздобл_Витратні_ХрестДистДляПлитки_200шт__1мм_4мм__уп.">#REF!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3" i="7" l="1"/>
  <c r="J883" i="7" s="1"/>
  <c r="K883" i="7" s="1"/>
  <c r="I884" i="7"/>
  <c r="J884" i="7" s="1"/>
  <c r="E885" i="7"/>
  <c r="I885" i="7" s="1"/>
  <c r="J885" i="7" s="1"/>
  <c r="K885" i="7" s="1"/>
  <c r="E857" i="7" l="1"/>
  <c r="I857" i="7" s="1"/>
  <c r="J857" i="7" s="1"/>
  <c r="K857" i="7" s="1"/>
  <c r="E872" i="7"/>
  <c r="I872" i="7" s="1"/>
  <c r="J872" i="7" s="1"/>
  <c r="K872" i="7" s="1"/>
  <c r="I887" i="7"/>
  <c r="J887" i="7" s="1"/>
  <c r="K887" i="7" s="1"/>
  <c r="I890" i="7"/>
  <c r="J890" i="7" s="1"/>
  <c r="K890" i="7" s="1"/>
  <c r="E893" i="7"/>
  <c r="I893" i="7" s="1"/>
  <c r="J893" i="7" s="1"/>
  <c r="K893" i="7" s="1"/>
  <c r="G911" i="7"/>
  <c r="J911" i="7" s="1"/>
  <c r="K911" i="7" s="1"/>
  <c r="E912" i="7"/>
  <c r="I912" i="7" s="1"/>
  <c r="J912" i="7" s="1"/>
  <c r="K912" i="7" s="1"/>
  <c r="E913" i="7"/>
  <c r="I913" i="7" s="1"/>
  <c r="J913" i="7" s="1"/>
  <c r="K913" i="7" s="1"/>
  <c r="G841" i="7"/>
  <c r="J841" i="7" s="1"/>
  <c r="I842" i="7"/>
  <c r="J842" i="7" s="1"/>
  <c r="K842" i="7" s="1"/>
  <c r="I843" i="7"/>
  <c r="J843" i="7" s="1"/>
  <c r="K843" i="7" s="1"/>
  <c r="G844" i="7"/>
  <c r="J844" i="7" s="1"/>
  <c r="K844" i="7" s="1"/>
  <c r="E845" i="7"/>
  <c r="I845" i="7" s="1"/>
  <c r="J845" i="7" s="1"/>
  <c r="K845" i="7" s="1"/>
  <c r="I846" i="7"/>
  <c r="J846" i="7" s="1"/>
  <c r="G847" i="7"/>
  <c r="J847" i="7" s="1"/>
  <c r="K847" i="7" s="1"/>
  <c r="I848" i="7"/>
  <c r="J848" i="7" s="1"/>
  <c r="K848" i="7" s="1"/>
  <c r="I849" i="7"/>
  <c r="J849" i="7" s="1"/>
  <c r="K849" i="7" s="1"/>
  <c r="G850" i="7"/>
  <c r="J850" i="7" s="1"/>
  <c r="K850" i="7" s="1"/>
  <c r="I851" i="7"/>
  <c r="J851" i="7" s="1"/>
  <c r="K851" i="7" s="1"/>
  <c r="I852" i="7"/>
  <c r="J852" i="7" s="1"/>
  <c r="K852" i="7" s="1"/>
  <c r="G853" i="7"/>
  <c r="J853" i="7" s="1"/>
  <c r="K853" i="7" s="1"/>
  <c r="E854" i="7"/>
  <c r="I854" i="7" s="1"/>
  <c r="J854" i="7" s="1"/>
  <c r="K854" i="7" s="1"/>
  <c r="E855" i="7"/>
  <c r="I855" i="7" s="1"/>
  <c r="J855" i="7" s="1"/>
  <c r="K855" i="7" s="1"/>
  <c r="G856" i="7"/>
  <c r="J856" i="7" s="1"/>
  <c r="K856" i="7" s="1"/>
  <c r="E858" i="7"/>
  <c r="I858" i="7" s="1"/>
  <c r="J858" i="7" s="1"/>
  <c r="K858" i="7" s="1"/>
  <c r="E859" i="7"/>
  <c r="I859" i="7" s="1"/>
  <c r="J859" i="7" s="1"/>
  <c r="K859" i="7" s="1"/>
  <c r="E860" i="7"/>
  <c r="I860" i="7" s="1"/>
  <c r="J860" i="7" s="1"/>
  <c r="K860" i="7" s="1"/>
  <c r="I861" i="7"/>
  <c r="J861" i="7" s="1"/>
  <c r="K861" i="7" s="1"/>
  <c r="G862" i="7"/>
  <c r="J862" i="7" s="1"/>
  <c r="K862" i="7" s="1"/>
  <c r="E863" i="7"/>
  <c r="I863" i="7" s="1"/>
  <c r="J863" i="7" s="1"/>
  <c r="K863" i="7" s="1"/>
  <c r="E864" i="7"/>
  <c r="I864" i="7" s="1"/>
  <c r="J864" i="7" s="1"/>
  <c r="K864" i="7" s="1"/>
  <c r="E865" i="7"/>
  <c r="I865" i="7" s="1"/>
  <c r="J865" i="7" s="1"/>
  <c r="K865" i="7" s="1"/>
  <c r="E866" i="7"/>
  <c r="I866" i="7" s="1"/>
  <c r="J866" i="7" s="1"/>
  <c r="K866" i="7" s="1"/>
  <c r="I867" i="7"/>
  <c r="J867" i="7" s="1"/>
  <c r="G868" i="7"/>
  <c r="J868" i="7" s="1"/>
  <c r="K868" i="7" s="1"/>
  <c r="E869" i="7"/>
  <c r="I869" i="7" s="1"/>
  <c r="J869" i="7" s="1"/>
  <c r="K869" i="7" s="1"/>
  <c r="E870" i="7"/>
  <c r="I870" i="7" s="1"/>
  <c r="J870" i="7" s="1"/>
  <c r="K870" i="7" s="1"/>
  <c r="G871" i="7"/>
  <c r="J871" i="7" s="1"/>
  <c r="E873" i="7"/>
  <c r="I873" i="7" s="1"/>
  <c r="J873" i="7" s="1"/>
  <c r="K873" i="7" s="1"/>
  <c r="G874" i="7"/>
  <c r="J874" i="7" s="1"/>
  <c r="K874" i="7" s="1"/>
  <c r="I875" i="7"/>
  <c r="J875" i="7" s="1"/>
  <c r="K875" i="7" s="1"/>
  <c r="E876" i="7"/>
  <c r="I876" i="7" s="1"/>
  <c r="J876" i="7" s="1"/>
  <c r="K876" i="7" s="1"/>
  <c r="G880" i="7"/>
  <c r="J880" i="7" s="1"/>
  <c r="K880" i="7" s="1"/>
  <c r="E881" i="7"/>
  <c r="I881" i="7" s="1"/>
  <c r="J881" i="7" s="1"/>
  <c r="K881" i="7" s="1"/>
  <c r="E882" i="7"/>
  <c r="I882" i="7" s="1"/>
  <c r="J882" i="7" s="1"/>
  <c r="K882" i="7" s="1"/>
  <c r="G886" i="7"/>
  <c r="J886" i="7" s="1"/>
  <c r="K886" i="7" s="1"/>
  <c r="E888" i="7"/>
  <c r="I888" i="7" s="1"/>
  <c r="J888" i="7" s="1"/>
  <c r="K888" i="7" s="1"/>
  <c r="G889" i="7"/>
  <c r="J889" i="7" s="1"/>
  <c r="K889" i="7" s="1"/>
  <c r="I891" i="7"/>
  <c r="J891" i="7" s="1"/>
  <c r="K891" i="7" s="1"/>
  <c r="G892" i="7"/>
  <c r="J892" i="7" s="1"/>
  <c r="K892" i="7" s="1"/>
  <c r="I894" i="7"/>
  <c r="J894" i="7" s="1"/>
  <c r="K894" i="7" s="1"/>
  <c r="G895" i="7"/>
  <c r="J895" i="7" s="1"/>
  <c r="K895" i="7" s="1"/>
  <c r="E896" i="7"/>
  <c r="I896" i="7" s="1"/>
  <c r="J896" i="7" s="1"/>
  <c r="K896" i="7" s="1"/>
  <c r="I897" i="7"/>
  <c r="J897" i="7" s="1"/>
  <c r="G898" i="7"/>
  <c r="J898" i="7" s="1"/>
  <c r="E899" i="7"/>
  <c r="I899" i="7" s="1"/>
  <c r="J899" i="7" s="1"/>
  <c r="K899" i="7" s="1"/>
  <c r="E900" i="7"/>
  <c r="I900" i="7" s="1"/>
  <c r="J900" i="7" s="1"/>
  <c r="K900" i="7" s="1"/>
  <c r="G901" i="7"/>
  <c r="J901" i="7" s="1"/>
  <c r="K901" i="7" s="1"/>
  <c r="E902" i="7"/>
  <c r="I902" i="7" s="1"/>
  <c r="J902" i="7" s="1"/>
  <c r="K902" i="7" s="1"/>
  <c r="E903" i="7"/>
  <c r="I903" i="7" s="1"/>
  <c r="J903" i="7" s="1"/>
  <c r="K903" i="7" s="1"/>
  <c r="G904" i="7"/>
  <c r="J904" i="7" s="1"/>
  <c r="K904" i="7" s="1"/>
  <c r="E905" i="7"/>
  <c r="I905" i="7" s="1"/>
  <c r="J905" i="7" s="1"/>
  <c r="E906" i="7"/>
  <c r="I906" i="7" s="1"/>
  <c r="J906" i="7" s="1"/>
  <c r="K906" i="7" s="1"/>
  <c r="G907" i="7"/>
  <c r="J907" i="7" s="1"/>
  <c r="K907" i="7" s="1"/>
  <c r="E908" i="7"/>
  <c r="I908" i="7" s="1"/>
  <c r="J908" i="7" s="1"/>
  <c r="K908" i="7" s="1"/>
  <c r="E909" i="7"/>
  <c r="I909" i="7" s="1"/>
  <c r="J909" i="7" s="1"/>
  <c r="K909" i="7" s="1"/>
  <c r="E910" i="7"/>
  <c r="I910" i="7" s="1"/>
  <c r="J910" i="7" s="1"/>
  <c r="K910" i="7" s="1"/>
  <c r="G914" i="7"/>
  <c r="J914" i="7" s="1"/>
  <c r="K914" i="7" s="1"/>
  <c r="I915" i="7"/>
  <c r="J915" i="7" s="1"/>
  <c r="K915" i="7" s="1"/>
  <c r="E916" i="7"/>
  <c r="I916" i="7" s="1"/>
  <c r="J916" i="7" s="1"/>
  <c r="K916" i="7" s="1"/>
  <c r="G917" i="7"/>
  <c r="J917" i="7" s="1"/>
  <c r="K917" i="7" s="1"/>
  <c r="E918" i="7"/>
  <c r="I918" i="7" s="1"/>
  <c r="J918" i="7" s="1"/>
  <c r="K918" i="7" s="1"/>
  <c r="E919" i="7"/>
  <c r="I919" i="7" s="1"/>
  <c r="J919" i="7" s="1"/>
  <c r="K919" i="7" s="1"/>
  <c r="G920" i="7"/>
  <c r="J920" i="7" s="1"/>
  <c r="K920" i="7" s="1"/>
  <c r="I921" i="7"/>
  <c r="J921" i="7" s="1"/>
  <c r="K921" i="7" s="1"/>
  <c r="I922" i="7"/>
  <c r="J922" i="7" s="1"/>
  <c r="K922" i="7" s="1"/>
  <c r="I923" i="7"/>
  <c r="J923" i="7" s="1"/>
  <c r="K923" i="7" s="1"/>
  <c r="I924" i="7"/>
  <c r="J924" i="7" s="1"/>
  <c r="K924" i="7" s="1"/>
  <c r="I925" i="7"/>
  <c r="J925" i="7" s="1"/>
  <c r="K925" i="7" s="1"/>
  <c r="I926" i="7"/>
  <c r="J926" i="7" s="1"/>
  <c r="E927" i="7"/>
  <c r="I927" i="7" s="1"/>
  <c r="J927" i="7" s="1"/>
  <c r="K927" i="7" s="1"/>
  <c r="G928" i="7"/>
  <c r="J928" i="7" s="1"/>
  <c r="K928" i="7" s="1"/>
  <c r="E929" i="7"/>
  <c r="I929" i="7" s="1"/>
  <c r="J929" i="7" s="1"/>
  <c r="K929" i="7" s="1"/>
  <c r="I930" i="7"/>
  <c r="J930" i="7" s="1"/>
  <c r="K930" i="7" s="1"/>
  <c r="G931" i="7"/>
  <c r="J931" i="7" s="1"/>
  <c r="K931" i="7" s="1"/>
  <c r="G932" i="7"/>
  <c r="J932" i="7" s="1"/>
  <c r="K932" i="7" s="1"/>
  <c r="I933" i="7"/>
  <c r="J933" i="7"/>
  <c r="K933" i="7" s="1"/>
  <c r="G819" i="7"/>
  <c r="J819" i="7" s="1"/>
  <c r="G820" i="7"/>
  <c r="J820" i="7" s="1"/>
  <c r="K820" i="7" s="1"/>
  <c r="G821" i="7"/>
  <c r="J821" i="7" s="1"/>
  <c r="K821" i="7" s="1"/>
  <c r="G822" i="7"/>
  <c r="J822" i="7" s="1"/>
  <c r="K822" i="7" s="1"/>
  <c r="G823" i="7"/>
  <c r="J823" i="7" s="1"/>
  <c r="K823" i="7" s="1"/>
  <c r="G824" i="7"/>
  <c r="J824" i="7" s="1"/>
  <c r="K824" i="7" s="1"/>
  <c r="G825" i="7"/>
  <c r="J825" i="7" s="1"/>
  <c r="K825" i="7" s="1"/>
  <c r="G826" i="7"/>
  <c r="J826" i="7" s="1"/>
  <c r="K826" i="7" s="1"/>
  <c r="G827" i="7"/>
  <c r="J827" i="7" s="1"/>
  <c r="K827" i="7" s="1"/>
  <c r="G828" i="7"/>
  <c r="J828" i="7" s="1"/>
  <c r="K828" i="7" s="1"/>
  <c r="G829" i="7"/>
  <c r="J829" i="7" s="1"/>
  <c r="K829" i="7" s="1"/>
  <c r="G830" i="7"/>
  <c r="J830" i="7" s="1"/>
  <c r="K830" i="7" s="1"/>
  <c r="G831" i="7"/>
  <c r="J831" i="7" s="1"/>
  <c r="K831" i="7" s="1"/>
  <c r="G832" i="7"/>
  <c r="J832" i="7" s="1"/>
  <c r="K832" i="7" s="1"/>
  <c r="G833" i="7"/>
  <c r="J833" i="7" s="1"/>
  <c r="K833" i="7" s="1"/>
  <c r="G834" i="7"/>
  <c r="J834" i="7" s="1"/>
  <c r="G835" i="7"/>
  <c r="J835" i="7" s="1"/>
  <c r="K835" i="7" s="1"/>
  <c r="G836" i="7"/>
  <c r="J836" i="7" s="1"/>
  <c r="K836" i="7" s="1"/>
  <c r="G837" i="7"/>
  <c r="J837" i="7" s="1"/>
  <c r="K837" i="7" s="1"/>
  <c r="G838" i="7"/>
  <c r="J838" i="7" s="1"/>
  <c r="K838" i="7" s="1"/>
  <c r="G692" i="7"/>
  <c r="J692" i="7" s="1"/>
  <c r="E693" i="7"/>
  <c r="I693" i="7" s="1"/>
  <c r="J693" i="7" s="1"/>
  <c r="I694" i="7"/>
  <c r="J694" i="7" s="1"/>
  <c r="G695" i="7"/>
  <c r="J695" i="7" s="1"/>
  <c r="E696" i="7"/>
  <c r="I696" i="7" s="1"/>
  <c r="J696" i="7" s="1"/>
  <c r="I697" i="7"/>
  <c r="J697" i="7" s="1"/>
  <c r="G698" i="7"/>
  <c r="J698" i="7" s="1"/>
  <c r="E699" i="7"/>
  <c r="I699" i="7" s="1"/>
  <c r="J699" i="7" s="1"/>
  <c r="I700" i="7"/>
  <c r="J700" i="7" s="1"/>
  <c r="G701" i="7"/>
  <c r="J701" i="7" s="1"/>
  <c r="E702" i="7"/>
  <c r="I702" i="7" s="1"/>
  <c r="J702" i="7" s="1"/>
  <c r="I703" i="7"/>
  <c r="J703" i="7" s="1"/>
  <c r="G704" i="7"/>
  <c r="J704" i="7" s="1"/>
  <c r="E705" i="7"/>
  <c r="I705" i="7" s="1"/>
  <c r="J705" i="7" s="1"/>
  <c r="E706" i="7"/>
  <c r="I706" i="7" s="1"/>
  <c r="J706" i="7" s="1"/>
  <c r="G707" i="7"/>
  <c r="J707" i="7" s="1"/>
  <c r="E708" i="7"/>
  <c r="I708" i="7" s="1"/>
  <c r="J708" i="7" s="1"/>
  <c r="E709" i="7"/>
  <c r="I709" i="7" s="1"/>
  <c r="J709" i="7" s="1"/>
  <c r="E710" i="7"/>
  <c r="I710" i="7" s="1"/>
  <c r="J710" i="7" s="1"/>
  <c r="E711" i="7"/>
  <c r="I711" i="7" s="1"/>
  <c r="J711" i="7" s="1"/>
  <c r="I712" i="7"/>
  <c r="J712" i="7" s="1"/>
  <c r="G713" i="7"/>
  <c r="J713" i="7" s="1"/>
  <c r="E714" i="7"/>
  <c r="I714" i="7" s="1"/>
  <c r="J714" i="7" s="1"/>
  <c r="E715" i="7"/>
  <c r="I715" i="7" s="1"/>
  <c r="J715" i="7" s="1"/>
  <c r="E716" i="7"/>
  <c r="I716" i="7" s="1"/>
  <c r="J716" i="7" s="1"/>
  <c r="E717" i="7"/>
  <c r="I717" i="7" s="1"/>
  <c r="J717" i="7" s="1"/>
  <c r="I718" i="7"/>
  <c r="J718" i="7" s="1"/>
  <c r="G719" i="7"/>
  <c r="J719" i="7" s="1"/>
  <c r="E720" i="7"/>
  <c r="I720" i="7" s="1"/>
  <c r="J720" i="7" s="1"/>
  <c r="E721" i="7"/>
  <c r="I721" i="7" s="1"/>
  <c r="J721" i="7" s="1"/>
  <c r="E722" i="7"/>
  <c r="I722" i="7" s="1"/>
  <c r="J722" i="7" s="1"/>
  <c r="E723" i="7"/>
  <c r="I723" i="7" s="1"/>
  <c r="J723" i="7" s="1"/>
  <c r="E724" i="7"/>
  <c r="I724" i="7" s="1"/>
  <c r="J724" i="7" s="1"/>
  <c r="I725" i="7"/>
  <c r="J725" i="7" s="1"/>
  <c r="G726" i="7"/>
  <c r="J726" i="7" s="1"/>
  <c r="E727" i="7"/>
  <c r="I727" i="7" s="1"/>
  <c r="J727" i="7" s="1"/>
  <c r="E728" i="7"/>
  <c r="I728" i="7" s="1"/>
  <c r="J728" i="7" s="1"/>
  <c r="G729" i="7"/>
  <c r="J729" i="7" s="1"/>
  <c r="E730" i="7"/>
  <c r="I730" i="7" s="1"/>
  <c r="J730" i="7" s="1"/>
  <c r="E731" i="7"/>
  <c r="I731" i="7" s="1"/>
  <c r="J731" i="7" s="1"/>
  <c r="G732" i="7"/>
  <c r="J732" i="7" s="1"/>
  <c r="E733" i="7"/>
  <c r="I733" i="7" s="1"/>
  <c r="J733" i="7" s="1"/>
  <c r="E734" i="7"/>
  <c r="I734" i="7" s="1"/>
  <c r="J734" i="7" s="1"/>
  <c r="G735" i="7"/>
  <c r="J735" i="7" s="1"/>
  <c r="E736" i="7"/>
  <c r="E737" i="7" s="1"/>
  <c r="I737" i="7" s="1"/>
  <c r="J737" i="7" s="1"/>
  <c r="G739" i="7"/>
  <c r="J739" i="7" s="1"/>
  <c r="E740" i="7"/>
  <c r="I740" i="7" s="1"/>
  <c r="J740" i="7" s="1"/>
  <c r="E741" i="7"/>
  <c r="I741" i="7" s="1"/>
  <c r="J741" i="7" s="1"/>
  <c r="I742" i="7"/>
  <c r="J742" i="7" s="1"/>
  <c r="G743" i="7"/>
  <c r="J743" i="7" s="1"/>
  <c r="E744" i="7"/>
  <c r="I744" i="7" s="1"/>
  <c r="J744" i="7" s="1"/>
  <c r="I745" i="7"/>
  <c r="J745" i="7" s="1"/>
  <c r="G746" i="7"/>
  <c r="J746" i="7" s="1"/>
  <c r="E747" i="7"/>
  <c r="I747" i="7" s="1"/>
  <c r="J747" i="7" s="1"/>
  <c r="E748" i="7"/>
  <c r="I748" i="7" s="1"/>
  <c r="J748" i="7" s="1"/>
  <c r="E749" i="7"/>
  <c r="I749" i="7" s="1"/>
  <c r="J749" i="7" s="1"/>
  <c r="E750" i="7"/>
  <c r="I750" i="7" s="1"/>
  <c r="J750" i="7" s="1"/>
  <c r="I751" i="7"/>
  <c r="J751" i="7" s="1"/>
  <c r="G752" i="7"/>
  <c r="J752" i="7" s="1"/>
  <c r="E753" i="7"/>
  <c r="I753" i="7" s="1"/>
  <c r="J753" i="7" s="1"/>
  <c r="E754" i="7"/>
  <c r="I754" i="7" s="1"/>
  <c r="J754" i="7" s="1"/>
  <c r="G755" i="7"/>
  <c r="J755" i="7" s="1"/>
  <c r="E756" i="7"/>
  <c r="I756" i="7" s="1"/>
  <c r="J756" i="7" s="1"/>
  <c r="E757" i="7"/>
  <c r="I757" i="7" s="1"/>
  <c r="J757" i="7" s="1"/>
  <c r="E758" i="7"/>
  <c r="I758" i="7" s="1"/>
  <c r="J758" i="7" s="1"/>
  <c r="G759" i="7"/>
  <c r="J759" i="7" s="1"/>
  <c r="E760" i="7"/>
  <c r="I760" i="7" s="1"/>
  <c r="J760" i="7" s="1"/>
  <c r="E761" i="7"/>
  <c r="I761" i="7" s="1"/>
  <c r="J761" i="7" s="1"/>
  <c r="G762" i="7"/>
  <c r="J762" i="7" s="1"/>
  <c r="E763" i="7"/>
  <c r="I763" i="7" s="1"/>
  <c r="J763" i="7" s="1"/>
  <c r="E764" i="7"/>
  <c r="I764" i="7" s="1"/>
  <c r="J764" i="7" s="1"/>
  <c r="G765" i="7"/>
  <c r="J765" i="7" s="1"/>
  <c r="E766" i="7"/>
  <c r="I766" i="7" s="1"/>
  <c r="J766" i="7" s="1"/>
  <c r="E767" i="7"/>
  <c r="I767" i="7" s="1"/>
  <c r="J767" i="7" s="1"/>
  <c r="G768" i="7"/>
  <c r="J768" i="7" s="1"/>
  <c r="E769" i="7"/>
  <c r="I769" i="7" s="1"/>
  <c r="J769" i="7" s="1"/>
  <c r="E770" i="7"/>
  <c r="I770" i="7" s="1"/>
  <c r="J770" i="7" s="1"/>
  <c r="G771" i="7"/>
  <c r="J771" i="7" s="1"/>
  <c r="E772" i="7"/>
  <c r="I772" i="7" s="1"/>
  <c r="J772" i="7" s="1"/>
  <c r="I773" i="7"/>
  <c r="J773" i="7" s="1"/>
  <c r="G774" i="7"/>
  <c r="J774" i="7" s="1"/>
  <c r="E775" i="7"/>
  <c r="I775" i="7" s="1"/>
  <c r="J775" i="7" s="1"/>
  <c r="I776" i="7"/>
  <c r="J776" i="7" s="1"/>
  <c r="I777" i="7"/>
  <c r="J777" i="7" s="1"/>
  <c r="G778" i="7"/>
  <c r="J778" i="7" s="1"/>
  <c r="E779" i="7"/>
  <c r="I779" i="7" s="1"/>
  <c r="J779" i="7" s="1"/>
  <c r="E780" i="7"/>
  <c r="I780" i="7" s="1"/>
  <c r="J780" i="7" s="1"/>
  <c r="G781" i="7"/>
  <c r="J781" i="7" s="1"/>
  <c r="E782" i="7"/>
  <c r="I782" i="7" s="1"/>
  <c r="J782" i="7" s="1"/>
  <c r="E783" i="7"/>
  <c r="I783" i="7" s="1"/>
  <c r="J783" i="7" s="1"/>
  <c r="G784" i="7"/>
  <c r="J784" i="7" s="1"/>
  <c r="E785" i="7"/>
  <c r="I785" i="7" s="1"/>
  <c r="J785" i="7" s="1"/>
  <c r="E786" i="7"/>
  <c r="I786" i="7" s="1"/>
  <c r="J786" i="7" s="1"/>
  <c r="G787" i="7"/>
  <c r="J787" i="7" s="1"/>
  <c r="E788" i="7"/>
  <c r="I788" i="7" s="1"/>
  <c r="J788" i="7" s="1"/>
  <c r="E789" i="7"/>
  <c r="I789" i="7" s="1"/>
  <c r="J789" i="7" s="1"/>
  <c r="G790" i="7"/>
  <c r="J790" i="7" s="1"/>
  <c r="E791" i="7"/>
  <c r="I791" i="7" s="1"/>
  <c r="J791" i="7" s="1"/>
  <c r="E792" i="7"/>
  <c r="I792" i="7" s="1"/>
  <c r="J792" i="7" s="1"/>
  <c r="G793" i="7"/>
  <c r="J793" i="7" s="1"/>
  <c r="E794" i="7"/>
  <c r="I794" i="7" s="1"/>
  <c r="J794" i="7" s="1"/>
  <c r="E795" i="7"/>
  <c r="I795" i="7" s="1"/>
  <c r="J795" i="7" s="1"/>
  <c r="G796" i="7"/>
  <c r="J796" i="7" s="1"/>
  <c r="I797" i="7"/>
  <c r="J797" i="7" s="1"/>
  <c r="E798" i="7"/>
  <c r="I798" i="7" s="1"/>
  <c r="J798" i="7" s="1"/>
  <c r="G799" i="7"/>
  <c r="J799" i="7" s="1"/>
  <c r="E800" i="7"/>
  <c r="I800" i="7" s="1"/>
  <c r="J800" i="7" s="1"/>
  <c r="E801" i="7"/>
  <c r="I801" i="7" s="1"/>
  <c r="J801" i="7" s="1"/>
  <c r="G802" i="7"/>
  <c r="J802" i="7" s="1"/>
  <c r="I803" i="7"/>
  <c r="J803" i="7" s="1"/>
  <c r="I804" i="7"/>
  <c r="J804" i="7" s="1"/>
  <c r="I805" i="7"/>
  <c r="J805" i="7" s="1"/>
  <c r="I806" i="7"/>
  <c r="J806" i="7" s="1"/>
  <c r="I807" i="7"/>
  <c r="J807" i="7" s="1"/>
  <c r="I808" i="7"/>
  <c r="J808" i="7" s="1"/>
  <c r="E809" i="7"/>
  <c r="I809" i="7" s="1"/>
  <c r="J809" i="7" s="1"/>
  <c r="G810" i="7"/>
  <c r="J810" i="7" s="1"/>
  <c r="E811" i="7"/>
  <c r="I811" i="7" s="1"/>
  <c r="J811" i="7" s="1"/>
  <c r="I812" i="7"/>
  <c r="J812" i="7" s="1"/>
  <c r="G813" i="7"/>
  <c r="J813" i="7" s="1"/>
  <c r="G814" i="7"/>
  <c r="J814" i="7" s="1"/>
  <c r="I815" i="7"/>
  <c r="J815" i="7" s="1"/>
  <c r="G672" i="7"/>
  <c r="J672" i="7" s="1"/>
  <c r="G673" i="7"/>
  <c r="J673" i="7" s="1"/>
  <c r="G674" i="7"/>
  <c r="J674" i="7" s="1"/>
  <c r="G675" i="7"/>
  <c r="J675" i="7" s="1"/>
  <c r="G676" i="7"/>
  <c r="J676" i="7" s="1"/>
  <c r="G677" i="7"/>
  <c r="J677" i="7" s="1"/>
  <c r="G678" i="7"/>
  <c r="J678" i="7" s="1"/>
  <c r="G679" i="7"/>
  <c r="J679" i="7" s="1"/>
  <c r="G680" i="7"/>
  <c r="J680" i="7" s="1"/>
  <c r="G681" i="7"/>
  <c r="J681" i="7" s="1"/>
  <c r="G682" i="7"/>
  <c r="J682" i="7" s="1"/>
  <c r="G683" i="7"/>
  <c r="J683" i="7" s="1"/>
  <c r="G684" i="7"/>
  <c r="J684" i="7" s="1"/>
  <c r="G685" i="7"/>
  <c r="J685" i="7" s="1"/>
  <c r="G686" i="7"/>
  <c r="J686" i="7" s="1"/>
  <c r="G687" i="7"/>
  <c r="J687" i="7" s="1"/>
  <c r="G688" i="7"/>
  <c r="J688" i="7" s="1"/>
  <c r="G689" i="7"/>
  <c r="J689" i="7" s="1"/>
  <c r="G617" i="7"/>
  <c r="J617" i="7" s="1"/>
  <c r="E618" i="7"/>
  <c r="I618" i="7" s="1"/>
  <c r="J618" i="7" s="1"/>
  <c r="E619" i="7"/>
  <c r="I619" i="7" s="1"/>
  <c r="J619" i="7" s="1"/>
  <c r="E620" i="7"/>
  <c r="I620" i="7" s="1"/>
  <c r="J620" i="7" s="1"/>
  <c r="E621" i="7"/>
  <c r="I621" i="7" s="1"/>
  <c r="J621" i="7" s="1"/>
  <c r="E622" i="7"/>
  <c r="I622" i="7" s="1"/>
  <c r="J622" i="7" s="1"/>
  <c r="I623" i="7"/>
  <c r="J623" i="7" s="1"/>
  <c r="G624" i="7"/>
  <c r="J624" i="7" s="1"/>
  <c r="I625" i="7"/>
  <c r="J625" i="7" s="1"/>
  <c r="I626" i="7"/>
  <c r="J626" i="7" s="1"/>
  <c r="G627" i="7"/>
  <c r="J627" i="7" s="1"/>
  <c r="E628" i="7"/>
  <c r="I628" i="7" s="1"/>
  <c r="J628" i="7" s="1"/>
  <c r="E629" i="7"/>
  <c r="I629" i="7" s="1"/>
  <c r="J629" i="7" s="1"/>
  <c r="G630" i="7"/>
  <c r="J630" i="7" s="1"/>
  <c r="E631" i="7"/>
  <c r="I631" i="7" s="1"/>
  <c r="J631" i="7" s="1"/>
  <c r="E632" i="7"/>
  <c r="I632" i="7" s="1"/>
  <c r="J632" i="7" s="1"/>
  <c r="G633" i="7"/>
  <c r="J633" i="7" s="1"/>
  <c r="E634" i="7"/>
  <c r="I634" i="7" s="1"/>
  <c r="J634" i="7" s="1"/>
  <c r="E635" i="7"/>
  <c r="I635" i="7" s="1"/>
  <c r="J635" i="7" s="1"/>
  <c r="G636" i="7"/>
  <c r="J636" i="7" s="1"/>
  <c r="E637" i="7"/>
  <c r="I637" i="7" s="1"/>
  <c r="J637" i="7" s="1"/>
  <c r="E638" i="7"/>
  <c r="I638" i="7" s="1"/>
  <c r="J638" i="7" s="1"/>
  <c r="G639" i="7"/>
  <c r="J639" i="7" s="1"/>
  <c r="E640" i="7"/>
  <c r="I640" i="7" s="1"/>
  <c r="J640" i="7" s="1"/>
  <c r="E641" i="7"/>
  <c r="I641" i="7" s="1"/>
  <c r="J641" i="7" s="1"/>
  <c r="G642" i="7"/>
  <c r="J642" i="7" s="1"/>
  <c r="E643" i="7"/>
  <c r="I643" i="7" s="1"/>
  <c r="J643" i="7" s="1"/>
  <c r="E644" i="7"/>
  <c r="I644" i="7" s="1"/>
  <c r="J644" i="7" s="1"/>
  <c r="G645" i="7"/>
  <c r="J645" i="7" s="1"/>
  <c r="E646" i="7"/>
  <c r="I646" i="7" s="1"/>
  <c r="J646" i="7" s="1"/>
  <c r="E647" i="7"/>
  <c r="I647" i="7" s="1"/>
  <c r="J647" i="7" s="1"/>
  <c r="G648" i="7"/>
  <c r="J648" i="7" s="1"/>
  <c r="E649" i="7"/>
  <c r="I649" i="7" s="1"/>
  <c r="J649" i="7" s="1"/>
  <c r="E650" i="7"/>
  <c r="I650" i="7" s="1"/>
  <c r="J650" i="7" s="1"/>
  <c r="G651" i="7"/>
  <c r="J651" i="7" s="1"/>
  <c r="E652" i="7"/>
  <c r="I652" i="7" s="1"/>
  <c r="J652" i="7" s="1"/>
  <c r="E653" i="7"/>
  <c r="I653" i="7" s="1"/>
  <c r="J653" i="7" s="1"/>
  <c r="E654" i="7"/>
  <c r="I654" i="7" s="1"/>
  <c r="J654" i="7" s="1"/>
  <c r="G655" i="7"/>
  <c r="J655" i="7" s="1"/>
  <c r="E656" i="7"/>
  <c r="I656" i="7" s="1"/>
  <c r="J656" i="7" s="1"/>
  <c r="E657" i="7"/>
  <c r="I657" i="7" s="1"/>
  <c r="J657" i="7" s="1"/>
  <c r="G658" i="7"/>
  <c r="J658" i="7" s="1"/>
  <c r="E659" i="7"/>
  <c r="I659" i="7" s="1"/>
  <c r="J659" i="7" s="1"/>
  <c r="E660" i="7"/>
  <c r="I660" i="7" s="1"/>
  <c r="J660" i="7" s="1"/>
  <c r="G661" i="7"/>
  <c r="J661" i="7" s="1"/>
  <c r="E662" i="7"/>
  <c r="I662" i="7" s="1"/>
  <c r="J662" i="7" s="1"/>
  <c r="I663" i="7"/>
  <c r="J663" i="7" s="1"/>
  <c r="G664" i="7"/>
  <c r="J664" i="7" s="1"/>
  <c r="E665" i="7"/>
  <c r="I665" i="7" s="1"/>
  <c r="J665" i="7" s="1"/>
  <c r="I666" i="7"/>
  <c r="J666" i="7" s="1"/>
  <c r="G667" i="7"/>
  <c r="J667" i="7" s="1"/>
  <c r="G668" i="7"/>
  <c r="J668" i="7" s="1"/>
  <c r="I669" i="7"/>
  <c r="J669" i="7" s="1"/>
  <c r="G600" i="7"/>
  <c r="J600" i="7" s="1"/>
  <c r="G601" i="7"/>
  <c r="J601" i="7" s="1"/>
  <c r="G602" i="7"/>
  <c r="J602" i="7" s="1"/>
  <c r="G603" i="7"/>
  <c r="J603" i="7" s="1"/>
  <c r="G604" i="7"/>
  <c r="J604" i="7" s="1"/>
  <c r="G605" i="7"/>
  <c r="J605" i="7" s="1"/>
  <c r="G606" i="7"/>
  <c r="J606" i="7" s="1"/>
  <c r="G607" i="7"/>
  <c r="J607" i="7" s="1"/>
  <c r="G608" i="7"/>
  <c r="J608" i="7" s="1"/>
  <c r="G609" i="7"/>
  <c r="J609" i="7" s="1"/>
  <c r="G610" i="7"/>
  <c r="J610" i="7" s="1"/>
  <c r="G611" i="7"/>
  <c r="J611" i="7" s="1"/>
  <c r="G612" i="7"/>
  <c r="J612" i="7" s="1"/>
  <c r="G613" i="7"/>
  <c r="J613" i="7" s="1"/>
  <c r="G614" i="7"/>
  <c r="J614" i="7" s="1"/>
  <c r="G535" i="7"/>
  <c r="J535" i="7" s="1"/>
  <c r="E536" i="7"/>
  <c r="I536" i="7" s="1"/>
  <c r="J536" i="7" s="1"/>
  <c r="E537" i="7"/>
  <c r="I537" i="7" s="1"/>
  <c r="J537" i="7" s="1"/>
  <c r="G538" i="7"/>
  <c r="J538" i="7" s="1"/>
  <c r="E539" i="7"/>
  <c r="I539" i="7" s="1"/>
  <c r="J539" i="7" s="1"/>
  <c r="E540" i="7"/>
  <c r="I540" i="7" s="1"/>
  <c r="J540" i="7" s="1"/>
  <c r="E541" i="7"/>
  <c r="I541" i="7" s="1"/>
  <c r="J541" i="7" s="1"/>
  <c r="E542" i="7"/>
  <c r="I542" i="7" s="1"/>
  <c r="J542" i="7" s="1"/>
  <c r="E543" i="7"/>
  <c r="I543" i="7" s="1"/>
  <c r="J543" i="7" s="1"/>
  <c r="E544" i="7"/>
  <c r="I544" i="7" s="1"/>
  <c r="J544" i="7" s="1"/>
  <c r="G545" i="7"/>
  <c r="J545" i="7" s="1"/>
  <c r="E546" i="7"/>
  <c r="I546" i="7"/>
  <c r="J546" i="7" s="1"/>
  <c r="E547" i="7"/>
  <c r="I547" i="7" s="1"/>
  <c r="J547" i="7" s="1"/>
  <c r="E548" i="7"/>
  <c r="I548" i="7" s="1"/>
  <c r="J548" i="7" s="1"/>
  <c r="E549" i="7"/>
  <c r="I549" i="7" s="1"/>
  <c r="J549" i="7" s="1"/>
  <c r="E550" i="7"/>
  <c r="I550" i="7" s="1"/>
  <c r="J550" i="7" s="1"/>
  <c r="E551" i="7"/>
  <c r="I551" i="7" s="1"/>
  <c r="J551" i="7" s="1"/>
  <c r="G552" i="7"/>
  <c r="J552" i="7" s="1"/>
  <c r="I553" i="7"/>
  <c r="J553" i="7" s="1"/>
  <c r="I554" i="7"/>
  <c r="J554" i="7" s="1"/>
  <c r="G555" i="7"/>
  <c r="J555" i="7" s="1"/>
  <c r="E556" i="7"/>
  <c r="I556" i="7" s="1"/>
  <c r="J556" i="7" s="1"/>
  <c r="E557" i="7"/>
  <c r="I557" i="7" s="1"/>
  <c r="J557" i="7" s="1"/>
  <c r="G558" i="7"/>
  <c r="J558" i="7" s="1"/>
  <c r="E559" i="7"/>
  <c r="I559" i="7" s="1"/>
  <c r="J559" i="7" s="1"/>
  <c r="E560" i="7"/>
  <c r="I560" i="7" s="1"/>
  <c r="J560" i="7" s="1"/>
  <c r="G561" i="7"/>
  <c r="J561" i="7" s="1"/>
  <c r="E562" i="7"/>
  <c r="I562" i="7" s="1"/>
  <c r="J562" i="7" s="1"/>
  <c r="E563" i="7"/>
  <c r="I563" i="7" s="1"/>
  <c r="J563" i="7" s="1"/>
  <c r="G564" i="7"/>
  <c r="J564" i="7" s="1"/>
  <c r="E565" i="7"/>
  <c r="I565" i="7" s="1"/>
  <c r="J565" i="7" s="1"/>
  <c r="E566" i="7"/>
  <c r="I566" i="7" s="1"/>
  <c r="J566" i="7" s="1"/>
  <c r="G567" i="7"/>
  <c r="J567" i="7" s="1"/>
  <c r="E568" i="7"/>
  <c r="I568" i="7" s="1"/>
  <c r="J568" i="7" s="1"/>
  <c r="E569" i="7"/>
  <c r="I569" i="7" s="1"/>
  <c r="J569" i="7" s="1"/>
  <c r="G570" i="7"/>
  <c r="J570" i="7" s="1"/>
  <c r="E571" i="7"/>
  <c r="I571" i="7" s="1"/>
  <c r="J571" i="7" s="1"/>
  <c r="E572" i="7"/>
  <c r="I572" i="7" s="1"/>
  <c r="J572" i="7" s="1"/>
  <c r="G573" i="7"/>
  <c r="J573" i="7" s="1"/>
  <c r="E574" i="7"/>
  <c r="I574" i="7" s="1"/>
  <c r="J574" i="7" s="1"/>
  <c r="E575" i="7"/>
  <c r="I575" i="7" s="1"/>
  <c r="J575" i="7" s="1"/>
  <c r="G576" i="7"/>
  <c r="J576" i="7" s="1"/>
  <c r="E577" i="7"/>
  <c r="I577" i="7" s="1"/>
  <c r="J577" i="7" s="1"/>
  <c r="E578" i="7"/>
  <c r="I578" i="7" s="1"/>
  <c r="J578" i="7" s="1"/>
  <c r="G579" i="7"/>
  <c r="J579" i="7" s="1"/>
  <c r="E580" i="7"/>
  <c r="I580" i="7" s="1"/>
  <c r="J580" i="7" s="1"/>
  <c r="E581" i="7"/>
  <c r="I581" i="7" s="1"/>
  <c r="J581" i="7" s="1"/>
  <c r="E582" i="7"/>
  <c r="I582" i="7" s="1"/>
  <c r="J582" i="7" s="1"/>
  <c r="G583" i="7"/>
  <c r="J583" i="7" s="1"/>
  <c r="E584" i="7"/>
  <c r="I584" i="7" s="1"/>
  <c r="J584" i="7" s="1"/>
  <c r="E585" i="7"/>
  <c r="I585" i="7" s="1"/>
  <c r="J585" i="7" s="1"/>
  <c r="G586" i="7"/>
  <c r="J586" i="7" s="1"/>
  <c r="E587" i="7"/>
  <c r="I587" i="7" s="1"/>
  <c r="J587" i="7" s="1"/>
  <c r="E588" i="7"/>
  <c r="I588" i="7" s="1"/>
  <c r="J588" i="7" s="1"/>
  <c r="G589" i="7"/>
  <c r="J589" i="7" s="1"/>
  <c r="E590" i="7"/>
  <c r="I590" i="7" s="1"/>
  <c r="J590" i="7" s="1"/>
  <c r="I591" i="7"/>
  <c r="J591" i="7" s="1"/>
  <c r="G592" i="7"/>
  <c r="J592" i="7" s="1"/>
  <c r="E593" i="7"/>
  <c r="I593" i="7" s="1"/>
  <c r="J593" i="7" s="1"/>
  <c r="I594" i="7"/>
  <c r="J594" i="7" s="1"/>
  <c r="G595" i="7"/>
  <c r="J595" i="7" s="1"/>
  <c r="G596" i="7"/>
  <c r="J596" i="7" s="1"/>
  <c r="I597" i="7"/>
  <c r="J597" i="7" s="1"/>
  <c r="G517" i="7"/>
  <c r="J517" i="7" s="1"/>
  <c r="G518" i="7"/>
  <c r="J518" i="7" s="1"/>
  <c r="G519" i="7"/>
  <c r="J519" i="7" s="1"/>
  <c r="G520" i="7"/>
  <c r="J520" i="7" s="1"/>
  <c r="G521" i="7"/>
  <c r="J521" i="7" s="1"/>
  <c r="G522" i="7"/>
  <c r="J522" i="7" s="1"/>
  <c r="G523" i="7"/>
  <c r="J523" i="7" s="1"/>
  <c r="G524" i="7"/>
  <c r="J524" i="7" s="1"/>
  <c r="G525" i="7"/>
  <c r="J525" i="7" s="1"/>
  <c r="G526" i="7"/>
  <c r="J526" i="7" s="1"/>
  <c r="G527" i="7"/>
  <c r="J527" i="7" s="1"/>
  <c r="G528" i="7"/>
  <c r="J528" i="7" s="1"/>
  <c r="G529" i="7"/>
  <c r="J529" i="7" s="1"/>
  <c r="G530" i="7"/>
  <c r="J530" i="7" s="1"/>
  <c r="G531" i="7"/>
  <c r="J531" i="7" s="1"/>
  <c r="G532" i="7"/>
  <c r="J532" i="7" s="1"/>
  <c r="G388" i="7"/>
  <c r="J388" i="7" s="1"/>
  <c r="E389" i="7"/>
  <c r="I389" i="7" s="1"/>
  <c r="J389" i="7" s="1"/>
  <c r="I390" i="7"/>
  <c r="J390" i="7" s="1"/>
  <c r="G391" i="7"/>
  <c r="J391" i="7" s="1"/>
  <c r="E392" i="7"/>
  <c r="I392" i="7"/>
  <c r="J392" i="7" s="1"/>
  <c r="I393" i="7"/>
  <c r="J393" i="7" s="1"/>
  <c r="G394" i="7"/>
  <c r="J394" i="7" s="1"/>
  <c r="E395" i="7"/>
  <c r="I395" i="7" s="1"/>
  <c r="J395" i="7" s="1"/>
  <c r="I396" i="7"/>
  <c r="J396" i="7" s="1"/>
  <c r="G397" i="7"/>
  <c r="J397" i="7" s="1"/>
  <c r="E398" i="7"/>
  <c r="I398" i="7" s="1"/>
  <c r="J398" i="7" s="1"/>
  <c r="I399" i="7"/>
  <c r="J399" i="7" s="1"/>
  <c r="G400" i="7"/>
  <c r="J400" i="7" s="1"/>
  <c r="E401" i="7"/>
  <c r="I401" i="7" s="1"/>
  <c r="J401" i="7" s="1"/>
  <c r="E402" i="7"/>
  <c r="I402" i="7" s="1"/>
  <c r="J402" i="7" s="1"/>
  <c r="G403" i="7"/>
  <c r="J403" i="7" s="1"/>
  <c r="E404" i="7"/>
  <c r="I404" i="7" s="1"/>
  <c r="J404" i="7" s="1"/>
  <c r="E405" i="7"/>
  <c r="I405" i="7" s="1"/>
  <c r="J405" i="7" s="1"/>
  <c r="E406" i="7"/>
  <c r="I406" i="7" s="1"/>
  <c r="J406" i="7" s="1"/>
  <c r="E407" i="7"/>
  <c r="I407" i="7" s="1"/>
  <c r="J407" i="7" s="1"/>
  <c r="I408" i="7"/>
  <c r="J408" i="7" s="1"/>
  <c r="G409" i="7"/>
  <c r="J409" i="7" s="1"/>
  <c r="E410" i="7"/>
  <c r="I410" i="7" s="1"/>
  <c r="J410" i="7" s="1"/>
  <c r="E411" i="7"/>
  <c r="I411" i="7" s="1"/>
  <c r="J411" i="7" s="1"/>
  <c r="E412" i="7"/>
  <c r="I412" i="7" s="1"/>
  <c r="J412" i="7" s="1"/>
  <c r="E413" i="7"/>
  <c r="I413" i="7" s="1"/>
  <c r="J413" i="7" s="1"/>
  <c r="I414" i="7"/>
  <c r="J414" i="7" s="1"/>
  <c r="G415" i="7"/>
  <c r="J415" i="7" s="1"/>
  <c r="E416" i="7"/>
  <c r="I416" i="7" s="1"/>
  <c r="J416" i="7" s="1"/>
  <c r="E417" i="7"/>
  <c r="I417" i="7" s="1"/>
  <c r="J417" i="7" s="1"/>
  <c r="E418" i="7"/>
  <c r="I418" i="7" s="1"/>
  <c r="J418" i="7" s="1"/>
  <c r="E419" i="7"/>
  <c r="I419" i="7" s="1"/>
  <c r="J419" i="7" s="1"/>
  <c r="E420" i="7"/>
  <c r="I420" i="7" s="1"/>
  <c r="J420" i="7" s="1"/>
  <c r="I421" i="7"/>
  <c r="J421" i="7" s="1"/>
  <c r="G422" i="7"/>
  <c r="J422" i="7" s="1"/>
  <c r="E423" i="7"/>
  <c r="I423" i="7" s="1"/>
  <c r="J423" i="7" s="1"/>
  <c r="E424" i="7"/>
  <c r="I424" i="7" s="1"/>
  <c r="J424" i="7" s="1"/>
  <c r="G425" i="7"/>
  <c r="J425" i="7" s="1"/>
  <c r="E426" i="7"/>
  <c r="I426" i="7" s="1"/>
  <c r="J426" i="7" s="1"/>
  <c r="E427" i="7"/>
  <c r="I427" i="7" s="1"/>
  <c r="J427" i="7" s="1"/>
  <c r="G428" i="7"/>
  <c r="J428" i="7" s="1"/>
  <c r="E429" i="7"/>
  <c r="I429" i="7" s="1"/>
  <c r="J429" i="7" s="1"/>
  <c r="E430" i="7"/>
  <c r="I430" i="7" s="1"/>
  <c r="J430" i="7" s="1"/>
  <c r="G431" i="7"/>
  <c r="J431" i="7" s="1"/>
  <c r="E432" i="7"/>
  <c r="G435" i="7"/>
  <c r="J435" i="7" s="1"/>
  <c r="E436" i="7"/>
  <c r="I436" i="7" s="1"/>
  <c r="J436" i="7" s="1"/>
  <c r="E437" i="7"/>
  <c r="I437" i="7" s="1"/>
  <c r="J437" i="7" s="1"/>
  <c r="I438" i="7"/>
  <c r="J438" i="7" s="1"/>
  <c r="G439" i="7"/>
  <c r="J439" i="7" s="1"/>
  <c r="E440" i="7"/>
  <c r="I440" i="7" s="1"/>
  <c r="J440" i="7" s="1"/>
  <c r="I441" i="7"/>
  <c r="J441" i="7" s="1"/>
  <c r="G442" i="7"/>
  <c r="J442" i="7" s="1"/>
  <c r="E443" i="7"/>
  <c r="I443" i="7" s="1"/>
  <c r="J443" i="7" s="1"/>
  <c r="E444" i="7"/>
  <c r="I444" i="7" s="1"/>
  <c r="J444" i="7" s="1"/>
  <c r="E445" i="7"/>
  <c r="I445" i="7" s="1"/>
  <c r="J445" i="7" s="1"/>
  <c r="E446" i="7"/>
  <c r="I446" i="7" s="1"/>
  <c r="J446" i="7" s="1"/>
  <c r="I447" i="7"/>
  <c r="J447" i="7" s="1"/>
  <c r="G448" i="7"/>
  <c r="J448" i="7" s="1"/>
  <c r="E449" i="7"/>
  <c r="I449" i="7" s="1"/>
  <c r="J449" i="7" s="1"/>
  <c r="E450" i="7"/>
  <c r="I450" i="7" s="1"/>
  <c r="J450" i="7" s="1"/>
  <c r="G451" i="7"/>
  <c r="J451" i="7" s="1"/>
  <c r="E452" i="7"/>
  <c r="I452" i="7" s="1"/>
  <c r="J452" i="7" s="1"/>
  <c r="E453" i="7"/>
  <c r="I453" i="7" s="1"/>
  <c r="J453" i="7" s="1"/>
  <c r="E454" i="7"/>
  <c r="I454" i="7" s="1"/>
  <c r="J454" i="7" s="1"/>
  <c r="G455" i="7"/>
  <c r="J455" i="7" s="1"/>
  <c r="E456" i="7"/>
  <c r="I456" i="7" s="1"/>
  <c r="J456" i="7" s="1"/>
  <c r="E457" i="7"/>
  <c r="I457" i="7" s="1"/>
  <c r="J457" i="7" s="1"/>
  <c r="G458" i="7"/>
  <c r="J458" i="7" s="1"/>
  <c r="E459" i="7"/>
  <c r="I459" i="7" s="1"/>
  <c r="J459" i="7" s="1"/>
  <c r="E460" i="7"/>
  <c r="I460" i="7" s="1"/>
  <c r="J460" i="7" s="1"/>
  <c r="G461" i="7"/>
  <c r="J461" i="7" s="1"/>
  <c r="E462" i="7"/>
  <c r="I462" i="7" s="1"/>
  <c r="J462" i="7" s="1"/>
  <c r="E463" i="7"/>
  <c r="I463" i="7" s="1"/>
  <c r="J463" i="7" s="1"/>
  <c r="G464" i="7"/>
  <c r="J464" i="7" s="1"/>
  <c r="E465" i="7"/>
  <c r="I465" i="7" s="1"/>
  <c r="J465" i="7" s="1"/>
  <c r="E466" i="7"/>
  <c r="I466" i="7" s="1"/>
  <c r="J466" i="7" s="1"/>
  <c r="G467" i="7"/>
  <c r="J467" i="7" s="1"/>
  <c r="E468" i="7"/>
  <c r="I468" i="7" s="1"/>
  <c r="J468" i="7" s="1"/>
  <c r="I469" i="7"/>
  <c r="J469" i="7" s="1"/>
  <c r="G470" i="7"/>
  <c r="J470" i="7" s="1"/>
  <c r="I471" i="7"/>
  <c r="J471" i="7" s="1"/>
  <c r="I472" i="7"/>
  <c r="J472" i="7" s="1"/>
  <c r="G473" i="7"/>
  <c r="J473" i="7" s="1"/>
  <c r="E474" i="7"/>
  <c r="I474" i="7" s="1"/>
  <c r="J474" i="7" s="1"/>
  <c r="I475" i="7"/>
  <c r="J475" i="7" s="1"/>
  <c r="G476" i="7"/>
  <c r="J476" i="7" s="1"/>
  <c r="E477" i="7"/>
  <c r="I477" i="7" s="1"/>
  <c r="J477" i="7" s="1"/>
  <c r="E478" i="7"/>
  <c r="I478" i="7" s="1"/>
  <c r="J478" i="7" s="1"/>
  <c r="G479" i="7"/>
  <c r="J479" i="7" s="1"/>
  <c r="E480" i="7"/>
  <c r="I480" i="7" s="1"/>
  <c r="J480" i="7" s="1"/>
  <c r="E481" i="7"/>
  <c r="I481" i="7" s="1"/>
  <c r="J481" i="7" s="1"/>
  <c r="G482" i="7"/>
  <c r="J482" i="7" s="1"/>
  <c r="E483" i="7"/>
  <c r="I483" i="7" s="1"/>
  <c r="J483" i="7" s="1"/>
  <c r="E484" i="7"/>
  <c r="I484" i="7" s="1"/>
  <c r="J484" i="7" s="1"/>
  <c r="G485" i="7"/>
  <c r="J485" i="7" s="1"/>
  <c r="E486" i="7"/>
  <c r="I486" i="7" s="1"/>
  <c r="J486" i="7" s="1"/>
  <c r="E487" i="7"/>
  <c r="I487" i="7" s="1"/>
  <c r="J487" i="7" s="1"/>
  <c r="G488" i="7"/>
  <c r="J488" i="7" s="1"/>
  <c r="I489" i="7"/>
  <c r="J489" i="7" s="1"/>
  <c r="E490" i="7"/>
  <c r="I490" i="7" s="1"/>
  <c r="J490" i="7" s="1"/>
  <c r="E491" i="7"/>
  <c r="I491" i="7" s="1"/>
  <c r="J491" i="7" s="1"/>
  <c r="G492" i="7"/>
  <c r="J492" i="7" s="1"/>
  <c r="E493" i="7"/>
  <c r="I493" i="7" s="1"/>
  <c r="J493" i="7" s="1"/>
  <c r="E494" i="7"/>
  <c r="I494" i="7" s="1"/>
  <c r="J494" i="7" s="1"/>
  <c r="G495" i="7"/>
  <c r="J495" i="7" s="1"/>
  <c r="I496" i="7"/>
  <c r="J496" i="7" s="1"/>
  <c r="E497" i="7"/>
  <c r="I497" i="7" s="1"/>
  <c r="J497" i="7" s="1"/>
  <c r="G498" i="7"/>
  <c r="J498" i="7" s="1"/>
  <c r="E499" i="7"/>
  <c r="I499" i="7" s="1"/>
  <c r="J499" i="7" s="1"/>
  <c r="E500" i="7"/>
  <c r="I500" i="7" s="1"/>
  <c r="J500" i="7" s="1"/>
  <c r="G501" i="7"/>
  <c r="J501" i="7" s="1"/>
  <c r="I502" i="7"/>
  <c r="J502" i="7" s="1"/>
  <c r="I503" i="7"/>
  <c r="J503" i="7" s="1"/>
  <c r="I504" i="7"/>
  <c r="J504" i="7" s="1"/>
  <c r="I505" i="7"/>
  <c r="J505" i="7" s="1"/>
  <c r="I506" i="7"/>
  <c r="J506" i="7" s="1"/>
  <c r="I507" i="7"/>
  <c r="J507" i="7" s="1"/>
  <c r="E508" i="7"/>
  <c r="I508" i="7" s="1"/>
  <c r="J508" i="7" s="1"/>
  <c r="G509" i="7"/>
  <c r="J509" i="7" s="1"/>
  <c r="E510" i="7"/>
  <c r="I510" i="7" s="1"/>
  <c r="J510" i="7" s="1"/>
  <c r="I511" i="7"/>
  <c r="J511" i="7" s="1"/>
  <c r="G512" i="7"/>
  <c r="J512" i="7" s="1"/>
  <c r="G513" i="7"/>
  <c r="J513" i="7" s="1"/>
  <c r="I514" i="7"/>
  <c r="J514" i="7" s="1"/>
  <c r="G367" i="7"/>
  <c r="J367" i="7" s="1"/>
  <c r="G368" i="7"/>
  <c r="J368" i="7" s="1"/>
  <c r="G369" i="7"/>
  <c r="J369" i="7" s="1"/>
  <c r="G370" i="7"/>
  <c r="J370" i="7" s="1"/>
  <c r="G371" i="7"/>
  <c r="J371" i="7" s="1"/>
  <c r="G372" i="7"/>
  <c r="J372" i="7" s="1"/>
  <c r="G373" i="7"/>
  <c r="J373" i="7" s="1"/>
  <c r="G374" i="7"/>
  <c r="J374" i="7" s="1"/>
  <c r="G375" i="7"/>
  <c r="J375" i="7" s="1"/>
  <c r="G376" i="7"/>
  <c r="J376" i="7" s="1"/>
  <c r="G377" i="7"/>
  <c r="J377" i="7" s="1"/>
  <c r="G378" i="7"/>
  <c r="J378" i="7" s="1"/>
  <c r="G379" i="7"/>
  <c r="J379" i="7" s="1"/>
  <c r="G380" i="7"/>
  <c r="J380" i="7" s="1"/>
  <c r="G381" i="7"/>
  <c r="J381" i="7" s="1"/>
  <c r="G382" i="7"/>
  <c r="J382" i="7" s="1"/>
  <c r="G383" i="7"/>
  <c r="J383" i="7" s="1"/>
  <c r="G384" i="7"/>
  <c r="J384" i="7" s="1"/>
  <c r="G385" i="7"/>
  <c r="J385" i="7" s="1"/>
  <c r="G292" i="7"/>
  <c r="J292" i="7" s="1"/>
  <c r="E293" i="7"/>
  <c r="I293" i="7" s="1"/>
  <c r="J293" i="7" s="1"/>
  <c r="I294" i="7"/>
  <c r="J294" i="7" s="1"/>
  <c r="G295" i="7"/>
  <c r="J295" i="7" s="1"/>
  <c r="E296" i="7"/>
  <c r="I296" i="7" s="1"/>
  <c r="J296" i="7" s="1"/>
  <c r="I297" i="7"/>
  <c r="J297" i="7" s="1"/>
  <c r="G298" i="7"/>
  <c r="J298" i="7" s="1"/>
  <c r="E299" i="7"/>
  <c r="I299" i="7" s="1"/>
  <c r="J299" i="7" s="1"/>
  <c r="I300" i="7"/>
  <c r="J300" i="7" s="1"/>
  <c r="G301" i="7"/>
  <c r="J301" i="7" s="1"/>
  <c r="E302" i="7"/>
  <c r="I302" i="7" s="1"/>
  <c r="J302" i="7" s="1"/>
  <c r="I303" i="7"/>
  <c r="J303" i="7" s="1"/>
  <c r="G304" i="7"/>
  <c r="J304" i="7" s="1"/>
  <c r="E305" i="7"/>
  <c r="I305" i="7" s="1"/>
  <c r="J305" i="7" s="1"/>
  <c r="E306" i="7"/>
  <c r="I306" i="7" s="1"/>
  <c r="G307" i="7"/>
  <c r="J307" i="7" s="1"/>
  <c r="E308" i="7"/>
  <c r="I308" i="7" s="1"/>
  <c r="J308" i="7" s="1"/>
  <c r="E309" i="7"/>
  <c r="I309" i="7" s="1"/>
  <c r="J309" i="7" s="1"/>
  <c r="E310" i="7"/>
  <c r="I310" i="7" s="1"/>
  <c r="J310" i="7" s="1"/>
  <c r="E311" i="7"/>
  <c r="I311" i="7" s="1"/>
  <c r="J311" i="7" s="1"/>
  <c r="I312" i="7"/>
  <c r="J312" i="7" s="1"/>
  <c r="G313" i="7"/>
  <c r="J313" i="7" s="1"/>
  <c r="E314" i="7"/>
  <c r="I314" i="7" s="1"/>
  <c r="J314" i="7" s="1"/>
  <c r="E315" i="7"/>
  <c r="I315" i="7" s="1"/>
  <c r="J315" i="7" s="1"/>
  <c r="E316" i="7"/>
  <c r="I316" i="7" s="1"/>
  <c r="J316" i="7" s="1"/>
  <c r="E317" i="7"/>
  <c r="I317" i="7" s="1"/>
  <c r="J317" i="7" s="1"/>
  <c r="I318" i="7"/>
  <c r="J318" i="7" s="1"/>
  <c r="G319" i="7"/>
  <c r="J319" i="7" s="1"/>
  <c r="E320" i="7"/>
  <c r="I320" i="7" s="1"/>
  <c r="J320" i="7" s="1"/>
  <c r="E321" i="7"/>
  <c r="I321" i="7" s="1"/>
  <c r="J321" i="7" s="1"/>
  <c r="E322" i="7"/>
  <c r="I322" i="7" s="1"/>
  <c r="J322" i="7" s="1"/>
  <c r="E323" i="7"/>
  <c r="I323" i="7" s="1"/>
  <c r="J323" i="7" s="1"/>
  <c r="E324" i="7"/>
  <c r="I324" i="7" s="1"/>
  <c r="J324" i="7" s="1"/>
  <c r="G325" i="7"/>
  <c r="J325" i="7" s="1"/>
  <c r="E326" i="7"/>
  <c r="I326" i="7" s="1"/>
  <c r="J326" i="7" s="1"/>
  <c r="E327" i="7"/>
  <c r="I327" i="7" s="1"/>
  <c r="J327" i="7" s="1"/>
  <c r="G328" i="7"/>
  <c r="J328" i="7" s="1"/>
  <c r="E329" i="7"/>
  <c r="I329" i="7" s="1"/>
  <c r="J329" i="7" s="1"/>
  <c r="E330" i="7"/>
  <c r="I330" i="7" s="1"/>
  <c r="J330" i="7" s="1"/>
  <c r="G331" i="7"/>
  <c r="J331" i="7" s="1"/>
  <c r="E332" i="7"/>
  <c r="I332" i="7" s="1"/>
  <c r="J332" i="7" s="1"/>
  <c r="E333" i="7"/>
  <c r="I333" i="7" s="1"/>
  <c r="J333" i="7" s="1"/>
  <c r="G334" i="7"/>
  <c r="J334" i="7" s="1"/>
  <c r="E335" i="7"/>
  <c r="I335" i="7" s="1"/>
  <c r="J335" i="7" s="1"/>
  <c r="E336" i="7"/>
  <c r="I336" i="7" s="1"/>
  <c r="J336" i="7" s="1"/>
  <c r="G337" i="7"/>
  <c r="J337" i="7" s="1"/>
  <c r="E338" i="7"/>
  <c r="I338" i="7" s="1"/>
  <c r="J338" i="7" s="1"/>
  <c r="I339" i="7"/>
  <c r="J339" i="7" s="1"/>
  <c r="G340" i="7"/>
  <c r="J340" i="7" s="1"/>
  <c r="E341" i="7"/>
  <c r="I341" i="7" s="1"/>
  <c r="J341" i="7" s="1"/>
  <c r="I342" i="7"/>
  <c r="J342" i="7" s="1"/>
  <c r="G343" i="7"/>
  <c r="J343" i="7" s="1"/>
  <c r="E344" i="7"/>
  <c r="I344" i="7" s="1"/>
  <c r="J344" i="7" s="1"/>
  <c r="I345" i="7"/>
  <c r="J345" i="7" s="1"/>
  <c r="G346" i="7"/>
  <c r="J346" i="7" s="1"/>
  <c r="E347" i="7"/>
  <c r="I347" i="7" s="1"/>
  <c r="J347" i="7" s="1"/>
  <c r="E348" i="7"/>
  <c r="I348" i="7" s="1"/>
  <c r="J348" i="7" s="1"/>
  <c r="G349" i="7"/>
  <c r="J349" i="7" s="1"/>
  <c r="E350" i="7"/>
  <c r="I350" i="7" s="1"/>
  <c r="J350" i="7" s="1"/>
  <c r="E351" i="7"/>
  <c r="I351" i="7" s="1"/>
  <c r="J351" i="7" s="1"/>
  <c r="G352" i="7"/>
  <c r="J352" i="7" s="1"/>
  <c r="E353" i="7"/>
  <c r="I353" i="7" s="1"/>
  <c r="J353" i="7" s="1"/>
  <c r="E354" i="7"/>
  <c r="I354" i="7" s="1"/>
  <c r="J354" i="7" s="1"/>
  <c r="E355" i="7"/>
  <c r="I355" i="7" s="1"/>
  <c r="J355" i="7" s="1"/>
  <c r="G356" i="7"/>
  <c r="J356" i="7" s="1"/>
  <c r="E357" i="7"/>
  <c r="I357" i="7" s="1"/>
  <c r="J357" i="7" s="1"/>
  <c r="E358" i="7"/>
  <c r="I358" i="7" s="1"/>
  <c r="J358" i="7" s="1"/>
  <c r="G359" i="7"/>
  <c r="J359" i="7" s="1"/>
  <c r="E360" i="7"/>
  <c r="I360" i="7" s="1"/>
  <c r="J360" i="7" s="1"/>
  <c r="I361" i="7"/>
  <c r="J361" i="7" s="1"/>
  <c r="G362" i="7"/>
  <c r="J362" i="7" s="1"/>
  <c r="G363" i="7"/>
  <c r="J363" i="7" s="1"/>
  <c r="I364" i="7"/>
  <c r="J364" i="7" s="1"/>
  <c r="G271" i="7"/>
  <c r="J271" i="7" s="1"/>
  <c r="G272" i="7"/>
  <c r="J272" i="7" s="1"/>
  <c r="G273" i="7"/>
  <c r="J273" i="7" s="1"/>
  <c r="G274" i="7"/>
  <c r="J274" i="7" s="1"/>
  <c r="G275" i="7"/>
  <c r="J275" i="7" s="1"/>
  <c r="G276" i="7"/>
  <c r="J276" i="7" s="1"/>
  <c r="G277" i="7"/>
  <c r="J277" i="7" s="1"/>
  <c r="G278" i="7"/>
  <c r="J278" i="7" s="1"/>
  <c r="G279" i="7"/>
  <c r="J279" i="7" s="1"/>
  <c r="G280" i="7"/>
  <c r="J280" i="7" s="1"/>
  <c r="G281" i="7"/>
  <c r="J281" i="7" s="1"/>
  <c r="G282" i="7"/>
  <c r="J282" i="7" s="1"/>
  <c r="G283" i="7"/>
  <c r="J283" i="7" s="1"/>
  <c r="G284" i="7"/>
  <c r="J284" i="7" s="1"/>
  <c r="G285" i="7"/>
  <c r="J285" i="7" s="1"/>
  <c r="G286" i="7"/>
  <c r="J286" i="7" s="1"/>
  <c r="G287" i="7"/>
  <c r="J287" i="7" s="1"/>
  <c r="G288" i="7"/>
  <c r="J288" i="7" s="1"/>
  <c r="G289" i="7"/>
  <c r="J289" i="7" s="1"/>
  <c r="G169" i="7"/>
  <c r="J169" i="7" s="1"/>
  <c r="E170" i="7"/>
  <c r="I170" i="7" s="1"/>
  <c r="J170" i="7" s="1"/>
  <c r="I171" i="7"/>
  <c r="J171" i="7" s="1"/>
  <c r="G172" i="7"/>
  <c r="J172" i="7" s="1"/>
  <c r="E173" i="7"/>
  <c r="I173" i="7" s="1"/>
  <c r="J173" i="7" s="1"/>
  <c r="I174" i="7"/>
  <c r="J174" i="7" s="1"/>
  <c r="G175" i="7"/>
  <c r="J175" i="7" s="1"/>
  <c r="E176" i="7"/>
  <c r="I176" i="7" s="1"/>
  <c r="J176" i="7" s="1"/>
  <c r="I177" i="7"/>
  <c r="J177" i="7" s="1"/>
  <c r="G178" i="7"/>
  <c r="J178" i="7" s="1"/>
  <c r="E179" i="7"/>
  <c r="I179" i="7" s="1"/>
  <c r="J179" i="7" s="1"/>
  <c r="I180" i="7"/>
  <c r="J180" i="7" s="1"/>
  <c r="G181" i="7"/>
  <c r="J181" i="7" s="1"/>
  <c r="E182" i="7"/>
  <c r="I182" i="7" s="1"/>
  <c r="J182" i="7" s="1"/>
  <c r="E183" i="7"/>
  <c r="I183" i="7" s="1"/>
  <c r="J183" i="7" s="1"/>
  <c r="G184" i="7"/>
  <c r="J184" i="7" s="1"/>
  <c r="E185" i="7"/>
  <c r="I185" i="7" s="1"/>
  <c r="J185" i="7" s="1"/>
  <c r="E186" i="7"/>
  <c r="I186" i="7" s="1"/>
  <c r="J186" i="7" s="1"/>
  <c r="E187" i="7"/>
  <c r="I187" i="7" s="1"/>
  <c r="J187" i="7" s="1"/>
  <c r="E188" i="7"/>
  <c r="I188" i="7" s="1"/>
  <c r="J188" i="7" s="1"/>
  <c r="I189" i="7"/>
  <c r="J189" i="7" s="1"/>
  <c r="G190" i="7"/>
  <c r="J190" i="7" s="1"/>
  <c r="E191" i="7"/>
  <c r="I191" i="7" s="1"/>
  <c r="J191" i="7" s="1"/>
  <c r="E192" i="7"/>
  <c r="I192" i="7" s="1"/>
  <c r="J192" i="7" s="1"/>
  <c r="E193" i="7"/>
  <c r="I193" i="7" s="1"/>
  <c r="J193" i="7" s="1"/>
  <c r="E194" i="7"/>
  <c r="I194" i="7" s="1"/>
  <c r="J194" i="7" s="1"/>
  <c r="I195" i="7"/>
  <c r="J195" i="7" s="1"/>
  <c r="G196" i="7"/>
  <c r="J196" i="7" s="1"/>
  <c r="E197" i="7"/>
  <c r="I197" i="7" s="1"/>
  <c r="J197" i="7" s="1"/>
  <c r="E198" i="7"/>
  <c r="I198" i="7" s="1"/>
  <c r="J198" i="7" s="1"/>
  <c r="E199" i="7"/>
  <c r="I199" i="7" s="1"/>
  <c r="J199" i="7" s="1"/>
  <c r="E200" i="7"/>
  <c r="I200" i="7" s="1"/>
  <c r="J200" i="7" s="1"/>
  <c r="E201" i="7"/>
  <c r="I201" i="7" s="1"/>
  <c r="J201" i="7" s="1"/>
  <c r="I202" i="7"/>
  <c r="J202" i="7" s="1"/>
  <c r="G203" i="7"/>
  <c r="J203" i="7" s="1"/>
  <c r="E204" i="7"/>
  <c r="I204" i="7" s="1"/>
  <c r="J204" i="7" s="1"/>
  <c r="E205" i="7"/>
  <c r="I205" i="7" s="1"/>
  <c r="J205" i="7" s="1"/>
  <c r="G206" i="7"/>
  <c r="J206" i="7" s="1"/>
  <c r="E207" i="7"/>
  <c r="I207" i="7" s="1"/>
  <c r="J207" i="7" s="1"/>
  <c r="E208" i="7"/>
  <c r="I208" i="7" s="1"/>
  <c r="J208" i="7" s="1"/>
  <c r="G209" i="7"/>
  <c r="J209" i="7" s="1"/>
  <c r="E210" i="7"/>
  <c r="I210" i="7" s="1"/>
  <c r="J210" i="7" s="1"/>
  <c r="E211" i="7"/>
  <c r="I211" i="7" s="1"/>
  <c r="J211" i="7" s="1"/>
  <c r="G212" i="7"/>
  <c r="J212" i="7" s="1"/>
  <c r="E213" i="7"/>
  <c r="I213" i="7" s="1"/>
  <c r="J213" i="7" s="1"/>
  <c r="E214" i="7"/>
  <c r="I214" i="7" s="1"/>
  <c r="J214" i="7" s="1"/>
  <c r="G215" i="7"/>
  <c r="J215" i="7" s="1"/>
  <c r="E216" i="7"/>
  <c r="I216" i="7" s="1"/>
  <c r="J216" i="7" s="1"/>
  <c r="E217" i="7"/>
  <c r="I217" i="7" s="1"/>
  <c r="J217" i="7" s="1"/>
  <c r="G218" i="7"/>
  <c r="J218" i="7" s="1"/>
  <c r="E219" i="7"/>
  <c r="I219" i="7" s="1"/>
  <c r="J219" i="7" s="1"/>
  <c r="I220" i="7"/>
  <c r="J220" i="7" s="1"/>
  <c r="G221" i="7"/>
  <c r="J221" i="7" s="1"/>
  <c r="E222" i="7"/>
  <c r="I222" i="7" s="1"/>
  <c r="J222" i="7" s="1"/>
  <c r="I223" i="7"/>
  <c r="J223" i="7" s="1"/>
  <c r="G224" i="7"/>
  <c r="J224" i="7" s="1"/>
  <c r="I225" i="7"/>
  <c r="J225" i="7" s="1"/>
  <c r="I226" i="7"/>
  <c r="J226" i="7" s="1"/>
  <c r="G227" i="7"/>
  <c r="J227" i="7" s="1"/>
  <c r="E228" i="7"/>
  <c r="I228" i="7" s="1"/>
  <c r="J228" i="7" s="1"/>
  <c r="I229" i="7"/>
  <c r="J229" i="7" s="1"/>
  <c r="G230" i="7"/>
  <c r="J230" i="7" s="1"/>
  <c r="E231" i="7"/>
  <c r="I231" i="7" s="1"/>
  <c r="J231" i="7" s="1"/>
  <c r="I232" i="7"/>
  <c r="J232" i="7" s="1"/>
  <c r="G233" i="7"/>
  <c r="J233" i="7" s="1"/>
  <c r="E234" i="7"/>
  <c r="I234" i="7" s="1"/>
  <c r="J234" i="7" s="1"/>
  <c r="E235" i="7"/>
  <c r="I235" i="7" s="1"/>
  <c r="J235" i="7" s="1"/>
  <c r="G236" i="7"/>
  <c r="J236" i="7" s="1"/>
  <c r="E237" i="7"/>
  <c r="I237" i="7" s="1"/>
  <c r="J237" i="7" s="1"/>
  <c r="E238" i="7"/>
  <c r="I238" i="7" s="1"/>
  <c r="J238" i="7" s="1"/>
  <c r="G239" i="7"/>
  <c r="J239" i="7" s="1"/>
  <c r="E240" i="7"/>
  <c r="I240" i="7" s="1"/>
  <c r="J240" i="7" s="1"/>
  <c r="E241" i="7"/>
  <c r="I241" i="7" s="1"/>
  <c r="J241" i="7" s="1"/>
  <c r="G242" i="7"/>
  <c r="J242" i="7" s="1"/>
  <c r="E243" i="7"/>
  <c r="I243" i="7" s="1"/>
  <c r="J243" i="7" s="1"/>
  <c r="E244" i="7"/>
  <c r="I244" i="7" s="1"/>
  <c r="J244" i="7" s="1"/>
  <c r="E245" i="7"/>
  <c r="I245" i="7" s="1"/>
  <c r="J245" i="7" s="1"/>
  <c r="G246" i="7"/>
  <c r="J246" i="7" s="1"/>
  <c r="E247" i="7"/>
  <c r="I247" i="7" s="1"/>
  <c r="J247" i="7" s="1"/>
  <c r="E248" i="7"/>
  <c r="I248" i="7" s="1"/>
  <c r="J248" i="7" s="1"/>
  <c r="G249" i="7"/>
  <c r="J249" i="7" s="1"/>
  <c r="I250" i="7"/>
  <c r="J250" i="7" s="1"/>
  <c r="E251" i="7"/>
  <c r="I251" i="7" s="1"/>
  <c r="J251" i="7" s="1"/>
  <c r="G252" i="7"/>
  <c r="J252" i="7" s="1"/>
  <c r="E253" i="7"/>
  <c r="I253" i="7" s="1"/>
  <c r="J253" i="7" s="1"/>
  <c r="E254" i="7"/>
  <c r="I254" i="7" s="1"/>
  <c r="J254" i="7" s="1"/>
  <c r="G255" i="7"/>
  <c r="J255" i="7" s="1"/>
  <c r="I256" i="7"/>
  <c r="J256" i="7" s="1"/>
  <c r="I257" i="7"/>
  <c r="J257" i="7" s="1"/>
  <c r="I258" i="7"/>
  <c r="J258" i="7" s="1"/>
  <c r="I259" i="7"/>
  <c r="J259" i="7" s="1"/>
  <c r="I260" i="7"/>
  <c r="J260" i="7" s="1"/>
  <c r="I261" i="7"/>
  <c r="J261" i="7" s="1"/>
  <c r="E262" i="7"/>
  <c r="I262" i="7" s="1"/>
  <c r="J262" i="7" s="1"/>
  <c r="G263" i="7"/>
  <c r="J263" i="7" s="1"/>
  <c r="E264" i="7"/>
  <c r="I264" i="7" s="1"/>
  <c r="J264" i="7" s="1"/>
  <c r="I265" i="7"/>
  <c r="J265" i="7" s="1"/>
  <c r="G266" i="7"/>
  <c r="J266" i="7" s="1"/>
  <c r="G267" i="7"/>
  <c r="J267" i="7" s="1"/>
  <c r="I268" i="7"/>
  <c r="J268" i="7" s="1"/>
  <c r="G147" i="7"/>
  <c r="J147" i="7" s="1"/>
  <c r="G148" i="7"/>
  <c r="J148" i="7" s="1"/>
  <c r="G149" i="7"/>
  <c r="J149" i="7" s="1"/>
  <c r="G150" i="7"/>
  <c r="J150" i="7" s="1"/>
  <c r="G151" i="7"/>
  <c r="J151" i="7" s="1"/>
  <c r="G152" i="7"/>
  <c r="J152" i="7" s="1"/>
  <c r="G153" i="7"/>
  <c r="J153" i="7" s="1"/>
  <c r="G154" i="7"/>
  <c r="J154" i="7" s="1"/>
  <c r="G155" i="7"/>
  <c r="J155" i="7" s="1"/>
  <c r="G156" i="7"/>
  <c r="J156" i="7" s="1"/>
  <c r="G157" i="7"/>
  <c r="J157" i="7" s="1"/>
  <c r="G158" i="7"/>
  <c r="J158" i="7" s="1"/>
  <c r="G159" i="7"/>
  <c r="J159" i="7" s="1"/>
  <c r="G160" i="7"/>
  <c r="J160" i="7" s="1"/>
  <c r="G161" i="7"/>
  <c r="J161" i="7" s="1"/>
  <c r="G162" i="7"/>
  <c r="J162" i="7" s="1"/>
  <c r="G163" i="7"/>
  <c r="J163" i="7" s="1"/>
  <c r="G164" i="7"/>
  <c r="J164" i="7" s="1"/>
  <c r="G165" i="7"/>
  <c r="J165" i="7" s="1"/>
  <c r="G166" i="7"/>
  <c r="J166" i="7" s="1"/>
  <c r="G30" i="7"/>
  <c r="J30" i="7" s="1"/>
  <c r="E31" i="7"/>
  <c r="I31" i="7" s="1"/>
  <c r="J31" i="7" s="1"/>
  <c r="I32" i="7"/>
  <c r="J32" i="7" s="1"/>
  <c r="G33" i="7"/>
  <c r="J33" i="7" s="1"/>
  <c r="E34" i="7"/>
  <c r="I34" i="7" s="1"/>
  <c r="I35" i="7"/>
  <c r="J35" i="7" s="1"/>
  <c r="G36" i="7"/>
  <c r="J36" i="7" s="1"/>
  <c r="E37" i="7"/>
  <c r="I37" i="7" s="1"/>
  <c r="J37" i="7" s="1"/>
  <c r="I38" i="7"/>
  <c r="J38" i="7" s="1"/>
  <c r="G39" i="7"/>
  <c r="J39" i="7" s="1"/>
  <c r="E40" i="7"/>
  <c r="I40" i="7" s="1"/>
  <c r="J40" i="7" s="1"/>
  <c r="I41" i="7"/>
  <c r="J41" i="7" s="1"/>
  <c r="G42" i="7"/>
  <c r="J42" i="7" s="1"/>
  <c r="E43" i="7"/>
  <c r="I43" i="7" s="1"/>
  <c r="J43" i="7" s="1"/>
  <c r="E44" i="7"/>
  <c r="I44" i="7" s="1"/>
  <c r="J44" i="7" s="1"/>
  <c r="G45" i="7"/>
  <c r="J45" i="7" s="1"/>
  <c r="E46" i="7"/>
  <c r="I46" i="7" s="1"/>
  <c r="J46" i="7" s="1"/>
  <c r="E47" i="7"/>
  <c r="I47" i="7" s="1"/>
  <c r="J47" i="7" s="1"/>
  <c r="E48" i="7"/>
  <c r="I48" i="7" s="1"/>
  <c r="J48" i="7" s="1"/>
  <c r="E49" i="7"/>
  <c r="I49" i="7" s="1"/>
  <c r="J49" i="7" s="1"/>
  <c r="I50" i="7"/>
  <c r="J50" i="7" s="1"/>
  <c r="G51" i="7"/>
  <c r="J51" i="7" s="1"/>
  <c r="E52" i="7"/>
  <c r="I52" i="7" s="1"/>
  <c r="J52" i="7" s="1"/>
  <c r="E53" i="7"/>
  <c r="I53" i="7"/>
  <c r="J53" i="7" s="1"/>
  <c r="E54" i="7"/>
  <c r="I54" i="7" s="1"/>
  <c r="J54" i="7" s="1"/>
  <c r="E55" i="7"/>
  <c r="I55" i="7" s="1"/>
  <c r="J55" i="7" s="1"/>
  <c r="I56" i="7"/>
  <c r="J56" i="7" s="1"/>
  <c r="G57" i="7"/>
  <c r="J57" i="7" s="1"/>
  <c r="E58" i="7"/>
  <c r="I58" i="7" s="1"/>
  <c r="J58" i="7" s="1"/>
  <c r="E59" i="7"/>
  <c r="I59" i="7" s="1"/>
  <c r="J59" i="7" s="1"/>
  <c r="E60" i="7"/>
  <c r="I60" i="7" s="1"/>
  <c r="J60" i="7" s="1"/>
  <c r="E61" i="7"/>
  <c r="I61" i="7" s="1"/>
  <c r="J61" i="7" s="1"/>
  <c r="E62" i="7"/>
  <c r="I62" i="7" s="1"/>
  <c r="J62" i="7" s="1"/>
  <c r="I63" i="7"/>
  <c r="J63" i="7" s="1"/>
  <c r="G64" i="7"/>
  <c r="J64" i="7" s="1"/>
  <c r="E65" i="7"/>
  <c r="I65" i="7" s="1"/>
  <c r="J65" i="7" s="1"/>
  <c r="E66" i="7"/>
  <c r="I66" i="7" s="1"/>
  <c r="J66" i="7" s="1"/>
  <c r="G67" i="7"/>
  <c r="J67" i="7" s="1"/>
  <c r="E68" i="7"/>
  <c r="I68" i="7" s="1"/>
  <c r="J68" i="7" s="1"/>
  <c r="E69" i="7"/>
  <c r="I69" i="7" s="1"/>
  <c r="J69" i="7" s="1"/>
  <c r="G70" i="7"/>
  <c r="J70" i="7" s="1"/>
  <c r="E71" i="7"/>
  <c r="I71" i="7" s="1"/>
  <c r="J71" i="7" s="1"/>
  <c r="E72" i="7"/>
  <c r="I72" i="7" s="1"/>
  <c r="J72" i="7" s="1"/>
  <c r="G73" i="7"/>
  <c r="J73" i="7" s="1"/>
  <c r="E74" i="7"/>
  <c r="I74" i="7" s="1"/>
  <c r="J74" i="7" s="1"/>
  <c r="E75" i="7"/>
  <c r="I75" i="7" s="1"/>
  <c r="J75" i="7" s="1"/>
  <c r="G76" i="7"/>
  <c r="J76" i="7" s="1"/>
  <c r="E77" i="7"/>
  <c r="I77" i="7" s="1"/>
  <c r="J77" i="7" s="1"/>
  <c r="E78" i="7"/>
  <c r="I78" i="7" s="1"/>
  <c r="J78" i="7" s="1"/>
  <c r="G79" i="7"/>
  <c r="J79" i="7" s="1"/>
  <c r="E80" i="7"/>
  <c r="I80" i="7" s="1"/>
  <c r="J80" i="7" s="1"/>
  <c r="I81" i="7"/>
  <c r="J81" i="7" s="1"/>
  <c r="G82" i="7"/>
  <c r="J82" i="7" s="1"/>
  <c r="E83" i="7"/>
  <c r="I83" i="7" s="1"/>
  <c r="J83" i="7" s="1"/>
  <c r="I84" i="7"/>
  <c r="J84" i="7" s="1"/>
  <c r="G85" i="7"/>
  <c r="J85" i="7" s="1"/>
  <c r="E86" i="7"/>
  <c r="I86" i="7" s="1"/>
  <c r="J86" i="7" s="1"/>
  <c r="I87" i="7"/>
  <c r="J87" i="7" s="1"/>
  <c r="G88" i="7"/>
  <c r="J88" i="7" s="1"/>
  <c r="E89" i="7"/>
  <c r="I89" i="7" s="1"/>
  <c r="J89" i="7" s="1"/>
  <c r="I90" i="7"/>
  <c r="J90" i="7" s="1"/>
  <c r="G91" i="7"/>
  <c r="J91" i="7" s="1"/>
  <c r="E92" i="7"/>
  <c r="I92" i="7" s="1"/>
  <c r="J92" i="7" s="1"/>
  <c r="I93" i="7"/>
  <c r="J93" i="7" s="1"/>
  <c r="G94" i="7"/>
  <c r="J94" i="7" s="1"/>
  <c r="E95" i="7"/>
  <c r="I95" i="7" s="1"/>
  <c r="J95" i="7" s="1"/>
  <c r="I96" i="7"/>
  <c r="J96" i="7" s="1"/>
  <c r="G97" i="7"/>
  <c r="J97" i="7" s="1"/>
  <c r="I98" i="7"/>
  <c r="J98" i="7" s="1"/>
  <c r="I99" i="7"/>
  <c r="J99" i="7" s="1"/>
  <c r="G100" i="7"/>
  <c r="J100" i="7" s="1"/>
  <c r="E101" i="7"/>
  <c r="I101" i="7" s="1"/>
  <c r="J101" i="7" s="1"/>
  <c r="I102" i="7"/>
  <c r="J102" i="7" s="1"/>
  <c r="G103" i="7"/>
  <c r="J103" i="7" s="1"/>
  <c r="E104" i="7"/>
  <c r="I104" i="7" s="1"/>
  <c r="J104" i="7" s="1"/>
  <c r="E105" i="7"/>
  <c r="I105" i="7" s="1"/>
  <c r="J105" i="7" s="1"/>
  <c r="G106" i="7"/>
  <c r="J106" i="7" s="1"/>
  <c r="E107" i="7"/>
  <c r="I107" i="7" s="1"/>
  <c r="J107" i="7" s="1"/>
  <c r="I108" i="7"/>
  <c r="J108" i="7" s="1"/>
  <c r="G109" i="7"/>
  <c r="J109" i="7" s="1"/>
  <c r="E110" i="7"/>
  <c r="I110" i="7" s="1"/>
  <c r="J110" i="7" s="1"/>
  <c r="E111" i="7"/>
  <c r="I111" i="7" s="1"/>
  <c r="J111" i="7" s="1"/>
  <c r="G112" i="7"/>
  <c r="J112" i="7" s="1"/>
  <c r="E113" i="7"/>
  <c r="I113" i="7" s="1"/>
  <c r="J113" i="7" s="1"/>
  <c r="E114" i="7"/>
  <c r="I114" i="7" s="1"/>
  <c r="J114" i="7" s="1"/>
  <c r="G115" i="7"/>
  <c r="J115" i="7" s="1"/>
  <c r="E116" i="7"/>
  <c r="I116" i="7" s="1"/>
  <c r="J116" i="7" s="1"/>
  <c r="E117" i="7"/>
  <c r="I117" i="7" s="1"/>
  <c r="J117" i="7" s="1"/>
  <c r="G118" i="7"/>
  <c r="J118" i="7" s="1"/>
  <c r="E119" i="7"/>
  <c r="I119" i="7" s="1"/>
  <c r="J119" i="7" s="1"/>
  <c r="E120" i="7"/>
  <c r="I120" i="7" s="1"/>
  <c r="J120" i="7" s="1"/>
  <c r="E121" i="7"/>
  <c r="I121" i="7" s="1"/>
  <c r="J121" i="7" s="1"/>
  <c r="G122" i="7"/>
  <c r="J122" i="7" s="1"/>
  <c r="E123" i="7"/>
  <c r="I123" i="7" s="1"/>
  <c r="J123" i="7" s="1"/>
  <c r="E124" i="7"/>
  <c r="I124" i="7" s="1"/>
  <c r="J124" i="7" s="1"/>
  <c r="G125" i="7"/>
  <c r="J125" i="7" s="1"/>
  <c r="I126" i="7"/>
  <c r="J126" i="7" s="1"/>
  <c r="E127" i="7"/>
  <c r="I127" i="7" s="1"/>
  <c r="J127" i="7" s="1"/>
  <c r="G128" i="7"/>
  <c r="J128" i="7" s="1"/>
  <c r="E129" i="7"/>
  <c r="I129" i="7" s="1"/>
  <c r="J129" i="7" s="1"/>
  <c r="E130" i="7"/>
  <c r="I130" i="7" s="1"/>
  <c r="J130" i="7" s="1"/>
  <c r="G131" i="7"/>
  <c r="J131" i="7" s="1"/>
  <c r="I132" i="7"/>
  <c r="J132" i="7" s="1"/>
  <c r="I133" i="7"/>
  <c r="J133" i="7" s="1"/>
  <c r="I134" i="7"/>
  <c r="J134" i="7" s="1"/>
  <c r="I135" i="7"/>
  <c r="J135" i="7" s="1"/>
  <c r="I136" i="7"/>
  <c r="J136" i="7" s="1"/>
  <c r="I137" i="7"/>
  <c r="J137" i="7" s="1"/>
  <c r="E138" i="7"/>
  <c r="I138" i="7" s="1"/>
  <c r="J138" i="7" s="1"/>
  <c r="G139" i="7"/>
  <c r="J139" i="7" s="1"/>
  <c r="E140" i="7"/>
  <c r="I140" i="7" s="1"/>
  <c r="J140" i="7" s="1"/>
  <c r="I141" i="7"/>
  <c r="J141" i="7" s="1"/>
  <c r="G142" i="7"/>
  <c r="J142" i="7" s="1"/>
  <c r="G143" i="7"/>
  <c r="J143" i="7" s="1"/>
  <c r="I144" i="7"/>
  <c r="J144" i="7" s="1"/>
  <c r="G7" i="7"/>
  <c r="J7" i="7" s="1"/>
  <c r="G8" i="7"/>
  <c r="J8" i="7" s="1"/>
  <c r="G9" i="7"/>
  <c r="J9" i="7" s="1"/>
  <c r="G10" i="7"/>
  <c r="J10" i="7" s="1"/>
  <c r="G11" i="7"/>
  <c r="J11" i="7" s="1"/>
  <c r="G12" i="7"/>
  <c r="J12" i="7" s="1"/>
  <c r="G13" i="7"/>
  <c r="J13" i="7" s="1"/>
  <c r="G14" i="7"/>
  <c r="J14" i="7" s="1"/>
  <c r="G15" i="7"/>
  <c r="J15" i="7" s="1"/>
  <c r="G16" i="7"/>
  <c r="J16" i="7" s="1"/>
  <c r="G17" i="7"/>
  <c r="J17" i="7" s="1"/>
  <c r="G18" i="7"/>
  <c r="J18" i="7" s="1"/>
  <c r="G19" i="7"/>
  <c r="J19" i="7" s="1"/>
  <c r="G20" i="7"/>
  <c r="J20" i="7" s="1"/>
  <c r="G21" i="7"/>
  <c r="J21" i="7" s="1"/>
  <c r="G22" i="7"/>
  <c r="J22" i="7" s="1"/>
  <c r="G23" i="7"/>
  <c r="J23" i="7" s="1"/>
  <c r="G24" i="7"/>
  <c r="J24" i="7" s="1"/>
  <c r="G25" i="7"/>
  <c r="J25" i="7" s="1"/>
  <c r="G26" i="7"/>
  <c r="J26" i="7" s="1"/>
  <c r="G27" i="7"/>
  <c r="J27" i="7" s="1"/>
  <c r="I690" i="7"/>
  <c r="I615" i="7"/>
  <c r="I533" i="7"/>
  <c r="I386" i="7"/>
  <c r="I290" i="7"/>
  <c r="I167" i="7"/>
  <c r="I28" i="7"/>
  <c r="K939" i="7"/>
  <c r="K926" i="7"/>
  <c r="K905" i="7"/>
  <c r="K898" i="7"/>
  <c r="K897" i="7"/>
  <c r="K871" i="7"/>
  <c r="K867" i="7"/>
  <c r="K846" i="7"/>
  <c r="K834" i="7"/>
  <c r="E738" i="7" l="1"/>
  <c r="I738" i="7" s="1"/>
  <c r="J738" i="7" s="1"/>
  <c r="I736" i="7"/>
  <c r="J736" i="7" s="1"/>
  <c r="G365" i="7"/>
  <c r="G615" i="7"/>
  <c r="G816" i="7"/>
  <c r="J28" i="7"/>
  <c r="G145" i="7"/>
  <c r="G28" i="7"/>
  <c r="G269" i="7"/>
  <c r="J290" i="7"/>
  <c r="I432" i="7"/>
  <c r="J432" i="7" s="1"/>
  <c r="E433" i="7"/>
  <c r="I433" i="7" s="1"/>
  <c r="J433" i="7" s="1"/>
  <c r="G598" i="7"/>
  <c r="I598" i="7"/>
  <c r="G167" i="7"/>
  <c r="E434" i="7"/>
  <c r="I434" i="7" s="1"/>
  <c r="J434" i="7" s="1"/>
  <c r="J533" i="7"/>
  <c r="J269" i="7"/>
  <c r="J34" i="7"/>
  <c r="J145" i="7" s="1"/>
  <c r="I145" i="7"/>
  <c r="J306" i="7"/>
  <c r="J365" i="7" s="1"/>
  <c r="I365" i="7"/>
  <c r="J386" i="7"/>
  <c r="J670" i="7"/>
  <c r="J839" i="7"/>
  <c r="G386" i="7"/>
  <c r="K819" i="7"/>
  <c r="K839" i="7" s="1"/>
  <c r="G515" i="7"/>
  <c r="G670" i="7"/>
  <c r="G839" i="7"/>
  <c r="I269" i="7"/>
  <c r="I670" i="7"/>
  <c r="I934" i="7"/>
  <c r="I935" i="7" s="1"/>
  <c r="J598" i="7"/>
  <c r="J934" i="7"/>
  <c r="K841" i="7"/>
  <c r="K934" i="7" s="1"/>
  <c r="G290" i="7"/>
  <c r="G533" i="7"/>
  <c r="G690" i="7"/>
  <c r="G934" i="7"/>
  <c r="J167" i="7"/>
  <c r="J615" i="7"/>
  <c r="J690" i="7"/>
  <c r="J935" i="7" l="1"/>
  <c r="K935" i="7" s="1"/>
  <c r="K936" i="7" s="1"/>
  <c r="J816" i="7"/>
  <c r="I816" i="7"/>
  <c r="J515" i="7"/>
  <c r="G935" i="7"/>
  <c r="G817" i="7"/>
  <c r="I515" i="7"/>
  <c r="I817" i="7" s="1"/>
  <c r="I936" i="7" s="1"/>
  <c r="J940" i="7" s="1"/>
  <c r="J817" i="7" l="1"/>
  <c r="J936" i="7" s="1"/>
  <c r="K940" i="7" s="1"/>
  <c r="K941" i="7" s="1"/>
  <c r="K942" i="7" s="1"/>
  <c r="G936" i="7"/>
  <c r="J939" i="7" s="1"/>
  <c r="J941" i="7" l="1"/>
  <c r="J942" i="7" s="1"/>
</calcChain>
</file>

<file path=xl/sharedStrings.xml><?xml version="1.0" encoding="utf-8"?>
<sst xmlns="http://schemas.openxmlformats.org/spreadsheetml/2006/main" count="1838" uniqueCount="308">
  <si>
    <t>№</t>
  </si>
  <si>
    <t>шт</t>
  </si>
  <si>
    <t>м.п.</t>
  </si>
  <si>
    <t>Примечание</t>
  </si>
  <si>
    <t>Демонтаж потолка типа "Армстронг" с подсистемой</t>
  </si>
  <si>
    <t>Демонтаж дверей</t>
  </si>
  <si>
    <t>Монтаж раковин</t>
  </si>
  <si>
    <t>Монтаж сифонов</t>
  </si>
  <si>
    <t xml:space="preserve">Монтаж радиаторов отопления </t>
  </si>
  <si>
    <t>Монтаж доводчика дверного</t>
  </si>
  <si>
    <t>Женский  санузел (демонтаж)</t>
  </si>
  <si>
    <t>Демонтаж гибких подводо вентиляционных 100см</t>
  </si>
  <si>
    <t>м2</t>
  </si>
  <si>
    <t>Демонтаж раковин (с сифоном, смесителем)</t>
  </si>
  <si>
    <t>м3</t>
  </si>
  <si>
    <t>чел/час</t>
  </si>
  <si>
    <t>Демонтаж дверей 1200х2007мм</t>
  </si>
  <si>
    <t>Т</t>
  </si>
  <si>
    <t>Мішки для будсміття</t>
  </si>
  <si>
    <t>Демонтаж дверей 900х2007мм</t>
  </si>
  <si>
    <t>Мужская  душевая  (монтажные работы)</t>
  </si>
  <si>
    <t>ИТОГО:</t>
  </si>
  <si>
    <t>Труби поліпропіленові ф20 мм</t>
  </si>
  <si>
    <t>Фітинги до труб ф20 мм</t>
  </si>
  <si>
    <t>к-т</t>
  </si>
  <si>
    <t>Труби поліетиленові ф50 мм</t>
  </si>
  <si>
    <t>Фітинги до труб ф50 мм</t>
  </si>
  <si>
    <t>Профіль CW-75</t>
  </si>
  <si>
    <t>Витратні матеріали</t>
  </si>
  <si>
    <t>Гіпсокартон вологостійкий 12,5мм</t>
  </si>
  <si>
    <t>Гидроизоляция обмазочная CERESIT CR 65</t>
  </si>
  <si>
    <t>л</t>
  </si>
  <si>
    <t>кг</t>
  </si>
  <si>
    <t>Плитка Zeus Ceramica Concrete Nero ZRXRM9BR 60х60</t>
  </si>
  <si>
    <t>Плитка Cersanit Камелия беж 29,7x60</t>
  </si>
  <si>
    <t>Клей для плитки Ceresit армований мікроволокнами CM 17</t>
  </si>
  <si>
    <t xml:space="preserve">Фуга Ceresit CE 43 GRAND'ELIT </t>
  </si>
  <si>
    <t>Штукатурка Knauf НР Старт</t>
  </si>
  <si>
    <t>Піссуар KOLO NOVA PRO FELIX 26011</t>
  </si>
  <si>
    <t>MJ.1t - Диспенсер туалетного паперу джамбо</t>
  </si>
  <si>
    <t>Раковина CERSANIT ARTECO 55 меблева</t>
  </si>
  <si>
    <t>Сифон для умивальника ScandiSPA латунний, пляшковий</t>
  </si>
  <si>
    <t>Змішувач IMPRESE BRECLAV 05245</t>
  </si>
  <si>
    <t>Піддон сталевий Koller Pool CF901200E квадратний 90*90</t>
  </si>
  <si>
    <t>Витратні матервали</t>
  </si>
  <si>
    <t>Щітка для унітазу "Хамарат"</t>
  </si>
  <si>
    <t>Подвійний гачок для рушників</t>
  </si>
  <si>
    <t>Вішак для великих рушників</t>
  </si>
  <si>
    <t>Поличка-сітка Trento прямокутна одинарна Нержавіюча сталь</t>
  </si>
  <si>
    <t>S.2t - Дозатор рідкого мила, 0,5 л.</t>
  </si>
  <si>
    <t>K.4-T - Диспенсер паперових рушників</t>
  </si>
  <si>
    <t xml:space="preserve">Душовий гарнітур HANSGROHE Crometta Vario Unica Set </t>
  </si>
  <si>
    <t>Змішувач для душу Imprese BRECLAV 15245</t>
  </si>
  <si>
    <t>Сифон для душового піддона ScandiSPA 40х40 SG09100033</t>
  </si>
  <si>
    <t>Підвісна стеля "Армстронг" плита "Оазис"</t>
  </si>
  <si>
    <t>Радиатор алюминиевый Royal Thermo Indigo 500/100 10 секций (70212196)</t>
  </si>
  <si>
    <t>ДСП ЛАМІНОВАНА СВІСС КРОНО 2800Х2070Х16 ММ ВЕНГЕ АРУША 7651 WG (80516397)</t>
  </si>
  <si>
    <t>Доводчик дверний Geze TS 2000 C срібний 100 кг</t>
  </si>
  <si>
    <t>Розетка с заземлением Legrand Etika</t>
  </si>
  <si>
    <t>Сушарка для рук Ballu BAHD-2000DM</t>
  </si>
  <si>
    <t xml:space="preserve"> </t>
  </si>
  <si>
    <t>Цегла керамічна</t>
  </si>
  <si>
    <t>Ліноліум</t>
  </si>
  <si>
    <t>Плінтус ПВХ</t>
  </si>
  <si>
    <t>м</t>
  </si>
  <si>
    <t>Фарба емаль</t>
  </si>
  <si>
    <t>Загальновиробничі витрати 10%</t>
  </si>
  <si>
    <t>Монтаж електроводонагрівача 100 л.</t>
  </si>
  <si>
    <t>Бойлер Electrolux EWH 100 Formax</t>
  </si>
  <si>
    <t>Монтаж електроводонагрівача 150 л.</t>
  </si>
  <si>
    <t>Бойлер Hi-Therm Long Life VBO 150 DRY</t>
  </si>
  <si>
    <t>Суміш самовирівнююча Siltek F-50 25 кг</t>
  </si>
  <si>
    <t>Ґрунтовка Ceresit CT 17 глибокого проникнення 10 л</t>
  </si>
  <si>
    <t>Демонтаж штукатурки</t>
  </si>
  <si>
    <t>меш</t>
  </si>
  <si>
    <t>Монтаж дверей м (800х2007мм)</t>
  </si>
  <si>
    <t>Сушарка для рук  Electrolux EHDA/N-2500</t>
  </si>
  <si>
    <t>in</t>
  </si>
  <si>
    <t>Транспортні витрати 9%</t>
  </si>
  <si>
    <t>Найменування робіт та витрат</t>
  </si>
  <si>
    <t>Од.вим.</t>
  </si>
  <si>
    <t>Норма витрат</t>
  </si>
  <si>
    <t>Кількість</t>
  </si>
  <si>
    <t>Ціна робіт за од.вим. грн.БЕЗ ПДВ</t>
  </si>
  <si>
    <t>Сума робіт, грн., БЕЗ ПДВ</t>
  </si>
  <si>
    <t>Ціна матеріалів за од.вим. грн.БЕЗ ПДВ</t>
  </si>
  <si>
    <t>Смма матеріалів, грн., БЕЗ ПДВ</t>
  </si>
  <si>
    <t>СУМА ВСЬОГО., грн., БЕЗ ПДВ</t>
  </si>
  <si>
    <t>Чоловічий сан.вузол (демонтаж)</t>
  </si>
  <si>
    <t>Демонтаж кабінок з ДСП</t>
  </si>
  <si>
    <t>Демонтаж унітазів</t>
  </si>
  <si>
    <t>Демонтаж раковин (з сифоном,змішувачем)</t>
  </si>
  <si>
    <t>Демонтаж розеток,вимикачів</t>
  </si>
  <si>
    <t>Демонтаж радіаторів опалення</t>
  </si>
  <si>
    <t>Демонтаж светильників</t>
  </si>
  <si>
    <t>Демонтаж пожежних датчиків</t>
  </si>
  <si>
    <t>Укриття сплінкерів пожежогасіння</t>
  </si>
  <si>
    <t>Демонтаж аксесуарів</t>
  </si>
  <si>
    <t>Демонтаж інсталяцій</t>
  </si>
  <si>
    <t>Демонтаж стелі типу "Армстронг" з підсистемою</t>
  </si>
  <si>
    <t>Демонтаж труб ГВП,ХВП,ВВ</t>
  </si>
  <si>
    <t>Демонтаж плитки стін</t>
  </si>
  <si>
    <t>Демонтаж обшивки стін  (листи ГКЛ) два шари</t>
  </si>
  <si>
    <t>Частковий демонтаж металокаркасу з профіля 75х40</t>
  </si>
  <si>
    <t>Демонтаж підлогової плитки</t>
  </si>
  <si>
    <t>Демонтаж і зачищення від старого клею</t>
  </si>
  <si>
    <t>Демонтаж дефлекторів вентиляційних</t>
  </si>
  <si>
    <t>Демонтаж гнучких підводів вентиляційних 100см</t>
  </si>
  <si>
    <t>Чоловічий санвузол  (монтажні  роботи)</t>
  </si>
  <si>
    <t>Прокладка труб ГВП, ХВП</t>
  </si>
  <si>
    <t>Прокладка труб каналізаційних D50</t>
  </si>
  <si>
    <t>Часткове відновлення металокаркасу профіля 75х40</t>
  </si>
  <si>
    <t>Обшивка стін ГКЛВ 12,5 мм  в два шари 1</t>
  </si>
  <si>
    <t>Влаштування обмазачної гідроізоляції підлога/стіни</t>
  </si>
  <si>
    <t>Грунтовка глибокопроникающа Ceresit R 777</t>
  </si>
  <si>
    <t>Влаштування плитки на підлогу</t>
  </si>
  <si>
    <t>Грунтовка гглибокопроникающа  Ceresit СТ 17</t>
  </si>
  <si>
    <t>Влаштування плитки на стіни</t>
  </si>
  <si>
    <t>Комплекс малярних робіт по стінах (зачистка, грунтовка шпаклювання підготовче, шпаклювання фінішне, фарбування за два рази)</t>
  </si>
  <si>
    <t>Грунтовка глибокопроникающа Ceresit CT 17 Супер</t>
  </si>
  <si>
    <t>Шпаклівка Knauf SUPER FINISH</t>
  </si>
  <si>
    <t>Фарба інтерєрна латексна водоемульсійна Ceresit IN 53 Lux База А мат білий</t>
  </si>
  <si>
    <t>Монтаж гнучких підводів вентиляційних 100 см</t>
  </si>
  <si>
    <t>Повітровод Вентс Полівент 660/102/6 т</t>
  </si>
  <si>
    <t>Монтаж стелі типу "Армстронг" плита "Оазис"</t>
  </si>
  <si>
    <t>Монтаж дефлекторів вентиляційних</t>
  </si>
  <si>
    <t>Диффузор MiniMax вентиляцфйний з фланцем і пружинним кріпленням d150 х d100 мм (2401) пластик білий</t>
  </si>
  <si>
    <t>Монтаж радиаторів опалення</t>
  </si>
  <si>
    <t>Радіатор алюмінієвий Royal Thermo Indigo 500/100 10 секцій (70212196)</t>
  </si>
  <si>
    <t xml:space="preserve">Монтаж унитазів підлогових </t>
  </si>
  <si>
    <t>Унітаз підвісний Kolo Nova Pro (M33123+M30116)</t>
  </si>
  <si>
    <t>Монтаж піссуарів</t>
  </si>
  <si>
    <t>Демонтаж піссуарів ( з сифоном, краном подачі води)</t>
  </si>
  <si>
    <t>Монтаж кнопки змиву піссуарів</t>
  </si>
  <si>
    <t>Кнопка змиву для піссуара KOLO Schellomat Basic 96017000</t>
  </si>
  <si>
    <t>Монтаж перегородки керамічної між  піссуарами</t>
  </si>
  <si>
    <t>Перегородка для піссуара Cersanit</t>
  </si>
  <si>
    <t>Монтаж сифона піссуарів</t>
  </si>
  <si>
    <t>Сифон для піссуара GEBERIT Uniflex 152.950.11.1</t>
  </si>
  <si>
    <t>Монтаж змішувачів</t>
  </si>
  <si>
    <t>Монтаж крана для набору води (для клінінга)</t>
  </si>
  <si>
    <t>Кран шаровой Valtec шаровий зі штуцером 3/4</t>
  </si>
  <si>
    <t>Монтаж сифонів</t>
  </si>
  <si>
    <t xml:space="preserve">Монтаж перегородок сантехнічних із ЛДСП </t>
  </si>
  <si>
    <t>Монтаж дверей металло-пластикових (900х2007мм)</t>
  </si>
  <si>
    <t>Двері металопластикові Steko 900x2007 мм права</t>
  </si>
  <si>
    <t>Монтаж Дзеркал 1200х1500 мм</t>
  </si>
  <si>
    <t>Дзеркало ТЕТРА №168 475*650 мм графіт з полицею</t>
  </si>
  <si>
    <t>Монтаж розеток/вимикачів</t>
  </si>
  <si>
    <t>Вимикач одноклавішний Legrand Etika</t>
  </si>
  <si>
    <t>Розетка з заземленням Legrand Etika</t>
  </si>
  <si>
    <t>Монтаж світильників LED панель 600х600</t>
  </si>
  <si>
    <t>Світлодіодна панель матова  Videx 40 Вт 4100K (VL-P404W)</t>
  </si>
  <si>
    <t>Монтаж сушарки для рук</t>
  </si>
  <si>
    <t>Монтаж дозаторів мила/антисептика</t>
  </si>
  <si>
    <t>Монтаж гачків, полиць</t>
  </si>
  <si>
    <t>Монтаж порогів декоративних 100см</t>
  </si>
  <si>
    <t>Поріг підлоговий</t>
  </si>
  <si>
    <t>Прибирання приміщення після  СМР</t>
  </si>
  <si>
    <t>Винесення сміття в контейнер</t>
  </si>
  <si>
    <t>Демонтаж унитазів</t>
  </si>
  <si>
    <t>Демонтаж і зачистка від  старого клею</t>
  </si>
  <si>
    <t>Жіночий санвузол (монтажні  роботи)</t>
  </si>
  <si>
    <t>Прокладка труб ВВ</t>
  </si>
  <si>
    <t>Обшивка стін ГКЛВ в два шари</t>
  </si>
  <si>
    <t>Влаштування обмазочної гідроізоляції  підлога/стіни</t>
  </si>
  <si>
    <t>Гідроизоляция обмазочна CERESIT CR 65</t>
  </si>
  <si>
    <t>Грунтовка глубокопроникающа Ceresit СТ 17</t>
  </si>
  <si>
    <t>Грунтовка глибокопроникающа Ceresit СТ 17</t>
  </si>
  <si>
    <t>Повітропровід Вентс Полівент 660/102/6 т</t>
  </si>
  <si>
    <t>Диффузор MiniMax вентиляционний з фланцем і пружинним кріпленням d150 х d100 мм (2401) пластик білий</t>
  </si>
  <si>
    <t>Унитаз підвісний Kolo Nova Pro (M33123+M30116)</t>
  </si>
  <si>
    <t>Кран шаровой Valtec шаровий зі штуцерем 3/4</t>
  </si>
  <si>
    <t>Монтаж дверей металопластикових (900х2007мм)</t>
  </si>
  <si>
    <t>Монтаж дотягувача дверного</t>
  </si>
  <si>
    <t>Дотягувач дверний Geze TS 2000 C срібний 100 кг</t>
  </si>
  <si>
    <t>Монтаж дзеркал</t>
  </si>
  <si>
    <t>Дзркало ТЕТРА №168 475*650 мм графіт з полицею</t>
  </si>
  <si>
    <t>Монтаж розеток/вимикаччів</t>
  </si>
  <si>
    <t>Розетка із заземленням Legrand Etika</t>
  </si>
  <si>
    <t>Монтаж светильників LED панель 600х600</t>
  </si>
  <si>
    <t>Світлодіодна панель матова Videx 40 Вт 4100K (VL-P404W)</t>
  </si>
  <si>
    <t>Монтаж крючків, поличок</t>
  </si>
  <si>
    <t>Прибирання приміщення після СМР</t>
  </si>
  <si>
    <t>Винесення сміття  в контейнер</t>
  </si>
  <si>
    <t>ВСЬОГО:</t>
  </si>
  <si>
    <t>Загальна душова (демонтаж)</t>
  </si>
  <si>
    <t>Демонтаж душової кабіни (з сифоном і створками)</t>
  </si>
  <si>
    <t>Демонтаж раковини приставної</t>
  </si>
  <si>
    <t>Демонтаж водонагрівача 150 л</t>
  </si>
  <si>
    <t>Демонтаж радіатора опалення</t>
  </si>
  <si>
    <t>Демонтаж світильників</t>
  </si>
  <si>
    <t>Демонтаж стелі типу  "Армстронг" з підсистемою</t>
  </si>
  <si>
    <t>Частковийй демонтаж металокаркасу з профіля 75х40</t>
  </si>
  <si>
    <t>Демонтаж і зачистка від старого клею</t>
  </si>
  <si>
    <t>Загальна душова (монтажні работи)</t>
  </si>
  <si>
    <t>Труби ВВ</t>
  </si>
  <si>
    <t>Часткове відновлення металокаркасу перегордки профиля 75х40</t>
  </si>
  <si>
    <t>Гідроизоляція обмазочна CERESIT CR 65</t>
  </si>
  <si>
    <t>Грунтовка глибокопроникающаяCeresit СТ 17</t>
  </si>
  <si>
    <t>Комплекс малярних рабіт по стінах (зачистка, грунтовка шпаклювання підготовче,шпаклювання фінішне, фарбування за два рази)</t>
  </si>
  <si>
    <t>Монтаж гнучких подводів вентиляційних 100 см</t>
  </si>
  <si>
    <t>Монтаж стелі типа "Армстронг" плита "Оазис"</t>
  </si>
  <si>
    <t>Монтаж радіаторов опалення</t>
  </si>
  <si>
    <t>Радіатор алюминієвий Royal Thermo Indigo 500/100 10 секцій (70212196)</t>
  </si>
  <si>
    <t>Двері металопластикові Steko 900x2007 мм праві</t>
  </si>
  <si>
    <t>Дотягувачдверний Geze TS 2000 C срібний 100 кг</t>
  </si>
  <si>
    <t>Монтаж порогів декоративних</t>
  </si>
  <si>
    <t>Жіноча душова (демонтаж)</t>
  </si>
  <si>
    <t>Демонтаж душової кабіни (сифоном і створками)</t>
  </si>
  <si>
    <t>Демонтаж раковини</t>
  </si>
  <si>
    <t>Демонтаж унітаза</t>
  </si>
  <si>
    <t>ВЬОГО:</t>
  </si>
  <si>
    <t>Жіноча душова (монтажні роботи)</t>
  </si>
  <si>
    <t>Укладка плитки на стіни</t>
  </si>
  <si>
    <t>Диффузор MiniMax вентиляційний з фланцем і пружинним крепленням d150 х d100 мм (2401) пластик білий</t>
  </si>
  <si>
    <t>Монтаж піддонів для душових кабін</t>
  </si>
  <si>
    <t>Облицювання піддона цегляною кладкою</t>
  </si>
  <si>
    <t>Розчин будівельний Polimin М-100 (ПОЛІМІН М 100) 25 кг, М100</t>
  </si>
  <si>
    <t>Штукатурка цегляної кладки</t>
  </si>
  <si>
    <t>Полімін ШЦ-2, штукатурка цементна стартова, 25 кг</t>
  </si>
  <si>
    <t>Влаштування плитки на облицювання  піддона</t>
  </si>
  <si>
    <t>Монтаж створок душової кабіни</t>
  </si>
  <si>
    <t>Душова кабіна Cersanit Jota R 90x90x195 S160-002 прозоре скло без піддону</t>
  </si>
  <si>
    <t>Влаштування ревізійного люка 15х15 см</t>
  </si>
  <si>
    <t>Дверці ревізійні МініМакс 150х150 мм</t>
  </si>
  <si>
    <t>Влаштування унітаза приставного</t>
  </si>
  <si>
    <t>Унітаз приставний Kolo Nova Pro (M33123+M30116)</t>
  </si>
  <si>
    <t>Монтаж радіаторів опалення</t>
  </si>
  <si>
    <t>Монтаж дверей металопластиковихе (900х2007мм)</t>
  </si>
  <si>
    <t>Монтаж Дзеркал</t>
  </si>
  <si>
    <t>Світодіодна панель матова Videx 40 Вт 4100K (VL-P404W)</t>
  </si>
  <si>
    <t>Очищення приміщення від сміття з упаковкою в мішки після СМР</t>
  </si>
  <si>
    <t>Переміщення шкафчиків розміщення речей</t>
  </si>
  <si>
    <t>Вкривання плівкою шкафів</t>
  </si>
  <si>
    <t>Демонтаж розеток, вимикачів</t>
  </si>
  <si>
    <t>Демонтаж дзеркала 1500х1200х4мм</t>
  </si>
  <si>
    <t>Вкривання сплінкерів пожежогасіння</t>
  </si>
  <si>
    <t>Демонтаж плінтуса ПВХ 50 мм</t>
  </si>
  <si>
    <t>Демонтаж лінолеума</t>
  </si>
  <si>
    <t>Чищення підлоги від залишків клею</t>
  </si>
  <si>
    <t>Роздягалка жіночв (монтажні роботи)</t>
  </si>
  <si>
    <t>Комплекс малярних робіт по перегородці (розшивання швів, грунтовка, зароблення швів з проклейкою серпянки, шпаклювання підготовче, шпаклювання фінішне, фарбування за два раза)</t>
  </si>
  <si>
    <t>Грунтовка глибокопроникающаяCeresit CT 17 Супер</t>
  </si>
  <si>
    <t>Комплекс малярних работ по стенах (зачистка,проклейка кутових тріщин армувальним кутом, грунтовка,вирівнювання місць влаштування кутів, шпаклювання підготовче, шпаклювання фінішне, фарбування за два раза)</t>
  </si>
  <si>
    <t>Влаштування самовирівнюючої наливної підлоги</t>
  </si>
  <si>
    <t>Влаштування комерційного лінолеума на клей з проклейкою швів</t>
  </si>
  <si>
    <t>Влаштування плінтуса ПВХ з фурнітурою Н=100мм</t>
  </si>
  <si>
    <t>Диффузор MiniMax вентиляційний з фланцем і пружинним кріпленням d150 х d100 мм (2401) пластик білий</t>
  </si>
  <si>
    <t>Монтаж дверей металопластикових дверей 1200х2007мм (робоча створка 900мм, технічна відкриваюча 300мм)</t>
  </si>
  <si>
    <t>Двері металопластикові  Steko 1200x2007 мм праві</t>
  </si>
  <si>
    <t>Монтаж дзеркала 1200х1500 мм</t>
  </si>
  <si>
    <t>Світлодіодна  панель матова Videx 40 Вт 4100K (VL-P404W)</t>
  </si>
  <si>
    <t>Монтаж радіатора опалення</t>
  </si>
  <si>
    <t>Фарбування труб опалення</t>
  </si>
  <si>
    <t>Монтаж порогів декоративних 120 см</t>
  </si>
  <si>
    <t>Роздягальня чоловіча (демонтаж)</t>
  </si>
  <si>
    <t>Роздягальня жіноча (демонтаж)</t>
  </si>
  <si>
    <t>Переміщення шкафчиків меблів</t>
  </si>
  <si>
    <t>Вкривання сплинкерів пожежогасіння</t>
  </si>
  <si>
    <t>Демонтаж аксеуарів</t>
  </si>
  <si>
    <t>Демонтаж радиаторів опалення</t>
  </si>
  <si>
    <t>Очищення підлоги від залишків клею</t>
  </si>
  <si>
    <t>Демонтаж гнучких підводів вентиляційних100см</t>
  </si>
  <si>
    <t>Роздягальня чоловіча (монтажні роботи)</t>
  </si>
  <si>
    <t xml:space="preserve">Монтаж дверей металопластикових Розмір дверей 900х2007мм </t>
  </si>
  <si>
    <t>Чоловіча душова (демонтаж)</t>
  </si>
  <si>
    <t>Демонтаж стелі  типу "Армстронг" з підсистемою</t>
  </si>
  <si>
    <t>Демонтаж і очищення від старого клею</t>
  </si>
  <si>
    <t>Влаштування перегородки із ГКЛВ на металокаркасі 100мм  з шумоізоляцією</t>
  </si>
  <si>
    <t>Комплекс малярних робіт по стенах (зачистка,проклейка кутових тріщин армувальним кутом, грунтовка,вирівнювання місць влаштування кутів, шпаклювання підготовче, шпаклювання фінішне, фарбування за два раза)</t>
  </si>
  <si>
    <t>Монтаж стелі  типу "Армстронг" плита "Оазис"</t>
  </si>
  <si>
    <t>Монтаж створок душовоі кабіни</t>
  </si>
  <si>
    <t>Душова кабіна Cersanit Jota R 90x90x195 S160-002 прозоре скло без піддона</t>
  </si>
  <si>
    <t>Монтаж змішувачая</t>
  </si>
  <si>
    <t>Влаштуванняревизійного люка 15х15 см</t>
  </si>
  <si>
    <t>Установка унітазу приставного</t>
  </si>
  <si>
    <t>Монтаж дверей металопластикових  (900х2007мм)</t>
  </si>
  <si>
    <t>Світлодіодна панель матовая Videx 40 Вт 4100K (VL-P404W)</t>
  </si>
  <si>
    <t>Монтаж дозаторов мила/антисептика</t>
  </si>
  <si>
    <t>Очищення приміщення від сміття з упакуванням в мішки після СМР</t>
  </si>
  <si>
    <t>ВСЬГО:</t>
  </si>
  <si>
    <t>ЗАГАЛОМ</t>
  </si>
  <si>
    <t>Загальний санвузол 1 поверх (демонтаж)</t>
  </si>
  <si>
    <t>Демонтаж перегородки цегляної</t>
  </si>
  <si>
    <t>Демонтаж раковин (з сифоном, змішувачем)</t>
  </si>
  <si>
    <t>Демонтаж радіаторов опалення</t>
  </si>
  <si>
    <t>Демонтаж инсталяцій</t>
  </si>
  <si>
    <t>Демонтаж обшивки стін  (листы ГКЛ) два шари</t>
  </si>
  <si>
    <t>Загальний санвузол 1 поверх (монтажні роботи)</t>
  </si>
  <si>
    <t>Штукатурка стін</t>
  </si>
  <si>
    <t>Суміш штукатурна</t>
  </si>
  <si>
    <t>Радиатор алюмінієвий Royal Thermo Indigo 500/100 10 секцій (70212196)</t>
  </si>
  <si>
    <t>Монтаж інсталяції унітаза</t>
  </si>
  <si>
    <t>Інсталяция для унітаза Cersanit System 01 Delfi SZWZ1003407081</t>
  </si>
  <si>
    <t xml:space="preserve">Монтаж унітаза підвісного </t>
  </si>
  <si>
    <t>Унітаз подвісний Q-tap Virgo безободковий з виробом Slim Soft-close QT 833051 ERW</t>
  </si>
  <si>
    <t>Умивальник EGO Egoist 56 G807</t>
  </si>
  <si>
    <t>Змішувач для умивальника Damixa Sirius высокий (860220000)</t>
  </si>
  <si>
    <t>Двері металопластикові 900x2007 мм праві</t>
  </si>
  <si>
    <t>Монтаж дотягувачаа дверного</t>
  </si>
  <si>
    <t>Монтаж дзеркал 1200х1500 мм</t>
  </si>
  <si>
    <t>Вимикач  одноклавішний Legrand Etika</t>
  </si>
  <si>
    <t xml:space="preserve">Монтаж світильників LED </t>
  </si>
  <si>
    <t>Cвітильник Videx 16W 5000K (44648)</t>
  </si>
  <si>
    <t>ВСЬОГО БЕЗ ПДВ</t>
  </si>
  <si>
    <t>ВСЬОГО З ПДВ</t>
  </si>
  <si>
    <t xml:space="preserve">Ремонт санвузла та кімнати відпочинку в магазині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</si>
</sst>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₴_-;\-* #,##0.00\ _₴_-;_-* &quot;-&quot;??\ _₴_-;_-@_-"/>
    <numFmt numFmtId="165" formatCode="_-* #,##0.00_-;\-* #,##0.00_-;_-* &quot;-&quot;??_-;_-@_-"/>
    <numFmt numFmtId="166" formatCode="[$-419]General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name val="Times New Roman"/>
      <family val="1"/>
      <charset val="204"/>
    </font>
    <font>
      <sz val="9"/>
      <color rgb="FF333333"/>
      <name val="Calibri"/>
      <family val="2"/>
      <charset val="204"/>
      <scheme val="minor"/>
    </font>
    <font>
      <sz val="9"/>
      <color rgb="FF333333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0">
    <xf numFmtId="0" fontId="0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5" fillId="0" borderId="0"/>
    <xf numFmtId="164" fontId="10" fillId="0" borderId="0" applyFont="0" applyFill="0" applyBorder="0" applyAlignment="0" applyProtection="0"/>
    <xf numFmtId="0" fontId="1" fillId="0" borderId="0"/>
    <xf numFmtId="0" fontId="11" fillId="0" borderId="0"/>
    <xf numFmtId="0" fontId="10" fillId="0" borderId="0"/>
    <xf numFmtId="0" fontId="4" fillId="0" borderId="0"/>
    <xf numFmtId="0" fontId="12" fillId="0" borderId="0"/>
    <xf numFmtId="0" fontId="5" fillId="0" borderId="0"/>
    <xf numFmtId="166" fontId="13" fillId="0" borderId="0" applyBorder="0" applyProtection="0"/>
    <xf numFmtId="165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7">
    <xf numFmtId="0" fontId="0" fillId="0" borderId="0" xfId="0"/>
    <xf numFmtId="165" fontId="7" fillId="2" borderId="0" xfId="14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2" fontId="8" fillId="0" borderId="9" xfId="0" applyNumberFormat="1" applyFont="1" applyFill="1" applyBorder="1" applyAlignment="1" applyProtection="1">
      <alignment horizontal="center" vertical="center" wrapText="1"/>
    </xf>
    <xf numFmtId="2" fontId="8" fillId="2" borderId="6" xfId="0" applyNumberFormat="1" applyFont="1" applyFill="1" applyBorder="1" applyAlignment="1" applyProtection="1">
      <alignment horizontal="center" vertical="center" wrapText="1"/>
    </xf>
    <xf numFmtId="4" fontId="8" fillId="2" borderId="6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wrapText="1"/>
    </xf>
    <xf numFmtId="0" fontId="8" fillId="2" borderId="3" xfId="0" applyFont="1" applyFill="1" applyBorder="1" applyAlignment="1" applyProtection="1">
      <alignment horizontal="center" wrapText="1"/>
    </xf>
    <xf numFmtId="3" fontId="8" fillId="2" borderId="3" xfId="0" applyNumberFormat="1" applyFont="1" applyFill="1" applyBorder="1" applyAlignment="1" applyProtection="1">
      <alignment horizontal="center" wrapText="1"/>
    </xf>
    <xf numFmtId="0" fontId="8" fillId="0" borderId="11" xfId="0" applyFont="1" applyFill="1" applyBorder="1" applyAlignment="1" applyProtection="1">
      <alignment horizontal="center" wrapText="1"/>
    </xf>
    <xf numFmtId="0" fontId="8" fillId="2" borderId="5" xfId="0" applyFont="1" applyFill="1" applyBorder="1" applyAlignment="1" applyProtection="1">
      <alignment horizontal="center" wrapText="1"/>
    </xf>
    <xf numFmtId="3" fontId="8" fillId="2" borderId="5" xfId="0" applyNumberFormat="1" applyFont="1" applyFill="1" applyBorder="1" applyAlignment="1" applyProtection="1">
      <alignment horizontal="center" wrapText="1"/>
    </xf>
    <xf numFmtId="4" fontId="7" fillId="2" borderId="0" xfId="0" applyNumberFormat="1" applyFont="1" applyFill="1" applyAlignment="1" applyProtection="1">
      <alignment wrapText="1"/>
    </xf>
    <xf numFmtId="0" fontId="8" fillId="4" borderId="2" xfId="0" applyFont="1" applyFill="1" applyBorder="1" applyAlignment="1" applyProtection="1">
      <alignment horizontal="center" wrapText="1"/>
    </xf>
    <xf numFmtId="4" fontId="7" fillId="4" borderId="2" xfId="0" applyNumberFormat="1" applyFont="1" applyFill="1" applyBorder="1" applyAlignment="1" applyProtection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wrapText="1"/>
    </xf>
    <xf numFmtId="0" fontId="8" fillId="2" borderId="2" xfId="0" applyFont="1" applyFill="1" applyBorder="1" applyAlignment="1" applyProtection="1">
      <alignment horizontal="left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wrapText="1"/>
    </xf>
    <xf numFmtId="4" fontId="7" fillId="3" borderId="3" xfId="0" applyNumberFormat="1" applyFont="1" applyFill="1" applyBorder="1" applyAlignment="1" applyProtection="1">
      <alignment horizontal="center" vertical="center" wrapText="1"/>
    </xf>
    <xf numFmtId="4" fontId="8" fillId="3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wrapText="1"/>
    </xf>
    <xf numFmtId="4" fontId="7" fillId="2" borderId="0" xfId="0" applyNumberFormat="1" applyFont="1" applyFill="1" applyAlignment="1" applyProtection="1">
      <alignment horizontal="center" wrapText="1"/>
    </xf>
    <xf numFmtId="4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2" xfId="0" applyNumberFormat="1" applyFont="1" applyFill="1" applyBorder="1" applyAlignment="1" applyProtection="1">
      <alignment horizontal="center" vertical="center" wrapText="1"/>
    </xf>
    <xf numFmtId="3" fontId="8" fillId="2" borderId="12" xfId="0" applyNumberFormat="1" applyFont="1" applyFill="1" applyBorder="1" applyAlignment="1" applyProtection="1">
      <alignment horizontal="center" wrapText="1"/>
    </xf>
    <xf numFmtId="165" fontId="7" fillId="2" borderId="13" xfId="14" applyFont="1" applyFill="1" applyBorder="1" applyAlignment="1" applyProtection="1">
      <alignment wrapText="1"/>
    </xf>
    <xf numFmtId="165" fontId="7" fillId="2" borderId="14" xfId="14" applyFont="1" applyFill="1" applyBorder="1" applyAlignment="1" applyProtection="1">
      <alignment wrapText="1"/>
      <protection locked="0"/>
    </xf>
    <xf numFmtId="165" fontId="7" fillId="2" borderId="15" xfId="14" applyFont="1" applyFill="1" applyBorder="1" applyAlignment="1" applyProtection="1">
      <alignment wrapText="1"/>
      <protection locked="0"/>
    </xf>
    <xf numFmtId="0" fontId="8" fillId="5" borderId="18" xfId="0" applyFont="1" applyFill="1" applyBorder="1" applyAlignment="1">
      <alignment horizontal="left" wrapText="1"/>
    </xf>
    <xf numFmtId="4" fontId="7" fillId="5" borderId="18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wrapText="1"/>
    </xf>
    <xf numFmtId="4" fontId="8" fillId="2" borderId="2" xfId="0" applyNumberFormat="1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right" wrapText="1"/>
    </xf>
    <xf numFmtId="1" fontId="7" fillId="2" borderId="2" xfId="0" applyNumberFormat="1" applyFont="1" applyFill="1" applyBorder="1" applyAlignment="1" applyProtection="1">
      <alignment horizontal="center" vertical="center" wrapText="1"/>
    </xf>
    <xf numFmtId="0" fontId="8" fillId="6" borderId="2" xfId="0" applyFont="1" applyFill="1" applyBorder="1" applyAlignment="1" applyProtection="1">
      <alignment horizontal="left" wrapText="1"/>
    </xf>
    <xf numFmtId="0" fontId="16" fillId="2" borderId="2" xfId="0" applyFont="1" applyFill="1" applyBorder="1" applyAlignment="1" applyProtection="1">
      <alignment horizontal="right" vertical="center" wrapText="1"/>
    </xf>
    <xf numFmtId="0" fontId="8" fillId="2" borderId="19" xfId="0" applyFont="1" applyFill="1" applyBorder="1" applyAlignment="1" applyProtection="1">
      <alignment horizontal="center" wrapText="1"/>
    </xf>
    <xf numFmtId="2" fontId="7" fillId="2" borderId="2" xfId="0" applyNumberFormat="1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8" fillId="0" borderId="2" xfId="0" applyFont="1" applyFill="1" applyBorder="1" applyAlignment="1" applyProtection="1">
      <alignment horizontal="left" wrapText="1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4" fontId="7" fillId="0" borderId="17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right" wrapText="1"/>
    </xf>
    <xf numFmtId="1" fontId="7" fillId="0" borderId="2" xfId="0" applyNumberFormat="1" applyFont="1" applyFill="1" applyBorder="1" applyAlignment="1" applyProtection="1">
      <alignment horizontal="center" vertical="center" wrapText="1"/>
    </xf>
    <xf numFmtId="165" fontId="7" fillId="0" borderId="0" xfId="14" applyFont="1" applyFill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17" fillId="0" borderId="20" xfId="0" applyFont="1" applyFill="1" applyBorder="1" applyAlignment="1">
      <alignment horizontal="right"/>
    </xf>
    <xf numFmtId="0" fontId="18" fillId="0" borderId="20" xfId="0" applyFont="1" applyFill="1" applyBorder="1" applyAlignment="1">
      <alignment horizontal="right"/>
    </xf>
    <xf numFmtId="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Fill="1" applyBorder="1" applyAlignment="1" applyProtection="1">
      <alignment horizontal="center" vertical="center" wrapText="1"/>
    </xf>
    <xf numFmtId="4" fontId="7" fillId="0" borderId="0" xfId="0" applyNumberFormat="1" applyFont="1" applyFill="1" applyAlignment="1" applyProtection="1">
      <alignment wrapText="1"/>
    </xf>
    <xf numFmtId="0" fontId="8" fillId="3" borderId="2" xfId="0" applyFont="1" applyFill="1" applyBorder="1" applyAlignment="1" applyProtection="1">
      <alignment horizontal="left" wrapText="1"/>
    </xf>
    <xf numFmtId="4" fontId="7" fillId="3" borderId="2" xfId="0" applyNumberFormat="1" applyFont="1" applyFill="1" applyBorder="1" applyAlignment="1" applyProtection="1">
      <alignment horizontal="center" vertical="center" wrapText="1"/>
    </xf>
    <xf numFmtId="4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wrapText="1"/>
    </xf>
    <xf numFmtId="4" fontId="7" fillId="4" borderId="3" xfId="0" applyNumberFormat="1" applyFont="1" applyFill="1" applyBorder="1" applyAlignment="1" applyProtection="1">
      <alignment horizontal="center" vertical="center" wrapText="1"/>
    </xf>
    <xf numFmtId="4" fontId="8" fillId="0" borderId="6" xfId="0" applyNumberFormat="1" applyFont="1" applyFill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 applyProtection="1">
      <alignment horizontal="center" vertical="center" wrapText="1"/>
    </xf>
    <xf numFmtId="3" fontId="8" fillId="0" borderId="3" xfId="0" applyNumberFormat="1" applyFont="1" applyFill="1" applyBorder="1" applyAlignment="1" applyProtection="1">
      <alignment horizontal="center" wrapText="1"/>
    </xf>
    <xf numFmtId="3" fontId="8" fillId="0" borderId="4" xfId="0" applyNumberFormat="1" applyFont="1" applyFill="1" applyBorder="1" applyAlignment="1" applyProtection="1">
      <alignment horizontal="center" wrapText="1"/>
    </xf>
    <xf numFmtId="3" fontId="8" fillId="0" borderId="5" xfId="0" applyNumberFormat="1" applyFont="1" applyFill="1" applyBorder="1" applyAlignment="1" applyProtection="1">
      <alignment horizontal="center" wrapText="1"/>
    </xf>
    <xf numFmtId="3" fontId="8" fillId="0" borderId="16" xfId="0" applyNumberFormat="1" applyFont="1" applyFill="1" applyBorder="1" applyAlignment="1" applyProtection="1">
      <alignment horizontal="center" wrapText="1"/>
    </xf>
    <xf numFmtId="4" fontId="7" fillId="0" borderId="18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 applyProtection="1">
      <alignment horizontal="center" wrapText="1"/>
    </xf>
    <xf numFmtId="4" fontId="8" fillId="0" borderId="0" xfId="0" applyNumberFormat="1" applyFont="1" applyFill="1" applyAlignment="1" applyProtection="1">
      <alignment horizontal="center" wrapText="1"/>
    </xf>
    <xf numFmtId="2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wrapText="1"/>
    </xf>
    <xf numFmtId="0" fontId="8" fillId="0" borderId="5" xfId="0" applyFont="1" applyFill="1" applyBorder="1" applyAlignment="1" applyProtection="1">
      <alignment horizontal="center" wrapText="1"/>
    </xf>
    <xf numFmtId="4" fontId="7" fillId="4" borderId="17" xfId="0" applyNumberFormat="1" applyFont="1" applyFill="1" applyBorder="1" applyAlignment="1" applyProtection="1">
      <alignment horizontal="center" vertical="center" wrapText="1"/>
    </xf>
    <xf numFmtId="4" fontId="8" fillId="3" borderId="2" xfId="0" applyNumberFormat="1" applyFont="1" applyFill="1" applyBorder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horizontal="left" wrapText="1"/>
    </xf>
    <xf numFmtId="4" fontId="7" fillId="8" borderId="2" xfId="0" applyNumberFormat="1" applyFont="1" applyFill="1" applyBorder="1" applyAlignment="1" applyProtection="1">
      <alignment horizontal="center" vertical="center" wrapText="1"/>
    </xf>
    <xf numFmtId="4" fontId="7" fillId="8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8" borderId="2" xfId="0" applyNumberFormat="1" applyFont="1" applyFill="1" applyBorder="1" applyAlignment="1" applyProtection="1">
      <alignment horizontal="center" vertical="center" wrapText="1"/>
    </xf>
    <xf numFmtId="4" fontId="7" fillId="8" borderId="18" xfId="0" applyNumberFormat="1" applyFont="1" applyFill="1" applyBorder="1" applyAlignment="1">
      <alignment horizontal="center" vertical="center" wrapText="1"/>
    </xf>
    <xf numFmtId="4" fontId="7" fillId="9" borderId="18" xfId="0" applyNumberFormat="1" applyFont="1" applyFill="1" applyBorder="1" applyAlignment="1">
      <alignment horizontal="center" vertical="center" wrapText="1"/>
    </xf>
    <xf numFmtId="4" fontId="8" fillId="9" borderId="18" xfId="0" applyNumberFormat="1" applyFont="1" applyFill="1" applyBorder="1" applyAlignment="1">
      <alignment horizontal="center" vertical="center" wrapText="1"/>
    </xf>
    <xf numFmtId="4" fontId="8" fillId="8" borderId="18" xfId="0" applyNumberFormat="1" applyFont="1" applyFill="1" applyBorder="1" applyAlignment="1">
      <alignment horizontal="center" vertical="center" wrapText="1"/>
    </xf>
    <xf numFmtId="4" fontId="8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wrapText="1"/>
    </xf>
    <xf numFmtId="4" fontId="8" fillId="4" borderId="3" xfId="0" applyNumberFormat="1" applyFont="1" applyFill="1" applyBorder="1" applyAlignment="1" applyProtection="1">
      <alignment horizontal="center" vertical="center" wrapText="1"/>
    </xf>
  </cellXfs>
  <cellStyles count="170">
    <cellStyle name="Excel Built-in Normal" xfId="3"/>
    <cellStyle name="Excel Built-in Normal 2" xfId="13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Обычный" xfId="0" builtinId="0"/>
    <cellStyle name="Обычный 2" xfId="1"/>
    <cellStyle name="Обычный 2 2" xfId="5"/>
    <cellStyle name="Обычный 2 2 2" xfId="12"/>
    <cellStyle name="Обычный 2 3" xfId="9"/>
    <cellStyle name="Обычный 3" xfId="2"/>
    <cellStyle name="Обычный 3 4" xfId="4"/>
    <cellStyle name="Обычный 4" xfId="7"/>
    <cellStyle name="Обычный 5" xfId="8"/>
    <cellStyle name="Обычный 6" xfId="10"/>
    <cellStyle name="Обычный 7" xfId="1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Финансовый" xfId="14" builtinId="3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0"/>
  <sheetViews>
    <sheetView tabSelected="1" zoomScale="84" zoomScaleNormal="84" zoomScaleSheetLayoutView="70" zoomScalePageLayoutView="150" workbookViewId="0">
      <pane ySplit="4" topLeftCell="A5" activePane="bottomLeft" state="frozen"/>
      <selection pane="bottomLeft" activeCell="M17" sqref="M17"/>
    </sheetView>
  </sheetViews>
  <sheetFormatPr defaultColWidth="9.140625" defaultRowHeight="12.75" x14ac:dyDescent="0.2"/>
  <cols>
    <col min="1" max="1" width="6.85546875" style="22" customWidth="1"/>
    <col min="2" max="2" width="55.85546875" style="2" customWidth="1"/>
    <col min="3" max="3" width="9.28515625" style="49" bestFit="1" customWidth="1"/>
    <col min="4" max="4" width="9.28515625" style="2" customWidth="1"/>
    <col min="5" max="5" width="9.42578125" style="23" customWidth="1"/>
    <col min="6" max="6" width="8.42578125" style="23" customWidth="1"/>
    <col min="7" max="7" width="12.140625" style="23" customWidth="1"/>
    <col min="8" max="9" width="12.140625" style="69" customWidth="1"/>
    <col min="10" max="10" width="12.140625" style="70" customWidth="1"/>
    <col min="11" max="11" width="41.85546875" style="1" hidden="1" customWidth="1"/>
    <col min="12" max="16384" width="9.140625" style="2"/>
  </cols>
  <sheetData>
    <row r="1" spans="1:11" x14ac:dyDescent="0.2">
      <c r="A1" s="85" t="s">
        <v>307</v>
      </c>
      <c r="B1" s="85"/>
      <c r="C1" s="85"/>
      <c r="D1" s="85"/>
      <c r="E1" s="85"/>
      <c r="F1" s="85"/>
      <c r="G1" s="85"/>
      <c r="H1" s="85"/>
      <c r="I1" s="85"/>
      <c r="J1" s="85"/>
    </row>
    <row r="2" spans="1:11" ht="13.5" thickBo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</row>
    <row r="3" spans="1:11" ht="64.5" thickBot="1" x14ac:dyDescent="0.25">
      <c r="A3" s="3" t="s">
        <v>0</v>
      </c>
      <c r="B3" s="4" t="s">
        <v>79</v>
      </c>
      <c r="C3" s="71" t="s">
        <v>80</v>
      </c>
      <c r="D3" s="4" t="s">
        <v>81</v>
      </c>
      <c r="E3" s="5" t="s">
        <v>82</v>
      </c>
      <c r="F3" s="5" t="s">
        <v>83</v>
      </c>
      <c r="G3" s="5" t="s">
        <v>84</v>
      </c>
      <c r="H3" s="62" t="s">
        <v>85</v>
      </c>
      <c r="I3" s="62" t="s">
        <v>86</v>
      </c>
      <c r="J3" s="63" t="s">
        <v>87</v>
      </c>
      <c r="K3" s="26" t="s">
        <v>3</v>
      </c>
    </row>
    <row r="4" spans="1:11" ht="13.5" thickBot="1" x14ac:dyDescent="0.25">
      <c r="A4" s="6">
        <v>1</v>
      </c>
      <c r="B4" s="7">
        <v>2</v>
      </c>
      <c r="C4" s="72">
        <v>3</v>
      </c>
      <c r="D4" s="7">
        <v>4</v>
      </c>
      <c r="E4" s="8">
        <v>5</v>
      </c>
      <c r="F4" s="8">
        <v>6</v>
      </c>
      <c r="G4" s="8">
        <v>7</v>
      </c>
      <c r="H4" s="64">
        <v>8</v>
      </c>
      <c r="I4" s="64">
        <v>9</v>
      </c>
      <c r="J4" s="65">
        <v>10</v>
      </c>
      <c r="K4" s="27">
        <v>10</v>
      </c>
    </row>
    <row r="5" spans="1:11" x14ac:dyDescent="0.2">
      <c r="A5" s="9"/>
      <c r="B5" s="10"/>
      <c r="C5" s="73"/>
      <c r="D5" s="10"/>
      <c r="E5" s="11"/>
      <c r="F5" s="11"/>
      <c r="G5" s="11"/>
      <c r="H5" s="66"/>
      <c r="I5" s="66"/>
      <c r="J5" s="67"/>
      <c r="K5" s="28"/>
    </row>
    <row r="6" spans="1:11" ht="13.35" customHeight="1" x14ac:dyDescent="0.2">
      <c r="A6" s="16"/>
      <c r="B6" s="13" t="s">
        <v>88</v>
      </c>
      <c r="C6" s="14"/>
      <c r="D6" s="14"/>
      <c r="E6" s="14"/>
      <c r="F6" s="24"/>
      <c r="G6" s="14"/>
      <c r="H6" s="24"/>
      <c r="I6" s="14"/>
      <c r="J6" s="74"/>
      <c r="K6" s="29"/>
    </row>
    <row r="7" spans="1:11" ht="13.35" customHeight="1" x14ac:dyDescent="0.2">
      <c r="A7" s="16">
        <v>1</v>
      </c>
      <c r="B7" s="17" t="s">
        <v>89</v>
      </c>
      <c r="C7" s="44" t="s">
        <v>12</v>
      </c>
      <c r="D7" s="15"/>
      <c r="E7" s="15">
        <v>13.64</v>
      </c>
      <c r="F7" s="25"/>
      <c r="G7" s="15">
        <f>F7*E7</f>
        <v>0</v>
      </c>
      <c r="H7" s="52"/>
      <c r="I7" s="44"/>
      <c r="J7" s="45">
        <f>G7+I7</f>
        <v>0</v>
      </c>
      <c r="K7" s="29"/>
    </row>
    <row r="8" spans="1:11" ht="13.35" customHeight="1" x14ac:dyDescent="0.2">
      <c r="A8" s="16">
        <v>2</v>
      </c>
      <c r="B8" s="17" t="s">
        <v>90</v>
      </c>
      <c r="C8" s="44" t="s">
        <v>1</v>
      </c>
      <c r="D8" s="15"/>
      <c r="E8" s="15">
        <v>4</v>
      </c>
      <c r="F8" s="25"/>
      <c r="G8" s="15">
        <f>F8*E8</f>
        <v>0</v>
      </c>
      <c r="H8" s="52"/>
      <c r="I8" s="44"/>
      <c r="J8" s="45">
        <f t="shared" ref="J8:J11" si="0">G8+I8</f>
        <v>0</v>
      </c>
      <c r="K8" s="29"/>
    </row>
    <row r="9" spans="1:11" ht="13.35" customHeight="1" x14ac:dyDescent="0.2">
      <c r="A9" s="16">
        <v>3</v>
      </c>
      <c r="B9" s="17" t="s">
        <v>132</v>
      </c>
      <c r="C9" s="44" t="s">
        <v>1</v>
      </c>
      <c r="D9" s="15"/>
      <c r="E9" s="15">
        <v>4</v>
      </c>
      <c r="F9" s="25"/>
      <c r="G9" s="15">
        <f t="shared" ref="G9:G30" si="1">F9*E9</f>
        <v>0</v>
      </c>
      <c r="H9" s="52"/>
      <c r="I9" s="44"/>
      <c r="J9" s="45">
        <f t="shared" si="0"/>
        <v>0</v>
      </c>
      <c r="K9" s="29"/>
    </row>
    <row r="10" spans="1:11" ht="13.35" customHeight="1" x14ac:dyDescent="0.2">
      <c r="A10" s="16">
        <v>4</v>
      </c>
      <c r="B10" s="17" t="s">
        <v>91</v>
      </c>
      <c r="C10" s="44" t="s">
        <v>1</v>
      </c>
      <c r="D10" s="15"/>
      <c r="E10" s="15">
        <v>2</v>
      </c>
      <c r="F10" s="25"/>
      <c r="G10" s="15">
        <f t="shared" si="1"/>
        <v>0</v>
      </c>
      <c r="H10" s="52"/>
      <c r="I10" s="44"/>
      <c r="J10" s="45">
        <f t="shared" si="0"/>
        <v>0</v>
      </c>
      <c r="K10" s="29"/>
    </row>
    <row r="11" spans="1:11" ht="13.35" customHeight="1" x14ac:dyDescent="0.2">
      <c r="A11" s="16">
        <v>5</v>
      </c>
      <c r="B11" s="17" t="s">
        <v>92</v>
      </c>
      <c r="C11" s="44" t="s">
        <v>1</v>
      </c>
      <c r="D11" s="15"/>
      <c r="E11" s="15">
        <v>3</v>
      </c>
      <c r="F11" s="25"/>
      <c r="G11" s="15">
        <f t="shared" si="1"/>
        <v>0</v>
      </c>
      <c r="H11" s="52"/>
      <c r="I11" s="44"/>
      <c r="J11" s="45">
        <f t="shared" si="0"/>
        <v>0</v>
      </c>
      <c r="K11" s="29"/>
    </row>
    <row r="12" spans="1:11" ht="13.35" customHeight="1" x14ac:dyDescent="0.2">
      <c r="A12" s="16">
        <v>6</v>
      </c>
      <c r="B12" s="17" t="s">
        <v>93</v>
      </c>
      <c r="C12" s="44" t="s">
        <v>1</v>
      </c>
      <c r="D12" s="15"/>
      <c r="E12" s="15">
        <v>2</v>
      </c>
      <c r="F12" s="25"/>
      <c r="G12" s="15">
        <f t="shared" si="1"/>
        <v>0</v>
      </c>
      <c r="H12" s="52"/>
      <c r="I12" s="44"/>
      <c r="J12" s="45">
        <f>G12+I12</f>
        <v>0</v>
      </c>
      <c r="K12" s="29"/>
    </row>
    <row r="13" spans="1:11" ht="13.35" customHeight="1" x14ac:dyDescent="0.2">
      <c r="A13" s="16">
        <v>7</v>
      </c>
      <c r="B13" s="17" t="s">
        <v>94</v>
      </c>
      <c r="C13" s="44" t="s">
        <v>1</v>
      </c>
      <c r="D13" s="15"/>
      <c r="E13" s="15">
        <v>2</v>
      </c>
      <c r="F13" s="25"/>
      <c r="G13" s="15">
        <f t="shared" si="1"/>
        <v>0</v>
      </c>
      <c r="H13" s="52"/>
      <c r="I13" s="44"/>
      <c r="J13" s="45">
        <f t="shared" ref="J13:J26" si="2">G13+I13</f>
        <v>0</v>
      </c>
      <c r="K13" s="29"/>
    </row>
    <row r="14" spans="1:11" ht="13.35" customHeight="1" x14ac:dyDescent="0.2">
      <c r="A14" s="16">
        <v>8</v>
      </c>
      <c r="B14" s="17" t="s">
        <v>95</v>
      </c>
      <c r="C14" s="44" t="s">
        <v>1</v>
      </c>
      <c r="D14" s="15"/>
      <c r="E14" s="15">
        <v>5</v>
      </c>
      <c r="F14" s="25"/>
      <c r="G14" s="15">
        <f t="shared" si="1"/>
        <v>0</v>
      </c>
      <c r="H14" s="52"/>
      <c r="I14" s="44"/>
      <c r="J14" s="45">
        <f t="shared" si="2"/>
        <v>0</v>
      </c>
      <c r="K14" s="29"/>
    </row>
    <row r="15" spans="1:11" ht="13.35" customHeight="1" x14ac:dyDescent="0.2">
      <c r="A15" s="16">
        <v>9</v>
      </c>
      <c r="B15" s="17" t="s">
        <v>96</v>
      </c>
      <c r="C15" s="44" t="s">
        <v>1</v>
      </c>
      <c r="D15" s="15"/>
      <c r="E15" s="15">
        <v>4</v>
      </c>
      <c r="F15" s="25"/>
      <c r="G15" s="15">
        <f t="shared" si="1"/>
        <v>0</v>
      </c>
      <c r="H15" s="52"/>
      <c r="I15" s="44"/>
      <c r="J15" s="45">
        <f t="shared" si="2"/>
        <v>0</v>
      </c>
      <c r="K15" s="29"/>
    </row>
    <row r="16" spans="1:11" ht="13.35" customHeight="1" x14ac:dyDescent="0.2">
      <c r="A16" s="16">
        <v>10</v>
      </c>
      <c r="B16" s="17" t="s">
        <v>97</v>
      </c>
      <c r="C16" s="44" t="s">
        <v>1</v>
      </c>
      <c r="D16" s="15"/>
      <c r="E16" s="15">
        <v>6</v>
      </c>
      <c r="F16" s="25"/>
      <c r="G16" s="15">
        <f>F16*E16</f>
        <v>0</v>
      </c>
      <c r="H16" s="52"/>
      <c r="I16" s="44"/>
      <c r="J16" s="45">
        <f t="shared" si="2"/>
        <v>0</v>
      </c>
      <c r="K16" s="29"/>
    </row>
    <row r="17" spans="1:11" ht="13.35" customHeight="1" x14ac:dyDescent="0.2">
      <c r="A17" s="16">
        <v>11</v>
      </c>
      <c r="B17" s="17" t="s">
        <v>98</v>
      </c>
      <c r="C17" s="44" t="s">
        <v>1</v>
      </c>
      <c r="D17" s="15"/>
      <c r="E17" s="15">
        <v>4</v>
      </c>
      <c r="F17" s="25"/>
      <c r="G17" s="15">
        <f t="shared" si="1"/>
        <v>0</v>
      </c>
      <c r="H17" s="52"/>
      <c r="I17" s="44"/>
      <c r="J17" s="45">
        <f t="shared" si="2"/>
        <v>0</v>
      </c>
      <c r="K17" s="29"/>
    </row>
    <row r="18" spans="1:11" ht="13.35" customHeight="1" x14ac:dyDescent="0.2">
      <c r="A18" s="16">
        <v>12</v>
      </c>
      <c r="B18" s="17" t="s">
        <v>99</v>
      </c>
      <c r="C18" s="44" t="s">
        <v>12</v>
      </c>
      <c r="D18" s="15"/>
      <c r="E18" s="15">
        <v>18.309999999999999</v>
      </c>
      <c r="F18" s="25"/>
      <c r="G18" s="15">
        <f>F18*E18</f>
        <v>0</v>
      </c>
      <c r="H18" s="52"/>
      <c r="I18" s="44"/>
      <c r="J18" s="45">
        <f t="shared" si="2"/>
        <v>0</v>
      </c>
      <c r="K18" s="29"/>
    </row>
    <row r="19" spans="1:11" ht="13.35" customHeight="1" x14ac:dyDescent="0.2">
      <c r="A19" s="16">
        <v>13</v>
      </c>
      <c r="B19" s="17" t="s">
        <v>100</v>
      </c>
      <c r="C19" s="44" t="s">
        <v>2</v>
      </c>
      <c r="D19" s="15"/>
      <c r="E19" s="15">
        <v>75</v>
      </c>
      <c r="F19" s="25"/>
      <c r="G19" s="15">
        <f t="shared" si="1"/>
        <v>0</v>
      </c>
      <c r="H19" s="52"/>
      <c r="I19" s="44"/>
      <c r="J19" s="45">
        <f t="shared" si="2"/>
        <v>0</v>
      </c>
      <c r="K19" s="29"/>
    </row>
    <row r="20" spans="1:11" ht="13.35" customHeight="1" x14ac:dyDescent="0.2">
      <c r="A20" s="16">
        <v>14</v>
      </c>
      <c r="B20" s="17" t="s">
        <v>101</v>
      </c>
      <c r="C20" s="44" t="s">
        <v>12</v>
      </c>
      <c r="D20" s="15"/>
      <c r="E20" s="15">
        <v>48.6</v>
      </c>
      <c r="F20" s="25"/>
      <c r="G20" s="15">
        <f t="shared" si="1"/>
        <v>0</v>
      </c>
      <c r="H20" s="52"/>
      <c r="I20" s="44"/>
      <c r="J20" s="45">
        <f t="shared" si="2"/>
        <v>0</v>
      </c>
      <c r="K20" s="29"/>
    </row>
    <row r="21" spans="1:11" ht="13.35" customHeight="1" x14ac:dyDescent="0.2">
      <c r="A21" s="16">
        <v>15</v>
      </c>
      <c r="B21" s="17" t="s">
        <v>102</v>
      </c>
      <c r="C21" s="44" t="s">
        <v>12</v>
      </c>
      <c r="D21" s="15"/>
      <c r="E21" s="15">
        <v>97.2</v>
      </c>
      <c r="F21" s="25"/>
      <c r="G21" s="15">
        <f t="shared" si="1"/>
        <v>0</v>
      </c>
      <c r="H21" s="52"/>
      <c r="I21" s="44"/>
      <c r="J21" s="45">
        <f t="shared" si="2"/>
        <v>0</v>
      </c>
      <c r="K21" s="29"/>
    </row>
    <row r="22" spans="1:11" ht="13.35" customHeight="1" x14ac:dyDescent="0.2">
      <c r="A22" s="16">
        <v>16</v>
      </c>
      <c r="B22" s="17" t="s">
        <v>103</v>
      </c>
      <c r="C22" s="44" t="s">
        <v>2</v>
      </c>
      <c r="D22" s="15"/>
      <c r="E22" s="15">
        <v>70</v>
      </c>
      <c r="F22" s="25"/>
      <c r="G22" s="15">
        <f t="shared" si="1"/>
        <v>0</v>
      </c>
      <c r="H22" s="52"/>
      <c r="I22" s="44"/>
      <c r="J22" s="45">
        <f t="shared" si="2"/>
        <v>0</v>
      </c>
      <c r="K22" s="29"/>
    </row>
    <row r="23" spans="1:11" ht="13.35" customHeight="1" x14ac:dyDescent="0.2">
      <c r="A23" s="16">
        <v>17</v>
      </c>
      <c r="B23" s="17" t="s">
        <v>104</v>
      </c>
      <c r="C23" s="44" t="s">
        <v>12</v>
      </c>
      <c r="D23" s="15"/>
      <c r="E23" s="15">
        <v>18.309999999999999</v>
      </c>
      <c r="F23" s="25"/>
      <c r="G23" s="15">
        <f t="shared" si="1"/>
        <v>0</v>
      </c>
      <c r="H23" s="52"/>
      <c r="I23" s="44"/>
      <c r="J23" s="45">
        <f t="shared" si="2"/>
        <v>0</v>
      </c>
      <c r="K23" s="29"/>
    </row>
    <row r="24" spans="1:11" ht="13.35" customHeight="1" x14ac:dyDescent="0.2">
      <c r="A24" s="16">
        <v>18</v>
      </c>
      <c r="B24" s="17" t="s">
        <v>105</v>
      </c>
      <c r="C24" s="44" t="s">
        <v>12</v>
      </c>
      <c r="D24" s="15"/>
      <c r="E24" s="15">
        <v>18.309999999999999</v>
      </c>
      <c r="F24" s="25"/>
      <c r="G24" s="15">
        <f t="shared" si="1"/>
        <v>0</v>
      </c>
      <c r="H24" s="52"/>
      <c r="I24" s="44"/>
      <c r="J24" s="45">
        <f t="shared" si="2"/>
        <v>0</v>
      </c>
      <c r="K24" s="29"/>
    </row>
    <row r="25" spans="1:11" ht="13.35" customHeight="1" x14ac:dyDescent="0.2">
      <c r="A25" s="16">
        <v>19</v>
      </c>
      <c r="B25" s="17" t="s">
        <v>5</v>
      </c>
      <c r="C25" s="44" t="s">
        <v>1</v>
      </c>
      <c r="D25" s="15"/>
      <c r="E25" s="15">
        <v>2</v>
      </c>
      <c r="F25" s="25"/>
      <c r="G25" s="15">
        <f t="shared" si="1"/>
        <v>0</v>
      </c>
      <c r="H25" s="52"/>
      <c r="I25" s="44"/>
      <c r="J25" s="45">
        <f t="shared" si="2"/>
        <v>0</v>
      </c>
      <c r="K25" s="29"/>
    </row>
    <row r="26" spans="1:11" ht="13.35" customHeight="1" x14ac:dyDescent="0.2">
      <c r="A26" s="16">
        <v>20</v>
      </c>
      <c r="B26" s="17" t="s">
        <v>106</v>
      </c>
      <c r="C26" s="44" t="s">
        <v>1</v>
      </c>
      <c r="D26" s="15"/>
      <c r="E26" s="15">
        <v>5</v>
      </c>
      <c r="F26" s="25"/>
      <c r="G26" s="15">
        <f>F26*E26</f>
        <v>0</v>
      </c>
      <c r="H26" s="52"/>
      <c r="I26" s="44"/>
      <c r="J26" s="45">
        <f t="shared" si="2"/>
        <v>0</v>
      </c>
      <c r="K26" s="29"/>
    </row>
    <row r="27" spans="1:11" ht="13.35" customHeight="1" x14ac:dyDescent="0.2">
      <c r="A27" s="16">
        <v>21</v>
      </c>
      <c r="B27" s="17" t="s">
        <v>107</v>
      </c>
      <c r="C27" s="44" t="s">
        <v>1</v>
      </c>
      <c r="D27" s="15"/>
      <c r="E27" s="15">
        <v>5</v>
      </c>
      <c r="F27" s="25"/>
      <c r="G27" s="15">
        <f>F27*E27</f>
        <v>0</v>
      </c>
      <c r="H27" s="52"/>
      <c r="I27" s="44"/>
      <c r="J27" s="45">
        <f>G27+I27</f>
        <v>0</v>
      </c>
      <c r="K27" s="29"/>
    </row>
    <row r="28" spans="1:11" ht="13.5" customHeight="1" x14ac:dyDescent="0.2">
      <c r="A28" s="16"/>
      <c r="B28" s="37" t="s">
        <v>185</v>
      </c>
      <c r="C28" s="44"/>
      <c r="D28" s="15"/>
      <c r="E28" s="15"/>
      <c r="F28" s="25">
        <v>0</v>
      </c>
      <c r="G28" s="34">
        <f>SUM(G7:G27)</f>
        <v>0</v>
      </c>
      <c r="H28" s="52"/>
      <c r="I28" s="53">
        <f>SUM(I7:I27)</f>
        <v>0</v>
      </c>
      <c r="J28" s="53">
        <f>SUM(J7:J27)</f>
        <v>0</v>
      </c>
      <c r="K28" s="29"/>
    </row>
    <row r="29" spans="1:11" ht="12.75" customHeight="1" x14ac:dyDescent="0.2">
      <c r="A29" s="16"/>
      <c r="B29" s="13" t="s">
        <v>108</v>
      </c>
      <c r="C29" s="14"/>
      <c r="D29" s="14"/>
      <c r="E29" s="14"/>
      <c r="F29" s="14"/>
      <c r="G29" s="14"/>
      <c r="H29" s="14"/>
      <c r="I29" s="14"/>
      <c r="J29" s="74"/>
      <c r="K29" s="29"/>
    </row>
    <row r="30" spans="1:11" ht="13.35" customHeight="1" x14ac:dyDescent="0.2">
      <c r="A30" s="16">
        <v>22</v>
      </c>
      <c r="B30" s="17" t="s">
        <v>109</v>
      </c>
      <c r="C30" s="44" t="s">
        <v>2</v>
      </c>
      <c r="D30" s="15"/>
      <c r="E30" s="15">
        <v>50</v>
      </c>
      <c r="F30" s="25"/>
      <c r="G30" s="15">
        <f t="shared" si="1"/>
        <v>0</v>
      </c>
      <c r="H30" s="52"/>
      <c r="I30" s="44"/>
      <c r="J30" s="45">
        <f t="shared" ref="J30:J143" si="3">G30+I30</f>
        <v>0</v>
      </c>
      <c r="K30" s="29"/>
    </row>
    <row r="31" spans="1:11" ht="13.35" customHeight="1" x14ac:dyDescent="0.2">
      <c r="A31" s="16"/>
      <c r="B31" s="35" t="s">
        <v>22</v>
      </c>
      <c r="C31" s="44" t="s">
        <v>2</v>
      </c>
      <c r="D31" s="15"/>
      <c r="E31" s="36">
        <f>E30*1.02</f>
        <v>51</v>
      </c>
      <c r="F31" s="25"/>
      <c r="G31" s="15"/>
      <c r="H31" s="52"/>
      <c r="I31" s="44">
        <f>E31*H31</f>
        <v>0</v>
      </c>
      <c r="J31" s="45">
        <f>G31+I31</f>
        <v>0</v>
      </c>
      <c r="K31" s="29"/>
    </row>
    <row r="32" spans="1:11" ht="13.35" customHeight="1" x14ac:dyDescent="0.2">
      <c r="A32" s="16"/>
      <c r="B32" s="35" t="s">
        <v>23</v>
      </c>
      <c r="C32" s="44" t="s">
        <v>24</v>
      </c>
      <c r="D32" s="15"/>
      <c r="E32" s="36">
        <v>1</v>
      </c>
      <c r="F32" s="25"/>
      <c r="G32" s="15"/>
      <c r="H32" s="52"/>
      <c r="I32" s="44">
        <f>E32*H32</f>
        <v>0</v>
      </c>
      <c r="J32" s="45">
        <f>G32+I32</f>
        <v>0</v>
      </c>
      <c r="K32" s="29"/>
    </row>
    <row r="33" spans="1:11" ht="13.35" customHeight="1" x14ac:dyDescent="0.2">
      <c r="A33" s="16">
        <v>23</v>
      </c>
      <c r="B33" s="17" t="s">
        <v>110</v>
      </c>
      <c r="C33" s="44" t="s">
        <v>2</v>
      </c>
      <c r="D33" s="15"/>
      <c r="E33" s="15">
        <v>25</v>
      </c>
      <c r="F33" s="25"/>
      <c r="G33" s="15">
        <f t="shared" ref="G33:G143" si="4">F33*E33</f>
        <v>0</v>
      </c>
      <c r="H33" s="52"/>
      <c r="I33" s="44"/>
      <c r="J33" s="45">
        <f t="shared" si="3"/>
        <v>0</v>
      </c>
      <c r="K33" s="29"/>
    </row>
    <row r="34" spans="1:11" x14ac:dyDescent="0.2">
      <c r="A34" s="16"/>
      <c r="B34" s="35" t="s">
        <v>25</v>
      </c>
      <c r="C34" s="44" t="s">
        <v>2</v>
      </c>
      <c r="D34" s="15"/>
      <c r="E34" s="36">
        <f>E33*1.02</f>
        <v>25.5</v>
      </c>
      <c r="F34" s="25"/>
      <c r="G34" s="15"/>
      <c r="H34" s="52"/>
      <c r="I34" s="44">
        <f>E34*H34</f>
        <v>0</v>
      </c>
      <c r="J34" s="45">
        <f>G34+I34</f>
        <v>0</v>
      </c>
      <c r="K34" s="29"/>
    </row>
    <row r="35" spans="1:11" ht="14.1" customHeight="1" x14ac:dyDescent="0.2">
      <c r="A35" s="16"/>
      <c r="B35" s="35" t="s">
        <v>26</v>
      </c>
      <c r="C35" s="44" t="s">
        <v>24</v>
      </c>
      <c r="D35" s="15"/>
      <c r="E35" s="36">
        <v>1</v>
      </c>
      <c r="F35" s="25"/>
      <c r="G35" s="15"/>
      <c r="H35" s="52"/>
      <c r="I35" s="44">
        <f>E35*H35</f>
        <v>0</v>
      </c>
      <c r="J35" s="45">
        <f>G35+I35</f>
        <v>0</v>
      </c>
      <c r="K35" s="29"/>
    </row>
    <row r="36" spans="1:11" ht="27" customHeight="1" x14ac:dyDescent="0.2">
      <c r="A36" s="16">
        <v>24</v>
      </c>
      <c r="B36" s="17" t="s">
        <v>111</v>
      </c>
      <c r="C36" s="44" t="s">
        <v>2</v>
      </c>
      <c r="D36" s="15"/>
      <c r="E36" s="15">
        <v>70</v>
      </c>
      <c r="F36" s="25"/>
      <c r="G36" s="15">
        <f t="shared" si="4"/>
        <v>0</v>
      </c>
      <c r="H36" s="52"/>
      <c r="I36" s="44"/>
      <c r="J36" s="45">
        <f t="shared" si="3"/>
        <v>0</v>
      </c>
      <c r="K36" s="29"/>
    </row>
    <row r="37" spans="1:11" ht="14.1" customHeight="1" x14ac:dyDescent="0.2">
      <c r="A37" s="16"/>
      <c r="B37" s="35" t="s">
        <v>27</v>
      </c>
      <c r="C37" s="44" t="s">
        <v>2</v>
      </c>
      <c r="D37" s="15"/>
      <c r="E37" s="36">
        <f>E36*1.05</f>
        <v>73.5</v>
      </c>
      <c r="F37" s="25"/>
      <c r="G37" s="15"/>
      <c r="H37" s="52"/>
      <c r="I37" s="44">
        <f>E37*H37</f>
        <v>0</v>
      </c>
      <c r="J37" s="45">
        <f>G37+I37</f>
        <v>0</v>
      </c>
      <c r="K37" s="29"/>
    </row>
    <row r="38" spans="1:11" ht="14.1" customHeight="1" x14ac:dyDescent="0.2">
      <c r="A38" s="16"/>
      <c r="B38" s="35" t="s">
        <v>28</v>
      </c>
      <c r="C38" s="44" t="s">
        <v>24</v>
      </c>
      <c r="D38" s="15"/>
      <c r="E38" s="36">
        <v>1</v>
      </c>
      <c r="F38" s="25"/>
      <c r="G38" s="15"/>
      <c r="H38" s="52"/>
      <c r="I38" s="44">
        <f>E38*H38</f>
        <v>0</v>
      </c>
      <c r="J38" s="45">
        <f>G38+I38</f>
        <v>0</v>
      </c>
      <c r="K38" s="29"/>
    </row>
    <row r="39" spans="1:11" ht="14.1" customHeight="1" x14ac:dyDescent="0.2">
      <c r="A39" s="16">
        <v>25</v>
      </c>
      <c r="B39" s="17" t="s">
        <v>112</v>
      </c>
      <c r="C39" s="44" t="s">
        <v>12</v>
      </c>
      <c r="D39" s="15"/>
      <c r="E39" s="15">
        <v>97.2</v>
      </c>
      <c r="F39" s="25"/>
      <c r="G39" s="15">
        <f t="shared" si="4"/>
        <v>0</v>
      </c>
      <c r="H39" s="52"/>
      <c r="I39" s="44"/>
      <c r="J39" s="45">
        <f t="shared" si="3"/>
        <v>0</v>
      </c>
      <c r="K39" s="29"/>
    </row>
    <row r="40" spans="1:11" ht="14.1" customHeight="1" x14ac:dyDescent="0.2">
      <c r="A40" s="16"/>
      <c r="B40" s="35" t="s">
        <v>29</v>
      </c>
      <c r="C40" s="44" t="s">
        <v>12</v>
      </c>
      <c r="D40" s="15"/>
      <c r="E40" s="36">
        <f>E39*2*1.05</f>
        <v>204.12</v>
      </c>
      <c r="F40" s="25"/>
      <c r="G40" s="15"/>
      <c r="H40" s="52"/>
      <c r="I40" s="44">
        <f>E40*H40</f>
        <v>0</v>
      </c>
      <c r="J40" s="45">
        <f>G40+I40</f>
        <v>0</v>
      </c>
      <c r="K40" s="29"/>
    </row>
    <row r="41" spans="1:11" ht="14.1" customHeight="1" x14ac:dyDescent="0.2">
      <c r="A41" s="16"/>
      <c r="B41" s="35" t="s">
        <v>28</v>
      </c>
      <c r="C41" s="44" t="s">
        <v>24</v>
      </c>
      <c r="D41" s="15"/>
      <c r="E41" s="36">
        <v>1</v>
      </c>
      <c r="F41" s="25"/>
      <c r="G41" s="15"/>
      <c r="H41" s="52"/>
      <c r="I41" s="44">
        <f>E41*H41</f>
        <v>0</v>
      </c>
      <c r="J41" s="45">
        <f>G41+I41</f>
        <v>0</v>
      </c>
      <c r="K41" s="29"/>
    </row>
    <row r="42" spans="1:11" ht="14.1" customHeight="1" x14ac:dyDescent="0.2">
      <c r="A42" s="16">
        <v>26</v>
      </c>
      <c r="B42" s="17" t="s">
        <v>113</v>
      </c>
      <c r="C42" s="44" t="s">
        <v>12</v>
      </c>
      <c r="D42" s="15"/>
      <c r="E42" s="15">
        <v>32</v>
      </c>
      <c r="F42" s="25"/>
      <c r="G42" s="15">
        <f t="shared" si="4"/>
        <v>0</v>
      </c>
      <c r="H42" s="52"/>
      <c r="I42" s="44"/>
      <c r="J42" s="45">
        <f t="shared" si="3"/>
        <v>0</v>
      </c>
      <c r="K42" s="29"/>
    </row>
    <row r="43" spans="1:11" ht="14.1" customHeight="1" x14ac:dyDescent="0.2">
      <c r="A43" s="16"/>
      <c r="B43" s="35" t="s">
        <v>30</v>
      </c>
      <c r="C43" s="44" t="s">
        <v>32</v>
      </c>
      <c r="D43" s="15"/>
      <c r="E43" s="36">
        <f>E42*3</f>
        <v>96</v>
      </c>
      <c r="F43" s="25"/>
      <c r="G43" s="15"/>
      <c r="H43" s="52"/>
      <c r="I43" s="44">
        <f>E43*H43</f>
        <v>0</v>
      </c>
      <c r="J43" s="45">
        <f>G43+I43</f>
        <v>0</v>
      </c>
      <c r="K43" s="29"/>
    </row>
    <row r="44" spans="1:11" ht="14.1" customHeight="1" x14ac:dyDescent="0.2">
      <c r="A44" s="16"/>
      <c r="B44" s="35" t="s">
        <v>114</v>
      </c>
      <c r="C44" s="44" t="s">
        <v>31</v>
      </c>
      <c r="D44" s="15"/>
      <c r="E44" s="36">
        <f>E42*0.2</f>
        <v>6.4</v>
      </c>
      <c r="F44" s="25"/>
      <c r="G44" s="15"/>
      <c r="H44" s="52"/>
      <c r="I44" s="44">
        <f>E44*H44</f>
        <v>0</v>
      </c>
      <c r="J44" s="45">
        <f>G44+I44</f>
        <v>0</v>
      </c>
      <c r="K44" s="29"/>
    </row>
    <row r="45" spans="1:11" ht="14.1" customHeight="1" x14ac:dyDescent="0.2">
      <c r="A45" s="16">
        <v>27</v>
      </c>
      <c r="B45" s="17" t="s">
        <v>115</v>
      </c>
      <c r="C45" s="44" t="s">
        <v>12</v>
      </c>
      <c r="D45" s="15"/>
      <c r="E45" s="15">
        <v>18.309999999999999</v>
      </c>
      <c r="F45" s="25"/>
      <c r="G45" s="15">
        <f t="shared" si="4"/>
        <v>0</v>
      </c>
      <c r="H45" s="52"/>
      <c r="I45" s="44"/>
      <c r="J45" s="45">
        <f t="shared" si="3"/>
        <v>0</v>
      </c>
      <c r="K45" s="29"/>
    </row>
    <row r="46" spans="1:11" ht="14.1" customHeight="1" x14ac:dyDescent="0.2">
      <c r="A46" s="16"/>
      <c r="B46" s="35" t="s">
        <v>33</v>
      </c>
      <c r="C46" s="44" t="s">
        <v>12</v>
      </c>
      <c r="D46" s="15"/>
      <c r="E46" s="36">
        <f>E45*1.02</f>
        <v>18.676199999999998</v>
      </c>
      <c r="F46" s="25"/>
      <c r="G46" s="15"/>
      <c r="H46" s="52"/>
      <c r="I46" s="44">
        <f>E46*H46</f>
        <v>0</v>
      </c>
      <c r="J46" s="45">
        <f>G46+I46</f>
        <v>0</v>
      </c>
      <c r="K46" s="29"/>
    </row>
    <row r="47" spans="1:11" ht="14.1" customHeight="1" x14ac:dyDescent="0.2">
      <c r="A47" s="16"/>
      <c r="B47" s="35" t="s">
        <v>116</v>
      </c>
      <c r="C47" s="44" t="s">
        <v>31</v>
      </c>
      <c r="D47" s="15"/>
      <c r="E47" s="36">
        <f>E45*0.2</f>
        <v>3.6619999999999999</v>
      </c>
      <c r="F47" s="25"/>
      <c r="G47" s="15"/>
      <c r="H47" s="52"/>
      <c r="I47" s="44">
        <f>E47*H47</f>
        <v>0</v>
      </c>
      <c r="J47" s="45">
        <f>G47+I47</f>
        <v>0</v>
      </c>
      <c r="K47" s="29"/>
    </row>
    <row r="48" spans="1:11" ht="14.1" customHeight="1" x14ac:dyDescent="0.2">
      <c r="A48" s="16"/>
      <c r="B48" s="35" t="s">
        <v>35</v>
      </c>
      <c r="C48" s="44" t="s">
        <v>12</v>
      </c>
      <c r="D48" s="15"/>
      <c r="E48" s="36">
        <f>E45*6.5</f>
        <v>119.01499999999999</v>
      </c>
      <c r="F48" s="25"/>
      <c r="G48" s="15"/>
      <c r="H48" s="52"/>
      <c r="I48" s="44">
        <f>E48*H48</f>
        <v>0</v>
      </c>
      <c r="J48" s="45">
        <f>G48+I48</f>
        <v>0</v>
      </c>
      <c r="K48" s="29"/>
    </row>
    <row r="49" spans="1:11" ht="14.1" customHeight="1" x14ac:dyDescent="0.2">
      <c r="A49" s="16"/>
      <c r="B49" s="35" t="s">
        <v>36</v>
      </c>
      <c r="C49" s="44" t="s">
        <v>32</v>
      </c>
      <c r="D49" s="15"/>
      <c r="E49" s="36">
        <f>E45*0.46</f>
        <v>8.4225999999999992</v>
      </c>
      <c r="F49" s="25"/>
      <c r="G49" s="15"/>
      <c r="H49" s="52"/>
      <c r="I49" s="44">
        <f>E49*H49</f>
        <v>0</v>
      </c>
      <c r="J49" s="45">
        <f>G49+I49</f>
        <v>0</v>
      </c>
      <c r="K49" s="29"/>
    </row>
    <row r="50" spans="1:11" ht="14.1" customHeight="1" x14ac:dyDescent="0.2">
      <c r="A50" s="16"/>
      <c r="B50" s="35" t="s">
        <v>28</v>
      </c>
      <c r="C50" s="44" t="s">
        <v>24</v>
      </c>
      <c r="D50" s="15"/>
      <c r="E50" s="36">
        <v>1</v>
      </c>
      <c r="F50" s="25"/>
      <c r="G50" s="15"/>
      <c r="H50" s="52"/>
      <c r="I50" s="44">
        <f>E50*H50</f>
        <v>0</v>
      </c>
      <c r="J50" s="45">
        <f>G50+I50</f>
        <v>0</v>
      </c>
      <c r="K50" s="29"/>
    </row>
    <row r="51" spans="1:11" ht="14.1" customHeight="1" x14ac:dyDescent="0.2">
      <c r="A51" s="16">
        <v>28</v>
      </c>
      <c r="B51" s="17" t="s">
        <v>117</v>
      </c>
      <c r="C51" s="44" t="s">
        <v>12</v>
      </c>
      <c r="D51" s="15"/>
      <c r="E51" s="15">
        <v>48.6</v>
      </c>
      <c r="F51" s="25"/>
      <c r="G51" s="15">
        <f t="shared" si="4"/>
        <v>0</v>
      </c>
      <c r="H51" s="52"/>
      <c r="I51" s="44"/>
      <c r="J51" s="45">
        <f t="shared" si="3"/>
        <v>0</v>
      </c>
      <c r="K51" s="29"/>
    </row>
    <row r="52" spans="1:11" ht="14.1" customHeight="1" x14ac:dyDescent="0.2">
      <c r="A52" s="16"/>
      <c r="B52" s="35" t="s">
        <v>34</v>
      </c>
      <c r="C52" s="44" t="s">
        <v>12</v>
      </c>
      <c r="D52" s="15"/>
      <c r="E52" s="36">
        <f>E51*1.02</f>
        <v>49.572000000000003</v>
      </c>
      <c r="F52" s="25"/>
      <c r="G52" s="15"/>
      <c r="H52" s="52"/>
      <c r="I52" s="44">
        <f>E52*H52</f>
        <v>0</v>
      </c>
      <c r="J52" s="45">
        <f>G52+I52</f>
        <v>0</v>
      </c>
      <c r="K52" s="29"/>
    </row>
    <row r="53" spans="1:11" ht="14.1" customHeight="1" x14ac:dyDescent="0.2">
      <c r="A53" s="16"/>
      <c r="B53" s="35" t="s">
        <v>116</v>
      </c>
      <c r="C53" s="44" t="s">
        <v>31</v>
      </c>
      <c r="D53" s="15"/>
      <c r="E53" s="36">
        <f>E51*0.2</f>
        <v>9.7200000000000006</v>
      </c>
      <c r="F53" s="25"/>
      <c r="G53" s="15"/>
      <c r="H53" s="52"/>
      <c r="I53" s="44">
        <f>E53*H53</f>
        <v>0</v>
      </c>
      <c r="J53" s="45">
        <f>G53+I53</f>
        <v>0</v>
      </c>
      <c r="K53" s="29"/>
    </row>
    <row r="54" spans="1:11" ht="14.1" customHeight="1" x14ac:dyDescent="0.2">
      <c r="A54" s="16"/>
      <c r="B54" s="35" t="s">
        <v>35</v>
      </c>
      <c r="C54" s="44" t="s">
        <v>12</v>
      </c>
      <c r="D54" s="15"/>
      <c r="E54" s="36">
        <f>E51*6.5</f>
        <v>315.90000000000003</v>
      </c>
      <c r="F54" s="25"/>
      <c r="G54" s="15"/>
      <c r="H54" s="52"/>
      <c r="I54" s="44">
        <f>E54*H54</f>
        <v>0</v>
      </c>
      <c r="J54" s="45">
        <f>G54+I54</f>
        <v>0</v>
      </c>
      <c r="K54" s="29"/>
    </row>
    <row r="55" spans="1:11" ht="14.1" customHeight="1" x14ac:dyDescent="0.2">
      <c r="A55" s="16"/>
      <c r="B55" s="35" t="s">
        <v>36</v>
      </c>
      <c r="C55" s="44" t="s">
        <v>32</v>
      </c>
      <c r="D55" s="15"/>
      <c r="E55" s="36">
        <f>E51*0.46</f>
        <v>22.356000000000002</v>
      </c>
      <c r="F55" s="25"/>
      <c r="G55" s="15"/>
      <c r="H55" s="52"/>
      <c r="I55" s="44">
        <f>E55*H55</f>
        <v>0</v>
      </c>
      <c r="J55" s="45">
        <f>G55+I55</f>
        <v>0</v>
      </c>
      <c r="K55" s="29"/>
    </row>
    <row r="56" spans="1:11" ht="14.1" customHeight="1" x14ac:dyDescent="0.2">
      <c r="A56" s="16"/>
      <c r="B56" s="35" t="s">
        <v>28</v>
      </c>
      <c r="C56" s="44" t="s">
        <v>24</v>
      </c>
      <c r="D56" s="15"/>
      <c r="E56" s="36">
        <v>1</v>
      </c>
      <c r="F56" s="25"/>
      <c r="G56" s="15"/>
      <c r="H56" s="52"/>
      <c r="I56" s="44">
        <f>E56*H56</f>
        <v>0</v>
      </c>
      <c r="J56" s="45">
        <f>G56+I56</f>
        <v>0</v>
      </c>
      <c r="K56" s="29"/>
    </row>
    <row r="57" spans="1:11" ht="40.35" customHeight="1" x14ac:dyDescent="0.2">
      <c r="A57" s="16">
        <v>29</v>
      </c>
      <c r="B57" s="17" t="s">
        <v>118</v>
      </c>
      <c r="C57" s="44" t="s">
        <v>12</v>
      </c>
      <c r="D57" s="15"/>
      <c r="E57" s="15">
        <v>19.440000000000001</v>
      </c>
      <c r="F57" s="25"/>
      <c r="G57" s="15">
        <f t="shared" si="4"/>
        <v>0</v>
      </c>
      <c r="H57" s="52"/>
      <c r="I57" s="44"/>
      <c r="J57" s="45">
        <f t="shared" si="3"/>
        <v>0</v>
      </c>
      <c r="K57" s="29"/>
    </row>
    <row r="58" spans="1:11" ht="14.1" customHeight="1" x14ac:dyDescent="0.2">
      <c r="A58" s="16"/>
      <c r="B58" s="35" t="s">
        <v>119</v>
      </c>
      <c r="C58" s="44" t="s">
        <v>31</v>
      </c>
      <c r="D58" s="15"/>
      <c r="E58" s="36">
        <f>E57*0.2</f>
        <v>3.8880000000000003</v>
      </c>
      <c r="F58" s="25"/>
      <c r="G58" s="15"/>
      <c r="H58" s="52"/>
      <c r="I58" s="44">
        <f t="shared" ref="I58:I63" si="5">E58*H58</f>
        <v>0</v>
      </c>
      <c r="J58" s="45">
        <f t="shared" si="3"/>
        <v>0</v>
      </c>
      <c r="K58" s="29"/>
    </row>
    <row r="59" spans="1:11" ht="14.1" customHeight="1" x14ac:dyDescent="0.2">
      <c r="A59" s="16"/>
      <c r="B59" s="35" t="s">
        <v>116</v>
      </c>
      <c r="C59" s="44" t="s">
        <v>31</v>
      </c>
      <c r="D59" s="15"/>
      <c r="E59" s="36">
        <f>E57*0.2</f>
        <v>3.8880000000000003</v>
      </c>
      <c r="F59" s="25"/>
      <c r="G59" s="15"/>
      <c r="H59" s="52"/>
      <c r="I59" s="44">
        <f t="shared" si="5"/>
        <v>0</v>
      </c>
      <c r="J59" s="45">
        <f t="shared" si="3"/>
        <v>0</v>
      </c>
      <c r="K59" s="29"/>
    </row>
    <row r="60" spans="1:11" ht="14.1" customHeight="1" x14ac:dyDescent="0.2">
      <c r="A60" s="16"/>
      <c r="B60" s="35" t="s">
        <v>37</v>
      </c>
      <c r="C60" s="44" t="s">
        <v>32</v>
      </c>
      <c r="D60" s="15"/>
      <c r="E60" s="36">
        <f>E57*2</f>
        <v>38.880000000000003</v>
      </c>
      <c r="F60" s="25"/>
      <c r="G60" s="15"/>
      <c r="H60" s="52"/>
      <c r="I60" s="44">
        <f t="shared" si="5"/>
        <v>0</v>
      </c>
      <c r="J60" s="45">
        <f t="shared" si="3"/>
        <v>0</v>
      </c>
      <c r="K60" s="29"/>
    </row>
    <row r="61" spans="1:11" ht="14.1" customHeight="1" x14ac:dyDescent="0.2">
      <c r="A61" s="16"/>
      <c r="B61" s="35" t="s">
        <v>120</v>
      </c>
      <c r="C61" s="44" t="s">
        <v>32</v>
      </c>
      <c r="D61" s="15"/>
      <c r="E61" s="36">
        <f>E57*1</f>
        <v>19.440000000000001</v>
      </c>
      <c r="F61" s="25"/>
      <c r="G61" s="15"/>
      <c r="H61" s="52"/>
      <c r="I61" s="44">
        <f t="shared" si="5"/>
        <v>0</v>
      </c>
      <c r="J61" s="45">
        <f t="shared" si="3"/>
        <v>0</v>
      </c>
      <c r="K61" s="29"/>
    </row>
    <row r="62" spans="1:11" ht="27" customHeight="1" x14ac:dyDescent="0.2">
      <c r="A62" s="16"/>
      <c r="B62" s="35" t="s">
        <v>121</v>
      </c>
      <c r="C62" s="44" t="s">
        <v>31</v>
      </c>
      <c r="D62" s="15"/>
      <c r="E62" s="36">
        <f>E57*0.3</f>
        <v>5.8319999999999999</v>
      </c>
      <c r="F62" s="25"/>
      <c r="G62" s="15"/>
      <c r="H62" s="52"/>
      <c r="I62" s="44">
        <f t="shared" si="5"/>
        <v>0</v>
      </c>
      <c r="J62" s="45">
        <f t="shared" si="3"/>
        <v>0</v>
      </c>
      <c r="K62" s="29"/>
    </row>
    <row r="63" spans="1:11" ht="14.1" customHeight="1" x14ac:dyDescent="0.2">
      <c r="A63" s="16"/>
      <c r="B63" s="35" t="s">
        <v>28</v>
      </c>
      <c r="C63" s="44" t="s">
        <v>24</v>
      </c>
      <c r="D63" s="15"/>
      <c r="E63" s="36">
        <v>1</v>
      </c>
      <c r="F63" s="25"/>
      <c r="G63" s="15"/>
      <c r="H63" s="52"/>
      <c r="I63" s="44">
        <f t="shared" si="5"/>
        <v>0</v>
      </c>
      <c r="J63" s="45">
        <f t="shared" si="3"/>
        <v>0</v>
      </c>
      <c r="K63" s="29"/>
    </row>
    <row r="64" spans="1:11" ht="14.1" customHeight="1" x14ac:dyDescent="0.2">
      <c r="A64" s="16">
        <v>30</v>
      </c>
      <c r="B64" s="17" t="s">
        <v>122</v>
      </c>
      <c r="C64" s="44" t="s">
        <v>1</v>
      </c>
      <c r="D64" s="15"/>
      <c r="E64" s="15">
        <v>5</v>
      </c>
      <c r="F64" s="25"/>
      <c r="G64" s="15">
        <f t="shared" si="4"/>
        <v>0</v>
      </c>
      <c r="H64" s="52"/>
      <c r="I64" s="44"/>
      <c r="J64" s="45">
        <f t="shared" si="3"/>
        <v>0</v>
      </c>
      <c r="K64" s="29"/>
    </row>
    <row r="65" spans="1:11" ht="14.1" customHeight="1" x14ac:dyDescent="0.2">
      <c r="A65" s="16"/>
      <c r="B65" s="35" t="s">
        <v>123</v>
      </c>
      <c r="C65" s="44" t="s">
        <v>1</v>
      </c>
      <c r="D65" s="15"/>
      <c r="E65" s="36">
        <f>E64</f>
        <v>5</v>
      </c>
      <c r="F65" s="25"/>
      <c r="G65" s="15"/>
      <c r="H65" s="52"/>
      <c r="I65" s="44">
        <f>E65*H65</f>
        <v>0</v>
      </c>
      <c r="J65" s="45">
        <f>G65+I65</f>
        <v>0</v>
      </c>
      <c r="K65" s="29"/>
    </row>
    <row r="66" spans="1:11" ht="14.1" customHeight="1" x14ac:dyDescent="0.2">
      <c r="A66" s="16"/>
      <c r="B66" s="35" t="s">
        <v>28</v>
      </c>
      <c r="C66" s="44" t="s">
        <v>24</v>
      </c>
      <c r="D66" s="15"/>
      <c r="E66" s="36">
        <f>E64</f>
        <v>5</v>
      </c>
      <c r="F66" s="25"/>
      <c r="G66" s="15"/>
      <c r="H66" s="52"/>
      <c r="I66" s="44">
        <f>E66*H66</f>
        <v>0</v>
      </c>
      <c r="J66" s="45">
        <f>G66+I66</f>
        <v>0</v>
      </c>
      <c r="K66" s="29"/>
    </row>
    <row r="67" spans="1:11" ht="14.1" customHeight="1" x14ac:dyDescent="0.2">
      <c r="A67" s="16">
        <v>31</v>
      </c>
      <c r="B67" s="17" t="s">
        <v>124</v>
      </c>
      <c r="C67" s="44" t="s">
        <v>12</v>
      </c>
      <c r="D67" s="15"/>
      <c r="E67" s="15">
        <v>18.309999999999999</v>
      </c>
      <c r="F67" s="25"/>
      <c r="G67" s="15">
        <f t="shared" si="4"/>
        <v>0</v>
      </c>
      <c r="H67" s="52"/>
      <c r="I67" s="44"/>
      <c r="J67" s="45">
        <f t="shared" si="3"/>
        <v>0</v>
      </c>
      <c r="K67" s="29"/>
    </row>
    <row r="68" spans="1:11" ht="14.1" customHeight="1" x14ac:dyDescent="0.2">
      <c r="A68" s="16"/>
      <c r="B68" s="35" t="s">
        <v>54</v>
      </c>
      <c r="C68" s="44" t="s">
        <v>24</v>
      </c>
      <c r="D68" s="15"/>
      <c r="E68" s="36">
        <f>E67</f>
        <v>18.309999999999999</v>
      </c>
      <c r="F68" s="25"/>
      <c r="G68" s="15"/>
      <c r="H68" s="52"/>
      <c r="I68" s="44">
        <f>E68*H68</f>
        <v>0</v>
      </c>
      <c r="J68" s="45">
        <f>G68+I68</f>
        <v>0</v>
      </c>
      <c r="K68" s="29"/>
    </row>
    <row r="69" spans="1:11" ht="14.1" customHeight="1" x14ac:dyDescent="0.2">
      <c r="A69" s="16"/>
      <c r="B69" s="35" t="s">
        <v>28</v>
      </c>
      <c r="C69" s="44" t="s">
        <v>24</v>
      </c>
      <c r="D69" s="15"/>
      <c r="E69" s="36">
        <f>E67</f>
        <v>18.309999999999999</v>
      </c>
      <c r="F69" s="25"/>
      <c r="G69" s="15"/>
      <c r="H69" s="52"/>
      <c r="I69" s="44">
        <f>E69*H69</f>
        <v>0</v>
      </c>
      <c r="J69" s="45">
        <f>G69+I69</f>
        <v>0</v>
      </c>
      <c r="K69" s="29"/>
    </row>
    <row r="70" spans="1:11" ht="14.1" customHeight="1" x14ac:dyDescent="0.2">
      <c r="A70" s="16">
        <v>32</v>
      </c>
      <c r="B70" s="17" t="s">
        <v>125</v>
      </c>
      <c r="C70" s="44" t="s">
        <v>1</v>
      </c>
      <c r="D70" s="15"/>
      <c r="E70" s="15">
        <v>5</v>
      </c>
      <c r="F70" s="25"/>
      <c r="G70" s="15">
        <f t="shared" si="4"/>
        <v>0</v>
      </c>
      <c r="H70" s="52"/>
      <c r="I70" s="44"/>
      <c r="J70" s="45">
        <f t="shared" si="3"/>
        <v>0</v>
      </c>
      <c r="K70" s="29"/>
    </row>
    <row r="71" spans="1:11" ht="27" customHeight="1" x14ac:dyDescent="0.2">
      <c r="A71" s="16"/>
      <c r="B71" s="35" t="s">
        <v>126</v>
      </c>
      <c r="C71" s="44" t="s">
        <v>24</v>
      </c>
      <c r="D71" s="15"/>
      <c r="E71" s="36">
        <f>E70</f>
        <v>5</v>
      </c>
      <c r="F71" s="25"/>
      <c r="G71" s="15"/>
      <c r="H71" s="52"/>
      <c r="I71" s="44">
        <f>E71*H71</f>
        <v>0</v>
      </c>
      <c r="J71" s="45">
        <f>G71+I71</f>
        <v>0</v>
      </c>
      <c r="K71" s="29"/>
    </row>
    <row r="72" spans="1:11" ht="14.1" customHeight="1" x14ac:dyDescent="0.2">
      <c r="A72" s="16"/>
      <c r="B72" s="35" t="s">
        <v>28</v>
      </c>
      <c r="C72" s="44" t="s">
        <v>24</v>
      </c>
      <c r="D72" s="15"/>
      <c r="E72" s="36">
        <f>E70</f>
        <v>5</v>
      </c>
      <c r="F72" s="25"/>
      <c r="G72" s="15"/>
      <c r="H72" s="52"/>
      <c r="I72" s="44">
        <f>E72*H72</f>
        <v>0</v>
      </c>
      <c r="J72" s="45">
        <f>G72+I72</f>
        <v>0</v>
      </c>
      <c r="K72" s="29"/>
    </row>
    <row r="73" spans="1:11" ht="14.1" customHeight="1" x14ac:dyDescent="0.2">
      <c r="A73" s="16">
        <v>33</v>
      </c>
      <c r="B73" s="17" t="s">
        <v>127</v>
      </c>
      <c r="C73" s="44" t="s">
        <v>1</v>
      </c>
      <c r="D73" s="15"/>
      <c r="E73" s="15">
        <v>2</v>
      </c>
      <c r="F73" s="25"/>
      <c r="G73" s="15">
        <f t="shared" ref="G73" si="6">F73*E73</f>
        <v>0</v>
      </c>
      <c r="H73" s="52"/>
      <c r="I73" s="44"/>
      <c r="J73" s="45">
        <f t="shared" si="3"/>
        <v>0</v>
      </c>
      <c r="K73" s="29"/>
    </row>
    <row r="74" spans="1:11" ht="27" customHeight="1" x14ac:dyDescent="0.2">
      <c r="A74" s="16"/>
      <c r="B74" s="35" t="s">
        <v>128</v>
      </c>
      <c r="C74" s="44" t="s">
        <v>24</v>
      </c>
      <c r="D74" s="15"/>
      <c r="E74" s="36">
        <f>E73</f>
        <v>2</v>
      </c>
      <c r="F74" s="25"/>
      <c r="G74" s="15"/>
      <c r="H74" s="52"/>
      <c r="I74" s="44">
        <f>E74*H74</f>
        <v>0</v>
      </c>
      <c r="J74" s="45">
        <f>G74+I74</f>
        <v>0</v>
      </c>
      <c r="K74" s="29"/>
    </row>
    <row r="75" spans="1:11" ht="14.1" customHeight="1" x14ac:dyDescent="0.2">
      <c r="A75" s="16"/>
      <c r="B75" s="35" t="s">
        <v>28</v>
      </c>
      <c r="C75" s="44" t="s">
        <v>24</v>
      </c>
      <c r="D75" s="15"/>
      <c r="E75" s="36">
        <f>E73</f>
        <v>2</v>
      </c>
      <c r="F75" s="25"/>
      <c r="G75" s="15"/>
      <c r="H75" s="52"/>
      <c r="I75" s="44">
        <f>E75*H75</f>
        <v>0</v>
      </c>
      <c r="J75" s="45">
        <f>G75+I75</f>
        <v>0</v>
      </c>
      <c r="K75" s="29"/>
    </row>
    <row r="76" spans="1:11" ht="14.1" customHeight="1" x14ac:dyDescent="0.2">
      <c r="A76" s="16">
        <v>34</v>
      </c>
      <c r="B76" s="17" t="s">
        <v>129</v>
      </c>
      <c r="C76" s="44" t="s">
        <v>1</v>
      </c>
      <c r="D76" s="15"/>
      <c r="E76" s="15">
        <v>4</v>
      </c>
      <c r="F76" s="25"/>
      <c r="G76" s="15">
        <f t="shared" si="4"/>
        <v>0</v>
      </c>
      <c r="H76" s="52"/>
      <c r="I76" s="44"/>
      <c r="J76" s="45">
        <f t="shared" si="3"/>
        <v>0</v>
      </c>
      <c r="K76" s="29"/>
    </row>
    <row r="77" spans="1:11" ht="14.1" customHeight="1" x14ac:dyDescent="0.2">
      <c r="A77" s="16"/>
      <c r="B77" s="35" t="s">
        <v>130</v>
      </c>
      <c r="C77" s="44" t="s">
        <v>24</v>
      </c>
      <c r="D77" s="15"/>
      <c r="E77" s="36">
        <f>E76</f>
        <v>4</v>
      </c>
      <c r="F77" s="25"/>
      <c r="G77" s="15"/>
      <c r="H77" s="52"/>
      <c r="I77" s="44">
        <f>E77*H77</f>
        <v>0</v>
      </c>
      <c r="J77" s="45">
        <f>G77+I77</f>
        <v>0</v>
      </c>
      <c r="K77" s="29"/>
    </row>
    <row r="78" spans="1:11" ht="14.1" customHeight="1" x14ac:dyDescent="0.2">
      <c r="A78" s="16"/>
      <c r="B78" s="35" t="s">
        <v>28</v>
      </c>
      <c r="C78" s="44" t="s">
        <v>24</v>
      </c>
      <c r="D78" s="15"/>
      <c r="E78" s="36">
        <f>E76</f>
        <v>4</v>
      </c>
      <c r="F78" s="25"/>
      <c r="G78" s="15"/>
      <c r="H78" s="52"/>
      <c r="I78" s="44">
        <f>E78*H78</f>
        <v>0</v>
      </c>
      <c r="J78" s="45">
        <f>G78+I78</f>
        <v>0</v>
      </c>
      <c r="K78" s="29"/>
    </row>
    <row r="79" spans="1:11" ht="14.1" customHeight="1" x14ac:dyDescent="0.2">
      <c r="A79" s="16">
        <v>35</v>
      </c>
      <c r="B79" s="17" t="s">
        <v>131</v>
      </c>
      <c r="C79" s="44" t="s">
        <v>1</v>
      </c>
      <c r="D79" s="15"/>
      <c r="E79" s="15">
        <v>4</v>
      </c>
      <c r="F79" s="25"/>
      <c r="G79" s="15">
        <f t="shared" si="4"/>
        <v>0</v>
      </c>
      <c r="H79" s="52"/>
      <c r="I79" s="44"/>
      <c r="J79" s="45">
        <f t="shared" si="3"/>
        <v>0</v>
      </c>
      <c r="K79" s="29"/>
    </row>
    <row r="80" spans="1:11" ht="14.1" customHeight="1" x14ac:dyDescent="0.2">
      <c r="A80" s="16"/>
      <c r="B80" s="35" t="s">
        <v>38</v>
      </c>
      <c r="C80" s="44" t="s">
        <v>24</v>
      </c>
      <c r="D80" s="15"/>
      <c r="E80" s="36">
        <f>E79</f>
        <v>4</v>
      </c>
      <c r="F80" s="25"/>
      <c r="G80" s="15"/>
      <c r="H80" s="52"/>
      <c r="I80" s="44">
        <f>E80*H80</f>
        <v>0</v>
      </c>
      <c r="J80" s="45">
        <f>G80+I80</f>
        <v>0</v>
      </c>
      <c r="K80" s="29"/>
    </row>
    <row r="81" spans="1:11" ht="14.1" customHeight="1" x14ac:dyDescent="0.2">
      <c r="A81" s="16"/>
      <c r="B81" s="35" t="s">
        <v>28</v>
      </c>
      <c r="C81" s="44" t="s">
        <v>24</v>
      </c>
      <c r="D81" s="15"/>
      <c r="E81" s="36">
        <v>1</v>
      </c>
      <c r="F81" s="25"/>
      <c r="G81" s="15"/>
      <c r="H81" s="52"/>
      <c r="I81" s="44">
        <f>E81*H81</f>
        <v>0</v>
      </c>
      <c r="J81" s="45">
        <f>G81+I81</f>
        <v>0</v>
      </c>
      <c r="K81" s="29"/>
    </row>
    <row r="82" spans="1:11" ht="14.1" customHeight="1" x14ac:dyDescent="0.2">
      <c r="A82" s="16">
        <v>36</v>
      </c>
      <c r="B82" s="17" t="s">
        <v>133</v>
      </c>
      <c r="C82" s="44" t="s">
        <v>1</v>
      </c>
      <c r="D82" s="15"/>
      <c r="E82" s="15">
        <v>4</v>
      </c>
      <c r="F82" s="25"/>
      <c r="G82" s="15">
        <f t="shared" ref="G82:G88" si="7">F82*E82</f>
        <v>0</v>
      </c>
      <c r="H82" s="52"/>
      <c r="I82" s="44"/>
      <c r="J82" s="45">
        <f t="shared" si="3"/>
        <v>0</v>
      </c>
      <c r="K82" s="29"/>
    </row>
    <row r="83" spans="1:11" ht="14.1" customHeight="1" x14ac:dyDescent="0.2">
      <c r="A83" s="16"/>
      <c r="B83" s="35" t="s">
        <v>134</v>
      </c>
      <c r="C83" s="44" t="s">
        <v>24</v>
      </c>
      <c r="D83" s="15"/>
      <c r="E83" s="36">
        <f>E82</f>
        <v>4</v>
      </c>
      <c r="F83" s="25"/>
      <c r="G83" s="15"/>
      <c r="H83" s="52"/>
      <c r="I83" s="44">
        <f>E83*H83</f>
        <v>0</v>
      </c>
      <c r="J83" s="45">
        <f>G83+I83</f>
        <v>0</v>
      </c>
      <c r="K83" s="29"/>
    </row>
    <row r="84" spans="1:11" ht="14.1" customHeight="1" x14ac:dyDescent="0.2">
      <c r="A84" s="16"/>
      <c r="B84" s="35" t="s">
        <v>28</v>
      </c>
      <c r="C84" s="44" t="s">
        <v>24</v>
      </c>
      <c r="D84" s="15"/>
      <c r="E84" s="36">
        <v>1</v>
      </c>
      <c r="F84" s="25"/>
      <c r="G84" s="15"/>
      <c r="H84" s="52"/>
      <c r="I84" s="44">
        <f>E84*H84</f>
        <v>0</v>
      </c>
      <c r="J84" s="45">
        <f>G84+I84</f>
        <v>0</v>
      </c>
      <c r="K84" s="29"/>
    </row>
    <row r="85" spans="1:11" ht="14.1" customHeight="1" x14ac:dyDescent="0.2">
      <c r="A85" s="16">
        <v>37</v>
      </c>
      <c r="B85" s="17" t="s">
        <v>135</v>
      </c>
      <c r="C85" s="44" t="s">
        <v>1</v>
      </c>
      <c r="D85" s="15"/>
      <c r="E85" s="15">
        <v>3</v>
      </c>
      <c r="F85" s="25"/>
      <c r="G85" s="15">
        <f t="shared" ref="G85" si="8">F85*E85</f>
        <v>0</v>
      </c>
      <c r="H85" s="52"/>
      <c r="I85" s="44"/>
      <c r="J85" s="45">
        <f t="shared" si="3"/>
        <v>0</v>
      </c>
      <c r="K85" s="29"/>
    </row>
    <row r="86" spans="1:11" ht="15" customHeight="1" x14ac:dyDescent="0.2">
      <c r="A86" s="16"/>
      <c r="B86" s="35" t="s">
        <v>136</v>
      </c>
      <c r="C86" s="44" t="s">
        <v>24</v>
      </c>
      <c r="D86" s="15"/>
      <c r="E86" s="36">
        <f>E85</f>
        <v>3</v>
      </c>
      <c r="F86" s="25"/>
      <c r="G86" s="15"/>
      <c r="H86" s="52"/>
      <c r="I86" s="44">
        <f>E86*H86</f>
        <v>0</v>
      </c>
      <c r="J86" s="45">
        <f>G86+I86</f>
        <v>0</v>
      </c>
      <c r="K86" s="29"/>
    </row>
    <row r="87" spans="1:11" ht="14.1" customHeight="1" x14ac:dyDescent="0.2">
      <c r="A87" s="16"/>
      <c r="B87" s="35" t="s">
        <v>28</v>
      </c>
      <c r="C87" s="44" t="s">
        <v>24</v>
      </c>
      <c r="D87" s="15"/>
      <c r="E87" s="36">
        <v>1</v>
      </c>
      <c r="F87" s="25"/>
      <c r="G87" s="15"/>
      <c r="H87" s="52"/>
      <c r="I87" s="44">
        <f>E87*H87</f>
        <v>0</v>
      </c>
      <c r="J87" s="45">
        <f>G87+I87</f>
        <v>0</v>
      </c>
      <c r="K87" s="29"/>
    </row>
    <row r="88" spans="1:11" ht="14.1" customHeight="1" x14ac:dyDescent="0.2">
      <c r="A88" s="16">
        <v>38</v>
      </c>
      <c r="B88" s="17" t="s">
        <v>137</v>
      </c>
      <c r="C88" s="44" t="s">
        <v>1</v>
      </c>
      <c r="D88" s="15"/>
      <c r="E88" s="15">
        <v>4</v>
      </c>
      <c r="F88" s="25"/>
      <c r="G88" s="15">
        <f t="shared" si="7"/>
        <v>0</v>
      </c>
      <c r="H88" s="52"/>
      <c r="I88" s="44"/>
      <c r="J88" s="45">
        <f t="shared" si="3"/>
        <v>0</v>
      </c>
      <c r="K88" s="29"/>
    </row>
    <row r="89" spans="1:11" ht="14.1" customHeight="1" x14ac:dyDescent="0.2">
      <c r="A89" s="16"/>
      <c r="B89" s="35" t="s">
        <v>138</v>
      </c>
      <c r="C89" s="44" t="s">
        <v>24</v>
      </c>
      <c r="D89" s="15"/>
      <c r="E89" s="36">
        <f>E88</f>
        <v>4</v>
      </c>
      <c r="F89" s="25"/>
      <c r="G89" s="15"/>
      <c r="H89" s="52"/>
      <c r="I89" s="44">
        <f>E89*H89</f>
        <v>0</v>
      </c>
      <c r="J89" s="45">
        <f>G89+I89</f>
        <v>0</v>
      </c>
      <c r="K89" s="29"/>
    </row>
    <row r="90" spans="1:11" ht="14.1" customHeight="1" x14ac:dyDescent="0.2">
      <c r="A90" s="16"/>
      <c r="B90" s="35" t="s">
        <v>28</v>
      </c>
      <c r="C90" s="44" t="s">
        <v>24</v>
      </c>
      <c r="D90" s="15"/>
      <c r="E90" s="36">
        <v>1</v>
      </c>
      <c r="F90" s="25"/>
      <c r="G90" s="15"/>
      <c r="H90" s="52"/>
      <c r="I90" s="44">
        <f>E90*H90</f>
        <v>0</v>
      </c>
      <c r="J90" s="45">
        <f>G90+I90</f>
        <v>0</v>
      </c>
      <c r="K90" s="29"/>
    </row>
    <row r="91" spans="1:11" ht="14.1" customHeight="1" x14ac:dyDescent="0.2">
      <c r="A91" s="16">
        <v>39</v>
      </c>
      <c r="B91" s="17" t="s">
        <v>6</v>
      </c>
      <c r="C91" s="44" t="s">
        <v>1</v>
      </c>
      <c r="D91" s="15"/>
      <c r="E91" s="15">
        <v>2</v>
      </c>
      <c r="F91" s="25"/>
      <c r="G91" s="15">
        <f t="shared" si="4"/>
        <v>0</v>
      </c>
      <c r="H91" s="52"/>
      <c r="I91" s="44"/>
      <c r="J91" s="45">
        <f t="shared" si="3"/>
        <v>0</v>
      </c>
      <c r="K91" s="29"/>
    </row>
    <row r="92" spans="1:11" ht="14.1" customHeight="1" x14ac:dyDescent="0.2">
      <c r="A92" s="16"/>
      <c r="B92" s="35" t="s">
        <v>40</v>
      </c>
      <c r="C92" s="44" t="s">
        <v>24</v>
      </c>
      <c r="D92" s="15"/>
      <c r="E92" s="36">
        <f>E91</f>
        <v>2</v>
      </c>
      <c r="F92" s="25"/>
      <c r="G92" s="15"/>
      <c r="H92" s="52"/>
      <c r="I92" s="44">
        <f>E92*H92</f>
        <v>0</v>
      </c>
      <c r="J92" s="45">
        <f>G92+I92</f>
        <v>0</v>
      </c>
      <c r="K92" s="29"/>
    </row>
    <row r="93" spans="1:11" ht="14.1" customHeight="1" x14ac:dyDescent="0.2">
      <c r="A93" s="16"/>
      <c r="B93" s="35" t="s">
        <v>28</v>
      </c>
      <c r="C93" s="44" t="s">
        <v>24</v>
      </c>
      <c r="D93" s="15"/>
      <c r="E93" s="36">
        <v>1</v>
      </c>
      <c r="F93" s="25"/>
      <c r="G93" s="15"/>
      <c r="H93" s="52"/>
      <c r="I93" s="44">
        <f>E93*H93</f>
        <v>0</v>
      </c>
      <c r="J93" s="45">
        <f>G93+I93</f>
        <v>0</v>
      </c>
      <c r="K93" s="29"/>
    </row>
    <row r="94" spans="1:11" ht="14.1" customHeight="1" x14ac:dyDescent="0.2">
      <c r="A94" s="16">
        <v>40</v>
      </c>
      <c r="B94" s="17" t="s">
        <v>139</v>
      </c>
      <c r="C94" s="44" t="s">
        <v>1</v>
      </c>
      <c r="D94" s="15"/>
      <c r="E94" s="15">
        <v>2</v>
      </c>
      <c r="F94" s="25"/>
      <c r="G94" s="15">
        <f t="shared" si="4"/>
        <v>0</v>
      </c>
      <c r="H94" s="52"/>
      <c r="I94" s="44"/>
      <c r="J94" s="45">
        <f t="shared" si="3"/>
        <v>0</v>
      </c>
      <c r="K94" s="29"/>
    </row>
    <row r="95" spans="1:11" ht="14.1" customHeight="1" x14ac:dyDescent="0.2">
      <c r="A95" s="16"/>
      <c r="B95" s="35" t="s">
        <v>42</v>
      </c>
      <c r="C95" s="44" t="s">
        <v>24</v>
      </c>
      <c r="D95" s="15"/>
      <c r="E95" s="36">
        <f>E94</f>
        <v>2</v>
      </c>
      <c r="F95" s="25"/>
      <c r="G95" s="15"/>
      <c r="H95" s="52"/>
      <c r="I95" s="44">
        <f>E95*H95</f>
        <v>0</v>
      </c>
      <c r="J95" s="45">
        <f>G95+I95</f>
        <v>0</v>
      </c>
      <c r="K95" s="29"/>
    </row>
    <row r="96" spans="1:11" ht="14.1" customHeight="1" x14ac:dyDescent="0.2">
      <c r="A96" s="16"/>
      <c r="B96" s="35" t="s">
        <v>28</v>
      </c>
      <c r="C96" s="44" t="s">
        <v>24</v>
      </c>
      <c r="D96" s="15"/>
      <c r="E96" s="36">
        <v>1</v>
      </c>
      <c r="F96" s="25"/>
      <c r="G96" s="15"/>
      <c r="H96" s="52"/>
      <c r="I96" s="44">
        <f>E96*H96</f>
        <v>0</v>
      </c>
      <c r="J96" s="45">
        <f>G96+I96</f>
        <v>0</v>
      </c>
      <c r="K96" s="29"/>
    </row>
    <row r="97" spans="1:11" ht="14.1" customHeight="1" x14ac:dyDescent="0.2">
      <c r="A97" s="16">
        <v>41</v>
      </c>
      <c r="B97" s="17" t="s">
        <v>140</v>
      </c>
      <c r="C97" s="44" t="s">
        <v>1</v>
      </c>
      <c r="D97" s="15"/>
      <c r="E97" s="15">
        <v>1</v>
      </c>
      <c r="F97" s="25"/>
      <c r="G97" s="15">
        <f t="shared" ref="G97" si="9">F97*E97</f>
        <v>0</v>
      </c>
      <c r="H97" s="52"/>
      <c r="I97" s="44"/>
      <c r="J97" s="45">
        <f t="shared" si="3"/>
        <v>0</v>
      </c>
      <c r="K97" s="29"/>
    </row>
    <row r="98" spans="1:11" ht="14.1" customHeight="1" x14ac:dyDescent="0.2">
      <c r="A98" s="16"/>
      <c r="B98" s="35" t="s">
        <v>141</v>
      </c>
      <c r="C98" s="44" t="s">
        <v>24</v>
      </c>
      <c r="D98" s="15"/>
      <c r="E98" s="36">
        <v>1</v>
      </c>
      <c r="F98" s="25"/>
      <c r="G98" s="15"/>
      <c r="H98" s="52"/>
      <c r="I98" s="44">
        <f>E98*H98</f>
        <v>0</v>
      </c>
      <c r="J98" s="45">
        <f>G98+I98</f>
        <v>0</v>
      </c>
      <c r="K98" s="29"/>
    </row>
    <row r="99" spans="1:11" ht="14.1" customHeight="1" x14ac:dyDescent="0.2">
      <c r="A99" s="16"/>
      <c r="B99" s="35" t="s">
        <v>28</v>
      </c>
      <c r="C99" s="44" t="s">
        <v>24</v>
      </c>
      <c r="D99" s="15"/>
      <c r="E99" s="36">
        <v>1</v>
      </c>
      <c r="F99" s="25"/>
      <c r="G99" s="15"/>
      <c r="H99" s="52"/>
      <c r="I99" s="44">
        <f>E99*H99</f>
        <v>0</v>
      </c>
      <c r="J99" s="45">
        <f>G99+I99</f>
        <v>0</v>
      </c>
      <c r="K99" s="29"/>
    </row>
    <row r="100" spans="1:11" ht="14.1" customHeight="1" x14ac:dyDescent="0.2">
      <c r="A100" s="16">
        <v>42</v>
      </c>
      <c r="B100" s="17" t="s">
        <v>142</v>
      </c>
      <c r="C100" s="44" t="s">
        <v>1</v>
      </c>
      <c r="D100" s="15"/>
      <c r="E100" s="15">
        <v>2</v>
      </c>
      <c r="F100" s="25"/>
      <c r="G100" s="15">
        <f t="shared" si="4"/>
        <v>0</v>
      </c>
      <c r="H100" s="52"/>
      <c r="I100" s="44"/>
      <c r="J100" s="45">
        <f t="shared" si="3"/>
        <v>0</v>
      </c>
      <c r="K100" s="29"/>
    </row>
    <row r="101" spans="1:11" ht="14.1" customHeight="1" x14ac:dyDescent="0.2">
      <c r="A101" s="16"/>
      <c r="B101" s="35" t="s">
        <v>41</v>
      </c>
      <c r="C101" s="44" t="s">
        <v>24</v>
      </c>
      <c r="D101" s="15"/>
      <c r="E101" s="36">
        <f>E100</f>
        <v>2</v>
      </c>
      <c r="F101" s="25"/>
      <c r="G101" s="15"/>
      <c r="H101" s="52"/>
      <c r="I101" s="44">
        <f>E101*H101</f>
        <v>0</v>
      </c>
      <c r="J101" s="45">
        <f>G101+I101</f>
        <v>0</v>
      </c>
      <c r="K101" s="29"/>
    </row>
    <row r="102" spans="1:11" ht="14.1" customHeight="1" x14ac:dyDescent="0.2">
      <c r="A102" s="16"/>
      <c r="B102" s="35" t="s">
        <v>28</v>
      </c>
      <c r="C102" s="44" t="s">
        <v>24</v>
      </c>
      <c r="D102" s="15"/>
      <c r="E102" s="36">
        <v>1</v>
      </c>
      <c r="F102" s="25"/>
      <c r="G102" s="15"/>
      <c r="H102" s="52"/>
      <c r="I102" s="44">
        <f>E102*H102</f>
        <v>0</v>
      </c>
      <c r="J102" s="45">
        <f>G102+I102</f>
        <v>0</v>
      </c>
      <c r="K102" s="29"/>
    </row>
    <row r="103" spans="1:11" ht="14.1" customHeight="1" x14ac:dyDescent="0.2">
      <c r="A103" s="16">
        <v>43</v>
      </c>
      <c r="B103" s="17" t="s">
        <v>67</v>
      </c>
      <c r="C103" s="44" t="s">
        <v>1</v>
      </c>
      <c r="D103" s="15"/>
      <c r="E103" s="15">
        <v>1</v>
      </c>
      <c r="F103" s="25"/>
      <c r="G103" s="15">
        <f t="shared" ref="G103" si="10">F103*E103</f>
        <v>0</v>
      </c>
      <c r="H103" s="52"/>
      <c r="I103" s="44"/>
      <c r="J103" s="45">
        <f t="shared" ref="J103" si="11">G103+I103</f>
        <v>0</v>
      </c>
      <c r="K103" s="29"/>
    </row>
    <row r="104" spans="1:11" ht="14.1" customHeight="1" x14ac:dyDescent="0.2">
      <c r="A104" s="16"/>
      <c r="B104" s="35" t="s">
        <v>68</v>
      </c>
      <c r="C104" s="44" t="s">
        <v>24</v>
      </c>
      <c r="D104" s="15"/>
      <c r="E104" s="36">
        <f>E103</f>
        <v>1</v>
      </c>
      <c r="F104" s="25"/>
      <c r="G104" s="15"/>
      <c r="H104" s="52"/>
      <c r="I104" s="44">
        <f>E104*H104</f>
        <v>0</v>
      </c>
      <c r="J104" s="45">
        <f>G104+I104</f>
        <v>0</v>
      </c>
      <c r="K104" s="29"/>
    </row>
    <row r="105" spans="1:11" ht="14.1" customHeight="1" x14ac:dyDescent="0.2">
      <c r="A105" s="16"/>
      <c r="B105" s="35" t="s">
        <v>28</v>
      </c>
      <c r="C105" s="44" t="s">
        <v>24</v>
      </c>
      <c r="D105" s="15"/>
      <c r="E105" s="36">
        <f>E103</f>
        <v>1</v>
      </c>
      <c r="F105" s="25"/>
      <c r="G105" s="15"/>
      <c r="H105" s="52"/>
      <c r="I105" s="44">
        <f>E105*H105</f>
        <v>0</v>
      </c>
      <c r="J105" s="45">
        <f>G105+I105</f>
        <v>0</v>
      </c>
      <c r="K105" s="29"/>
    </row>
    <row r="106" spans="1:11" ht="14.1" customHeight="1" x14ac:dyDescent="0.2">
      <c r="A106" s="16">
        <v>44</v>
      </c>
      <c r="B106" s="17" t="s">
        <v>143</v>
      </c>
      <c r="C106" s="44" t="s">
        <v>1</v>
      </c>
      <c r="D106" s="15"/>
      <c r="E106" s="15">
        <v>13.64</v>
      </c>
      <c r="F106" s="25"/>
      <c r="G106" s="15">
        <f t="shared" ref="G106" si="12">F106*E106</f>
        <v>0</v>
      </c>
      <c r="H106" s="52"/>
      <c r="I106" s="44"/>
      <c r="J106" s="45">
        <f t="shared" si="3"/>
        <v>0</v>
      </c>
      <c r="K106" s="29"/>
    </row>
    <row r="107" spans="1:11" ht="27" customHeight="1" x14ac:dyDescent="0.2">
      <c r="A107" s="16"/>
      <c r="B107" s="35" t="s">
        <v>56</v>
      </c>
      <c r="C107" s="44" t="s">
        <v>12</v>
      </c>
      <c r="D107" s="15"/>
      <c r="E107" s="36">
        <f>E106*1.1</f>
        <v>15.004000000000001</v>
      </c>
      <c r="F107" s="25"/>
      <c r="G107" s="15"/>
      <c r="H107" s="52"/>
      <c r="I107" s="44">
        <f>E107*H107</f>
        <v>0</v>
      </c>
      <c r="J107" s="45">
        <f>G107+I107</f>
        <v>0</v>
      </c>
      <c r="K107" s="29"/>
    </row>
    <row r="108" spans="1:11" ht="14.1" customHeight="1" x14ac:dyDescent="0.2">
      <c r="A108" s="16"/>
      <c r="B108" s="35" t="s">
        <v>28</v>
      </c>
      <c r="C108" s="44" t="s">
        <v>24</v>
      </c>
      <c r="D108" s="15"/>
      <c r="E108" s="36">
        <v>1</v>
      </c>
      <c r="F108" s="25"/>
      <c r="G108" s="15"/>
      <c r="H108" s="52"/>
      <c r="I108" s="44">
        <f>E108*H108</f>
        <v>0</v>
      </c>
      <c r="J108" s="45">
        <f>G108+I108</f>
        <v>0</v>
      </c>
      <c r="K108" s="29"/>
    </row>
    <row r="109" spans="1:11" ht="14.1" customHeight="1" x14ac:dyDescent="0.2">
      <c r="A109" s="16">
        <v>45</v>
      </c>
      <c r="B109" s="17" t="s">
        <v>144</v>
      </c>
      <c r="C109" s="44" t="s">
        <v>1</v>
      </c>
      <c r="D109" s="15"/>
      <c r="E109" s="15">
        <v>2</v>
      </c>
      <c r="F109" s="25"/>
      <c r="G109" s="15">
        <f t="shared" ref="G109" si="13">F109*E109</f>
        <v>0</v>
      </c>
      <c r="H109" s="52"/>
      <c r="I109" s="44"/>
      <c r="J109" s="45">
        <f t="shared" si="3"/>
        <v>0</v>
      </c>
      <c r="K109" s="29"/>
    </row>
    <row r="110" spans="1:11" ht="14.1" customHeight="1" x14ac:dyDescent="0.2">
      <c r="A110" s="16"/>
      <c r="B110" s="35" t="s">
        <v>145</v>
      </c>
      <c r="C110" s="44" t="s">
        <v>24</v>
      </c>
      <c r="D110" s="15"/>
      <c r="E110" s="36">
        <f>E109</f>
        <v>2</v>
      </c>
      <c r="F110" s="25"/>
      <c r="G110" s="15"/>
      <c r="H110" s="52"/>
      <c r="I110" s="44">
        <f>E110*H110</f>
        <v>0</v>
      </c>
      <c r="J110" s="45">
        <f>G110+I110</f>
        <v>0</v>
      </c>
      <c r="K110" s="29"/>
    </row>
    <row r="111" spans="1:11" ht="14.1" customHeight="1" x14ac:dyDescent="0.2">
      <c r="A111" s="16"/>
      <c r="B111" s="35" t="s">
        <v>28</v>
      </c>
      <c r="C111" s="44" t="s">
        <v>24</v>
      </c>
      <c r="D111" s="15"/>
      <c r="E111" s="36">
        <f>E109</f>
        <v>2</v>
      </c>
      <c r="F111" s="25"/>
      <c r="G111" s="15"/>
      <c r="H111" s="52"/>
      <c r="I111" s="44">
        <f>E111*H111</f>
        <v>0</v>
      </c>
      <c r="J111" s="45">
        <f>G111+I111</f>
        <v>0</v>
      </c>
      <c r="K111" s="29"/>
    </row>
    <row r="112" spans="1:11" ht="14.1" customHeight="1" x14ac:dyDescent="0.2">
      <c r="A112" s="16">
        <v>46</v>
      </c>
      <c r="B112" s="17" t="s">
        <v>9</v>
      </c>
      <c r="C112" s="44" t="s">
        <v>1</v>
      </c>
      <c r="D112" s="15"/>
      <c r="E112" s="15">
        <v>2</v>
      </c>
      <c r="F112" s="25"/>
      <c r="G112" s="15">
        <f t="shared" ref="G112" si="14">F112*E112</f>
        <v>0</v>
      </c>
      <c r="H112" s="52"/>
      <c r="I112" s="44"/>
      <c r="J112" s="45">
        <f t="shared" si="3"/>
        <v>0</v>
      </c>
      <c r="K112" s="29"/>
    </row>
    <row r="113" spans="1:11" ht="14.1" customHeight="1" x14ac:dyDescent="0.2">
      <c r="A113" s="16"/>
      <c r="B113" s="35" t="s">
        <v>57</v>
      </c>
      <c r="C113" s="44" t="s">
        <v>24</v>
      </c>
      <c r="D113" s="15"/>
      <c r="E113" s="36">
        <f>E112</f>
        <v>2</v>
      </c>
      <c r="F113" s="25"/>
      <c r="G113" s="15"/>
      <c r="H113" s="52"/>
      <c r="I113" s="44">
        <f>E113*H113</f>
        <v>0</v>
      </c>
      <c r="J113" s="45">
        <f>G113+I113</f>
        <v>0</v>
      </c>
      <c r="K113" s="29"/>
    </row>
    <row r="114" spans="1:11" ht="14.1" customHeight="1" x14ac:dyDescent="0.2">
      <c r="A114" s="16"/>
      <c r="B114" s="35" t="s">
        <v>28</v>
      </c>
      <c r="C114" s="44" t="s">
        <v>24</v>
      </c>
      <c r="D114" s="15"/>
      <c r="E114" s="36">
        <f>E112</f>
        <v>2</v>
      </c>
      <c r="F114" s="25"/>
      <c r="G114" s="15"/>
      <c r="H114" s="52"/>
      <c r="I114" s="44">
        <f>E114*H114</f>
        <v>0</v>
      </c>
      <c r="J114" s="45">
        <f>G114+I114</f>
        <v>0</v>
      </c>
      <c r="K114" s="29"/>
    </row>
    <row r="115" spans="1:11" ht="14.1" customHeight="1" x14ac:dyDescent="0.2">
      <c r="A115" s="16">
        <v>47</v>
      </c>
      <c r="B115" s="17" t="s">
        <v>146</v>
      </c>
      <c r="C115" s="44" t="s">
        <v>1</v>
      </c>
      <c r="D115" s="15"/>
      <c r="E115" s="15">
        <v>2</v>
      </c>
      <c r="F115" s="25"/>
      <c r="G115" s="15">
        <f t="shared" si="4"/>
        <v>0</v>
      </c>
      <c r="H115" s="52"/>
      <c r="I115" s="44"/>
      <c r="J115" s="45">
        <f t="shared" si="3"/>
        <v>0</v>
      </c>
      <c r="K115" s="29"/>
    </row>
    <row r="116" spans="1:11" ht="14.1" customHeight="1" x14ac:dyDescent="0.2">
      <c r="A116" s="16"/>
      <c r="B116" s="35" t="s">
        <v>147</v>
      </c>
      <c r="C116" s="44" t="s">
        <v>24</v>
      </c>
      <c r="D116" s="15"/>
      <c r="E116" s="36">
        <f>E115</f>
        <v>2</v>
      </c>
      <c r="F116" s="25"/>
      <c r="G116" s="15"/>
      <c r="H116" s="52"/>
      <c r="I116" s="44">
        <f>E116*H116</f>
        <v>0</v>
      </c>
      <c r="J116" s="45">
        <f>G116+I116</f>
        <v>0</v>
      </c>
      <c r="K116" s="29"/>
    </row>
    <row r="117" spans="1:11" ht="14.1" customHeight="1" x14ac:dyDescent="0.2">
      <c r="A117" s="16"/>
      <c r="B117" s="35" t="s">
        <v>28</v>
      </c>
      <c r="C117" s="44" t="s">
        <v>24</v>
      </c>
      <c r="D117" s="15"/>
      <c r="E117" s="36">
        <f>E115</f>
        <v>2</v>
      </c>
      <c r="F117" s="25"/>
      <c r="G117" s="15"/>
      <c r="H117" s="52"/>
      <c r="I117" s="44">
        <f>E117*H117</f>
        <v>0</v>
      </c>
      <c r="J117" s="45">
        <f>G117+I117</f>
        <v>0</v>
      </c>
      <c r="K117" s="29"/>
    </row>
    <row r="118" spans="1:11" ht="14.1" customHeight="1" x14ac:dyDescent="0.2">
      <c r="A118" s="16">
        <v>48</v>
      </c>
      <c r="B118" s="17" t="s">
        <v>148</v>
      </c>
      <c r="C118" s="44" t="s">
        <v>1</v>
      </c>
      <c r="D118" s="15"/>
      <c r="E118" s="15">
        <v>4</v>
      </c>
      <c r="F118" s="25"/>
      <c r="G118" s="15">
        <f t="shared" si="4"/>
        <v>0</v>
      </c>
      <c r="H118" s="52"/>
      <c r="I118" s="44"/>
      <c r="J118" s="45">
        <f t="shared" si="3"/>
        <v>0</v>
      </c>
      <c r="K118" s="29"/>
    </row>
    <row r="119" spans="1:11" ht="14.1" customHeight="1" x14ac:dyDescent="0.2">
      <c r="A119" s="16"/>
      <c r="B119" s="35" t="s">
        <v>149</v>
      </c>
      <c r="C119" s="44" t="s">
        <v>24</v>
      </c>
      <c r="D119" s="15"/>
      <c r="E119" s="36">
        <f>E118/2</f>
        <v>2</v>
      </c>
      <c r="F119" s="25"/>
      <c r="G119" s="15"/>
      <c r="H119" s="52"/>
      <c r="I119" s="44">
        <f>E119*H119</f>
        <v>0</v>
      </c>
      <c r="J119" s="45">
        <f>G119+I119</f>
        <v>0</v>
      </c>
      <c r="K119" s="29"/>
    </row>
    <row r="120" spans="1:11" ht="14.1" customHeight="1" x14ac:dyDescent="0.2">
      <c r="A120" s="16"/>
      <c r="B120" s="35" t="s">
        <v>150</v>
      </c>
      <c r="C120" s="44" t="s">
        <v>24</v>
      </c>
      <c r="D120" s="15"/>
      <c r="E120" s="36">
        <f>E118/2</f>
        <v>2</v>
      </c>
      <c r="F120" s="25"/>
      <c r="G120" s="15"/>
      <c r="H120" s="52"/>
      <c r="I120" s="44">
        <f>E120*H120</f>
        <v>0</v>
      </c>
      <c r="J120" s="45">
        <f>G120+I120</f>
        <v>0</v>
      </c>
      <c r="K120" s="29"/>
    </row>
    <row r="121" spans="1:11" ht="14.1" customHeight="1" x14ac:dyDescent="0.2">
      <c r="A121" s="16"/>
      <c r="B121" s="35" t="s">
        <v>28</v>
      </c>
      <c r="C121" s="44" t="s">
        <v>24</v>
      </c>
      <c r="D121" s="15"/>
      <c r="E121" s="36">
        <f>E118</f>
        <v>4</v>
      </c>
      <c r="F121" s="25"/>
      <c r="G121" s="15"/>
      <c r="H121" s="52"/>
      <c r="I121" s="44">
        <f>E121*H121</f>
        <v>0</v>
      </c>
      <c r="J121" s="45">
        <f>G121+I121</f>
        <v>0</v>
      </c>
      <c r="K121" s="29"/>
    </row>
    <row r="122" spans="1:11" ht="14.1" customHeight="1" x14ac:dyDescent="0.2">
      <c r="A122" s="16">
        <v>49</v>
      </c>
      <c r="B122" s="17" t="s">
        <v>151</v>
      </c>
      <c r="C122" s="44" t="s">
        <v>1</v>
      </c>
      <c r="D122" s="15"/>
      <c r="E122" s="15">
        <v>6</v>
      </c>
      <c r="F122" s="25"/>
      <c r="G122" s="15">
        <f t="shared" si="4"/>
        <v>0</v>
      </c>
      <c r="H122" s="52"/>
      <c r="I122" s="44"/>
      <c r="J122" s="45">
        <f t="shared" si="3"/>
        <v>0</v>
      </c>
      <c r="K122" s="29"/>
    </row>
    <row r="123" spans="1:11" ht="14.1" customHeight="1" x14ac:dyDescent="0.2">
      <c r="A123" s="16"/>
      <c r="B123" s="35" t="s">
        <v>152</v>
      </c>
      <c r="C123" s="44" t="s">
        <v>24</v>
      </c>
      <c r="D123" s="15"/>
      <c r="E123" s="36">
        <f>E122</f>
        <v>6</v>
      </c>
      <c r="F123" s="25"/>
      <c r="G123" s="15"/>
      <c r="H123" s="52"/>
      <c r="I123" s="44">
        <f>E123*H123</f>
        <v>0</v>
      </c>
      <c r="J123" s="45">
        <f>G123+I123</f>
        <v>0</v>
      </c>
      <c r="K123" s="29"/>
    </row>
    <row r="124" spans="1:11" ht="14.1" customHeight="1" x14ac:dyDescent="0.2">
      <c r="A124" s="16"/>
      <c r="B124" s="35" t="s">
        <v>28</v>
      </c>
      <c r="C124" s="44" t="s">
        <v>24</v>
      </c>
      <c r="D124" s="15"/>
      <c r="E124" s="36">
        <f>E122</f>
        <v>6</v>
      </c>
      <c r="F124" s="25"/>
      <c r="G124" s="15"/>
      <c r="H124" s="52"/>
      <c r="I124" s="44">
        <f>E124*H124</f>
        <v>0</v>
      </c>
      <c r="J124" s="45">
        <f>G124+I124</f>
        <v>0</v>
      </c>
      <c r="K124" s="29"/>
    </row>
    <row r="125" spans="1:11" ht="14.1" customHeight="1" x14ac:dyDescent="0.2">
      <c r="A125" s="16">
        <v>50</v>
      </c>
      <c r="B125" s="17" t="s">
        <v>153</v>
      </c>
      <c r="C125" s="44" t="s">
        <v>1</v>
      </c>
      <c r="D125" s="15"/>
      <c r="E125" s="15">
        <v>1</v>
      </c>
      <c r="F125" s="25"/>
      <c r="G125" s="15">
        <f t="shared" si="4"/>
        <v>0</v>
      </c>
      <c r="H125" s="52"/>
      <c r="I125" s="44"/>
      <c r="J125" s="45">
        <f t="shared" si="3"/>
        <v>0</v>
      </c>
      <c r="K125" s="29"/>
    </row>
    <row r="126" spans="1:11" ht="14.1" customHeight="1" x14ac:dyDescent="0.2">
      <c r="A126" s="16"/>
      <c r="B126" s="35" t="s">
        <v>59</v>
      </c>
      <c r="C126" s="44" t="s">
        <v>24</v>
      </c>
      <c r="D126" s="15"/>
      <c r="E126" s="36">
        <v>1</v>
      </c>
      <c r="F126" s="25"/>
      <c r="G126" s="15"/>
      <c r="H126" s="52"/>
      <c r="I126" s="44">
        <f>E126*H126</f>
        <v>0</v>
      </c>
      <c r="J126" s="45">
        <f>G126+I126</f>
        <v>0</v>
      </c>
      <c r="K126" s="29"/>
    </row>
    <row r="127" spans="1:11" ht="12.75" customHeight="1" x14ac:dyDescent="0.2">
      <c r="A127" s="16"/>
      <c r="B127" s="35" t="s">
        <v>28</v>
      </c>
      <c r="C127" s="44" t="s">
        <v>24</v>
      </c>
      <c r="D127" s="15"/>
      <c r="E127" s="36">
        <f>E125</f>
        <v>1</v>
      </c>
      <c r="F127" s="25"/>
      <c r="G127" s="15"/>
      <c r="H127" s="52"/>
      <c r="I127" s="44">
        <f>E127*H127</f>
        <v>0</v>
      </c>
      <c r="J127" s="45">
        <f>G127+I127</f>
        <v>0</v>
      </c>
      <c r="K127" s="29"/>
    </row>
    <row r="128" spans="1:11" ht="13.5" customHeight="1" x14ac:dyDescent="0.2">
      <c r="A128" s="16">
        <v>51</v>
      </c>
      <c r="B128" s="17" t="s">
        <v>154</v>
      </c>
      <c r="C128" s="44" t="s">
        <v>1</v>
      </c>
      <c r="D128" s="15"/>
      <c r="E128" s="15">
        <v>2</v>
      </c>
      <c r="F128" s="25"/>
      <c r="G128" s="15">
        <f t="shared" si="4"/>
        <v>0</v>
      </c>
      <c r="H128" s="52"/>
      <c r="I128" s="44"/>
      <c r="J128" s="45">
        <f t="shared" si="3"/>
        <v>0</v>
      </c>
      <c r="K128" s="29"/>
    </row>
    <row r="129" spans="1:11" ht="14.1" customHeight="1" x14ac:dyDescent="0.2">
      <c r="A129" s="16"/>
      <c r="B129" s="35" t="s">
        <v>49</v>
      </c>
      <c r="C129" s="44" t="s">
        <v>24</v>
      </c>
      <c r="D129" s="15"/>
      <c r="E129" s="36">
        <f>E128</f>
        <v>2</v>
      </c>
      <c r="F129" s="25"/>
      <c r="G129" s="15"/>
      <c r="H129" s="52"/>
      <c r="I129" s="44">
        <f>E129*H129</f>
        <v>0</v>
      </c>
      <c r="J129" s="45">
        <f>G129+I129</f>
        <v>0</v>
      </c>
      <c r="K129" s="29"/>
    </row>
    <row r="130" spans="1:11" ht="14.1" customHeight="1" x14ac:dyDescent="0.2">
      <c r="A130" s="16"/>
      <c r="B130" s="35" t="s">
        <v>28</v>
      </c>
      <c r="C130" s="44" t="s">
        <v>24</v>
      </c>
      <c r="D130" s="15"/>
      <c r="E130" s="36">
        <f>E128</f>
        <v>2</v>
      </c>
      <c r="F130" s="25"/>
      <c r="G130" s="15"/>
      <c r="H130" s="52"/>
      <c r="I130" s="44">
        <f>E130*H130</f>
        <v>0</v>
      </c>
      <c r="J130" s="45">
        <f>G130+I130</f>
        <v>0</v>
      </c>
      <c r="K130" s="29"/>
    </row>
    <row r="131" spans="1:11" ht="12.75" customHeight="1" x14ac:dyDescent="0.2">
      <c r="A131" s="16">
        <v>52</v>
      </c>
      <c r="B131" s="17" t="s">
        <v>155</v>
      </c>
      <c r="C131" s="44" t="s">
        <v>1</v>
      </c>
      <c r="D131" s="15"/>
      <c r="E131" s="15">
        <v>4</v>
      </c>
      <c r="F131" s="25"/>
      <c r="G131" s="15">
        <f t="shared" si="4"/>
        <v>0</v>
      </c>
      <c r="H131" s="52"/>
      <c r="I131" s="44"/>
      <c r="J131" s="45">
        <f t="shared" si="3"/>
        <v>0</v>
      </c>
      <c r="K131" s="29"/>
    </row>
    <row r="132" spans="1:11" ht="14.25" customHeight="1" x14ac:dyDescent="0.2">
      <c r="A132" s="16"/>
      <c r="B132" s="35" t="s">
        <v>39</v>
      </c>
      <c r="C132" s="44" t="s">
        <v>24</v>
      </c>
      <c r="D132" s="15"/>
      <c r="E132" s="36">
        <v>4</v>
      </c>
      <c r="F132" s="25"/>
      <c r="G132" s="15"/>
      <c r="H132" s="52"/>
      <c r="I132" s="44">
        <f t="shared" ref="I132:I138" si="15">E132*H132</f>
        <v>0</v>
      </c>
      <c r="J132" s="45">
        <f t="shared" si="3"/>
        <v>0</v>
      </c>
      <c r="K132" s="33"/>
    </row>
    <row r="133" spans="1:11" ht="14.1" customHeight="1" x14ac:dyDescent="0.2">
      <c r="A133" s="16"/>
      <c r="B133" s="35" t="s">
        <v>50</v>
      </c>
      <c r="C133" s="44" t="s">
        <v>24</v>
      </c>
      <c r="D133" s="15"/>
      <c r="E133" s="36">
        <v>1</v>
      </c>
      <c r="F133" s="25"/>
      <c r="G133" s="15"/>
      <c r="H133" s="52"/>
      <c r="I133" s="44">
        <f t="shared" si="15"/>
        <v>0</v>
      </c>
      <c r="J133" s="45">
        <f t="shared" si="3"/>
        <v>0</v>
      </c>
      <c r="K133" s="29"/>
    </row>
    <row r="134" spans="1:11" ht="14.1" customHeight="1" x14ac:dyDescent="0.2">
      <c r="A134" s="16"/>
      <c r="B134" s="35" t="s">
        <v>48</v>
      </c>
      <c r="C134" s="44" t="s">
        <v>24</v>
      </c>
      <c r="D134" s="15"/>
      <c r="E134" s="36">
        <v>0</v>
      </c>
      <c r="F134" s="25"/>
      <c r="G134" s="15"/>
      <c r="H134" s="52"/>
      <c r="I134" s="44">
        <f t="shared" si="15"/>
        <v>0</v>
      </c>
      <c r="J134" s="45">
        <f t="shared" si="3"/>
        <v>0</v>
      </c>
      <c r="K134" s="29"/>
    </row>
    <row r="135" spans="1:11" ht="14.1" customHeight="1" x14ac:dyDescent="0.2">
      <c r="A135" s="16"/>
      <c r="B135" s="35" t="s">
        <v>47</v>
      </c>
      <c r="C135" s="44" t="s">
        <v>24</v>
      </c>
      <c r="D135" s="15"/>
      <c r="E135" s="36">
        <v>0</v>
      </c>
      <c r="F135" s="25"/>
      <c r="G135" s="15"/>
      <c r="H135" s="52"/>
      <c r="I135" s="44">
        <f t="shared" si="15"/>
        <v>0</v>
      </c>
      <c r="J135" s="45">
        <f t="shared" si="3"/>
        <v>0</v>
      </c>
      <c r="K135" s="29"/>
    </row>
    <row r="136" spans="1:11" ht="15" customHeight="1" x14ac:dyDescent="0.2">
      <c r="A136" s="16"/>
      <c r="B136" s="35" t="s">
        <v>46</v>
      </c>
      <c r="C136" s="44" t="s">
        <v>24</v>
      </c>
      <c r="D136" s="15"/>
      <c r="E136" s="36">
        <v>0</v>
      </c>
      <c r="F136" s="25"/>
      <c r="G136" s="15"/>
      <c r="H136" s="52"/>
      <c r="I136" s="44">
        <f t="shared" si="15"/>
        <v>0</v>
      </c>
      <c r="J136" s="45">
        <f t="shared" si="3"/>
        <v>0</v>
      </c>
      <c r="K136" s="29"/>
    </row>
    <row r="137" spans="1:11" ht="14.1" customHeight="1" x14ac:dyDescent="0.2">
      <c r="A137" s="16"/>
      <c r="B137" s="35" t="s">
        <v>45</v>
      </c>
      <c r="C137" s="44" t="s">
        <v>24</v>
      </c>
      <c r="D137" s="15"/>
      <c r="E137" s="36">
        <v>4</v>
      </c>
      <c r="F137" s="25"/>
      <c r="G137" s="15"/>
      <c r="H137" s="52"/>
      <c r="I137" s="44">
        <f t="shared" si="15"/>
        <v>0</v>
      </c>
      <c r="J137" s="45">
        <f t="shared" si="3"/>
        <v>0</v>
      </c>
      <c r="K137" s="29"/>
    </row>
    <row r="138" spans="1:11" ht="14.1" customHeight="1" x14ac:dyDescent="0.2">
      <c r="A138" s="16"/>
      <c r="B138" s="35" t="s">
        <v>28</v>
      </c>
      <c r="C138" s="44" t="s">
        <v>24</v>
      </c>
      <c r="D138" s="15"/>
      <c r="E138" s="36">
        <f>E131</f>
        <v>4</v>
      </c>
      <c r="F138" s="25"/>
      <c r="G138" s="15"/>
      <c r="H138" s="52"/>
      <c r="I138" s="44">
        <f t="shared" si="15"/>
        <v>0</v>
      </c>
      <c r="J138" s="45">
        <f t="shared" si="3"/>
        <v>0</v>
      </c>
      <c r="K138" s="29"/>
    </row>
    <row r="139" spans="1:11" ht="14.1" customHeight="1" x14ac:dyDescent="0.2">
      <c r="A139" s="16">
        <v>53</v>
      </c>
      <c r="B139" s="17" t="s">
        <v>156</v>
      </c>
      <c r="C139" s="44" t="s">
        <v>1</v>
      </c>
      <c r="D139" s="15"/>
      <c r="E139" s="15">
        <v>1</v>
      </c>
      <c r="F139" s="25"/>
      <c r="G139" s="15">
        <f t="shared" si="4"/>
        <v>0</v>
      </c>
      <c r="H139" s="52"/>
      <c r="I139" s="44"/>
      <c r="J139" s="45">
        <f t="shared" si="3"/>
        <v>0</v>
      </c>
      <c r="K139" s="29"/>
    </row>
    <row r="140" spans="1:11" ht="14.1" customHeight="1" x14ac:dyDescent="0.2">
      <c r="A140" s="16"/>
      <c r="B140" s="35" t="s">
        <v>157</v>
      </c>
      <c r="C140" s="44" t="s">
        <v>1</v>
      </c>
      <c r="D140" s="15"/>
      <c r="E140" s="36">
        <f>E139</f>
        <v>1</v>
      </c>
      <c r="F140" s="25"/>
      <c r="G140" s="15"/>
      <c r="H140" s="52"/>
      <c r="I140" s="44">
        <f>E140*H140</f>
        <v>0</v>
      </c>
      <c r="J140" s="45">
        <f>G140+I140</f>
        <v>0</v>
      </c>
      <c r="K140" s="29"/>
    </row>
    <row r="141" spans="1:11" ht="14.1" customHeight="1" x14ac:dyDescent="0.2">
      <c r="A141" s="16"/>
      <c r="B141" s="35" t="s">
        <v>28</v>
      </c>
      <c r="C141" s="44" t="s">
        <v>24</v>
      </c>
      <c r="D141" s="15"/>
      <c r="E141" s="36">
        <v>1</v>
      </c>
      <c r="F141" s="25"/>
      <c r="G141" s="15"/>
      <c r="H141" s="52"/>
      <c r="I141" s="44">
        <f>E141*H141</f>
        <v>0</v>
      </c>
      <c r="J141" s="45">
        <f>G141+I141</f>
        <v>0</v>
      </c>
      <c r="K141" s="29"/>
    </row>
    <row r="142" spans="1:11" ht="14.1" customHeight="1" x14ac:dyDescent="0.2">
      <c r="A142" s="16">
        <v>54</v>
      </c>
      <c r="B142" s="17" t="s">
        <v>158</v>
      </c>
      <c r="C142" s="44" t="s">
        <v>12</v>
      </c>
      <c r="D142" s="15"/>
      <c r="E142" s="15">
        <v>18.309999999999999</v>
      </c>
      <c r="F142" s="25"/>
      <c r="G142" s="15">
        <f t="shared" si="4"/>
        <v>0</v>
      </c>
      <c r="H142" s="52"/>
      <c r="I142" s="44"/>
      <c r="J142" s="45">
        <f t="shared" si="3"/>
        <v>0</v>
      </c>
      <c r="K142" s="29"/>
    </row>
    <row r="143" spans="1:11" ht="14.1" customHeight="1" x14ac:dyDescent="0.2">
      <c r="A143" s="16">
        <v>55</v>
      </c>
      <c r="B143" s="17" t="s">
        <v>159</v>
      </c>
      <c r="C143" s="44" t="s">
        <v>14</v>
      </c>
      <c r="D143" s="15"/>
      <c r="E143" s="15">
        <v>6</v>
      </c>
      <c r="F143" s="25"/>
      <c r="G143" s="15">
        <f t="shared" si="4"/>
        <v>0</v>
      </c>
      <c r="H143" s="52"/>
      <c r="I143" s="44"/>
      <c r="J143" s="45">
        <f t="shared" si="3"/>
        <v>0</v>
      </c>
      <c r="K143" s="29"/>
    </row>
    <row r="144" spans="1:11" ht="14.1" customHeight="1" x14ac:dyDescent="0.2">
      <c r="A144" s="16"/>
      <c r="B144" s="35" t="s">
        <v>18</v>
      </c>
      <c r="C144" s="44" t="s">
        <v>1</v>
      </c>
      <c r="D144" s="15"/>
      <c r="E144" s="36">
        <v>240</v>
      </c>
      <c r="F144" s="25"/>
      <c r="G144" s="15"/>
      <c r="H144" s="52"/>
      <c r="I144" s="44">
        <f>E144*H144</f>
        <v>0</v>
      </c>
      <c r="J144" s="45">
        <f>G144+I144</f>
        <v>0</v>
      </c>
      <c r="K144" s="29"/>
    </row>
    <row r="145" spans="1:11" ht="14.1" customHeight="1" x14ac:dyDescent="0.2">
      <c r="A145" s="16"/>
      <c r="B145" s="76" t="s">
        <v>185</v>
      </c>
      <c r="C145" s="77"/>
      <c r="D145" s="77"/>
      <c r="E145" s="77"/>
      <c r="F145" s="78"/>
      <c r="G145" s="79">
        <f>SUM(G30:G144)</f>
        <v>0</v>
      </c>
      <c r="H145" s="78"/>
      <c r="I145" s="79">
        <f>SUM(I30:I144)</f>
        <v>0</v>
      </c>
      <c r="J145" s="79">
        <f>SUM(J30:J144)</f>
        <v>0</v>
      </c>
      <c r="K145" s="29"/>
    </row>
    <row r="146" spans="1:11" ht="14.1" customHeight="1" x14ac:dyDescent="0.2">
      <c r="A146" s="16"/>
      <c r="B146" s="13" t="s">
        <v>10</v>
      </c>
      <c r="C146" s="14"/>
      <c r="D146" s="14"/>
      <c r="E146" s="14"/>
      <c r="F146" s="14"/>
      <c r="G146" s="14"/>
      <c r="H146" s="14"/>
      <c r="I146" s="14"/>
      <c r="J146" s="74"/>
      <c r="K146" s="29"/>
    </row>
    <row r="147" spans="1:11" ht="14.1" customHeight="1" x14ac:dyDescent="0.2">
      <c r="A147" s="16">
        <v>56</v>
      </c>
      <c r="B147" s="17" t="s">
        <v>89</v>
      </c>
      <c r="C147" s="44" t="s">
        <v>12</v>
      </c>
      <c r="D147" s="15"/>
      <c r="E147" s="15">
        <v>13.64</v>
      </c>
      <c r="F147" s="25"/>
      <c r="G147" s="15">
        <f>F147*E147</f>
        <v>0</v>
      </c>
      <c r="H147" s="52"/>
      <c r="I147" s="44"/>
      <c r="J147" s="45">
        <f t="shared" ref="J147:J166" si="16">G147+I147</f>
        <v>0</v>
      </c>
      <c r="K147" s="29"/>
    </row>
    <row r="148" spans="1:11" ht="14.1" customHeight="1" x14ac:dyDescent="0.2">
      <c r="A148" s="16">
        <v>57</v>
      </c>
      <c r="B148" s="17" t="s">
        <v>160</v>
      </c>
      <c r="C148" s="44" t="s">
        <v>1</v>
      </c>
      <c r="D148" s="15"/>
      <c r="E148" s="15">
        <v>8</v>
      </c>
      <c r="F148" s="25"/>
      <c r="G148" s="15">
        <f>F148*E148</f>
        <v>0</v>
      </c>
      <c r="H148" s="52"/>
      <c r="I148" s="44"/>
      <c r="J148" s="45">
        <f t="shared" si="16"/>
        <v>0</v>
      </c>
      <c r="K148" s="29"/>
    </row>
    <row r="149" spans="1:11" ht="14.1" customHeight="1" x14ac:dyDescent="0.2">
      <c r="A149" s="16">
        <v>58</v>
      </c>
      <c r="B149" s="17" t="s">
        <v>13</v>
      </c>
      <c r="C149" s="44" t="s">
        <v>1</v>
      </c>
      <c r="D149" s="15"/>
      <c r="E149" s="15">
        <v>2</v>
      </c>
      <c r="F149" s="25"/>
      <c r="G149" s="15">
        <f t="shared" ref="G149:G166" si="17">F149*E149</f>
        <v>0</v>
      </c>
      <c r="H149" s="52"/>
      <c r="I149" s="44"/>
      <c r="J149" s="45">
        <f t="shared" si="16"/>
        <v>0</v>
      </c>
      <c r="K149" s="29"/>
    </row>
    <row r="150" spans="1:11" ht="14.1" customHeight="1" x14ac:dyDescent="0.2">
      <c r="A150" s="16">
        <v>59</v>
      </c>
      <c r="B150" s="17" t="s">
        <v>92</v>
      </c>
      <c r="C150" s="44" t="s">
        <v>1</v>
      </c>
      <c r="D150" s="15"/>
      <c r="E150" s="15">
        <v>3</v>
      </c>
      <c r="F150" s="25"/>
      <c r="G150" s="15">
        <f t="shared" si="17"/>
        <v>0</v>
      </c>
      <c r="H150" s="52"/>
      <c r="I150" s="44"/>
      <c r="J150" s="45">
        <f t="shared" si="16"/>
        <v>0</v>
      </c>
      <c r="K150" s="29"/>
    </row>
    <row r="151" spans="1:11" ht="14.1" customHeight="1" x14ac:dyDescent="0.2">
      <c r="A151" s="16">
        <v>60</v>
      </c>
      <c r="B151" s="17" t="s">
        <v>93</v>
      </c>
      <c r="C151" s="44" t="s">
        <v>1</v>
      </c>
      <c r="D151" s="15"/>
      <c r="E151" s="15">
        <v>2</v>
      </c>
      <c r="F151" s="25"/>
      <c r="G151" s="15">
        <f t="shared" si="17"/>
        <v>0</v>
      </c>
      <c r="H151" s="52"/>
      <c r="I151" s="44"/>
      <c r="J151" s="45">
        <f t="shared" si="16"/>
        <v>0</v>
      </c>
      <c r="K151" s="29"/>
    </row>
    <row r="152" spans="1:11" ht="14.1" customHeight="1" x14ac:dyDescent="0.2">
      <c r="A152" s="16">
        <v>61</v>
      </c>
      <c r="B152" s="17" t="s">
        <v>94</v>
      </c>
      <c r="C152" s="44" t="s">
        <v>1</v>
      </c>
      <c r="D152" s="15"/>
      <c r="E152" s="15">
        <v>2</v>
      </c>
      <c r="F152" s="25"/>
      <c r="G152" s="15">
        <f t="shared" si="17"/>
        <v>0</v>
      </c>
      <c r="H152" s="52"/>
      <c r="I152" s="44"/>
      <c r="J152" s="45">
        <f t="shared" si="16"/>
        <v>0</v>
      </c>
      <c r="K152" s="29"/>
    </row>
    <row r="153" spans="1:11" ht="14.1" customHeight="1" x14ac:dyDescent="0.2">
      <c r="A153" s="16">
        <v>62</v>
      </c>
      <c r="B153" s="17" t="s">
        <v>95</v>
      </c>
      <c r="C153" s="44" t="s">
        <v>1</v>
      </c>
      <c r="D153" s="15"/>
      <c r="E153" s="15">
        <v>5</v>
      </c>
      <c r="F153" s="25"/>
      <c r="G153" s="15">
        <f t="shared" si="17"/>
        <v>0</v>
      </c>
      <c r="H153" s="52"/>
      <c r="I153" s="44"/>
      <c r="J153" s="45">
        <f t="shared" si="16"/>
        <v>0</v>
      </c>
      <c r="K153" s="29"/>
    </row>
    <row r="154" spans="1:11" ht="14.1" customHeight="1" x14ac:dyDescent="0.2">
      <c r="A154" s="16">
        <v>63</v>
      </c>
      <c r="B154" s="17" t="s">
        <v>96</v>
      </c>
      <c r="C154" s="44" t="s">
        <v>1</v>
      </c>
      <c r="D154" s="15"/>
      <c r="E154" s="15">
        <v>4</v>
      </c>
      <c r="F154" s="25"/>
      <c r="G154" s="15">
        <f t="shared" si="17"/>
        <v>0</v>
      </c>
      <c r="H154" s="52"/>
      <c r="I154" s="44"/>
      <c r="J154" s="45">
        <f t="shared" si="16"/>
        <v>0</v>
      </c>
      <c r="K154" s="29"/>
    </row>
    <row r="155" spans="1:11" ht="14.1" customHeight="1" x14ac:dyDescent="0.2">
      <c r="A155" s="16">
        <v>64</v>
      </c>
      <c r="B155" s="17" t="s">
        <v>97</v>
      </c>
      <c r="C155" s="44" t="s">
        <v>1</v>
      </c>
      <c r="D155" s="15"/>
      <c r="E155" s="15">
        <v>6</v>
      </c>
      <c r="F155" s="25"/>
      <c r="G155" s="15">
        <f t="shared" si="17"/>
        <v>0</v>
      </c>
      <c r="H155" s="52"/>
      <c r="I155" s="44"/>
      <c r="J155" s="45">
        <f t="shared" si="16"/>
        <v>0</v>
      </c>
      <c r="K155" s="29"/>
    </row>
    <row r="156" spans="1:11" ht="14.1" customHeight="1" x14ac:dyDescent="0.2">
      <c r="A156" s="16">
        <v>65</v>
      </c>
      <c r="B156" s="17" t="s">
        <v>98</v>
      </c>
      <c r="C156" s="44" t="s">
        <v>1</v>
      </c>
      <c r="D156" s="15"/>
      <c r="E156" s="15">
        <v>4</v>
      </c>
      <c r="F156" s="25"/>
      <c r="G156" s="15">
        <f t="shared" si="17"/>
        <v>0</v>
      </c>
      <c r="H156" s="52"/>
      <c r="I156" s="44"/>
      <c r="J156" s="45">
        <f t="shared" si="16"/>
        <v>0</v>
      </c>
      <c r="K156" s="29"/>
    </row>
    <row r="157" spans="1:11" ht="14.1" customHeight="1" x14ac:dyDescent="0.2">
      <c r="A157" s="16">
        <v>66</v>
      </c>
      <c r="B157" s="17" t="s">
        <v>4</v>
      </c>
      <c r="C157" s="44" t="s">
        <v>12</v>
      </c>
      <c r="D157" s="15"/>
      <c r="E157" s="15">
        <v>13.47</v>
      </c>
      <c r="F157" s="25"/>
      <c r="G157" s="15">
        <f t="shared" si="17"/>
        <v>0</v>
      </c>
      <c r="H157" s="52"/>
      <c r="I157" s="44"/>
      <c r="J157" s="45">
        <f t="shared" si="16"/>
        <v>0</v>
      </c>
      <c r="K157" s="29"/>
    </row>
    <row r="158" spans="1:11" ht="14.1" customHeight="1" x14ac:dyDescent="0.2">
      <c r="A158" s="16">
        <v>67</v>
      </c>
      <c r="B158" s="17" t="s">
        <v>100</v>
      </c>
      <c r="C158" s="44" t="s">
        <v>2</v>
      </c>
      <c r="D158" s="15"/>
      <c r="E158" s="15">
        <v>66</v>
      </c>
      <c r="F158" s="25"/>
      <c r="G158" s="15">
        <f t="shared" si="17"/>
        <v>0</v>
      </c>
      <c r="H158" s="52"/>
      <c r="I158" s="44"/>
      <c r="J158" s="45">
        <f t="shared" si="16"/>
        <v>0</v>
      </c>
      <c r="K158" s="29"/>
    </row>
    <row r="159" spans="1:11" ht="14.1" customHeight="1" x14ac:dyDescent="0.2">
      <c r="A159" s="16">
        <v>68</v>
      </c>
      <c r="B159" s="17" t="s">
        <v>101</v>
      </c>
      <c r="C159" s="44" t="s">
        <v>12</v>
      </c>
      <c r="D159" s="15"/>
      <c r="E159" s="15">
        <v>46.84</v>
      </c>
      <c r="F159" s="25"/>
      <c r="G159" s="15">
        <f t="shared" si="17"/>
        <v>0</v>
      </c>
      <c r="H159" s="52"/>
      <c r="I159" s="44"/>
      <c r="J159" s="45">
        <f t="shared" si="16"/>
        <v>0</v>
      </c>
      <c r="K159" s="29"/>
    </row>
    <row r="160" spans="1:11" ht="14.1" customHeight="1" x14ac:dyDescent="0.2">
      <c r="A160" s="16">
        <v>69</v>
      </c>
      <c r="B160" s="17" t="s">
        <v>102</v>
      </c>
      <c r="C160" s="44" t="s">
        <v>12</v>
      </c>
      <c r="D160" s="15"/>
      <c r="E160" s="15">
        <v>93.68</v>
      </c>
      <c r="F160" s="25"/>
      <c r="G160" s="15">
        <f t="shared" si="17"/>
        <v>0</v>
      </c>
      <c r="H160" s="52"/>
      <c r="I160" s="44"/>
      <c r="J160" s="45">
        <f t="shared" si="16"/>
        <v>0</v>
      </c>
      <c r="K160" s="29"/>
    </row>
    <row r="161" spans="1:11" ht="14.1" customHeight="1" x14ac:dyDescent="0.2">
      <c r="A161" s="16">
        <v>70</v>
      </c>
      <c r="B161" s="17" t="s">
        <v>103</v>
      </c>
      <c r="C161" s="44" t="s">
        <v>2</v>
      </c>
      <c r="D161" s="15"/>
      <c r="E161" s="15">
        <v>58</v>
      </c>
      <c r="F161" s="25"/>
      <c r="G161" s="15">
        <f t="shared" si="17"/>
        <v>0</v>
      </c>
      <c r="H161" s="52"/>
      <c r="I161" s="44"/>
      <c r="J161" s="45">
        <f t="shared" si="16"/>
        <v>0</v>
      </c>
      <c r="K161" s="29"/>
    </row>
    <row r="162" spans="1:11" ht="14.1" customHeight="1" x14ac:dyDescent="0.2">
      <c r="A162" s="16">
        <v>71</v>
      </c>
      <c r="B162" s="17" t="s">
        <v>104</v>
      </c>
      <c r="C162" s="44" t="s">
        <v>12</v>
      </c>
      <c r="D162" s="15"/>
      <c r="E162" s="15">
        <v>13.47</v>
      </c>
      <c r="F162" s="25"/>
      <c r="G162" s="15">
        <f t="shared" si="17"/>
        <v>0</v>
      </c>
      <c r="H162" s="52"/>
      <c r="I162" s="44"/>
      <c r="J162" s="45">
        <f t="shared" si="16"/>
        <v>0</v>
      </c>
      <c r="K162" s="29"/>
    </row>
    <row r="163" spans="1:11" ht="14.1" customHeight="1" x14ac:dyDescent="0.2">
      <c r="A163" s="16">
        <v>72</v>
      </c>
      <c r="B163" s="17" t="s">
        <v>161</v>
      </c>
      <c r="C163" s="44" t="s">
        <v>12</v>
      </c>
      <c r="D163" s="15"/>
      <c r="E163" s="15">
        <v>13.47</v>
      </c>
      <c r="F163" s="25"/>
      <c r="G163" s="15">
        <f t="shared" si="17"/>
        <v>0</v>
      </c>
      <c r="H163" s="52"/>
      <c r="I163" s="44"/>
      <c r="J163" s="45">
        <f t="shared" si="16"/>
        <v>0</v>
      </c>
      <c r="K163" s="29"/>
    </row>
    <row r="164" spans="1:11" ht="14.1" customHeight="1" x14ac:dyDescent="0.2">
      <c r="A164" s="16">
        <v>73</v>
      </c>
      <c r="B164" s="17" t="s">
        <v>5</v>
      </c>
      <c r="C164" s="44" t="s">
        <v>1</v>
      </c>
      <c r="D164" s="15"/>
      <c r="E164" s="15">
        <v>2</v>
      </c>
      <c r="F164" s="25"/>
      <c r="G164" s="15">
        <f t="shared" si="17"/>
        <v>0</v>
      </c>
      <c r="H164" s="52"/>
      <c r="I164" s="44"/>
      <c r="J164" s="45">
        <f t="shared" si="16"/>
        <v>0</v>
      </c>
      <c r="K164" s="29"/>
    </row>
    <row r="165" spans="1:11" ht="14.1" customHeight="1" x14ac:dyDescent="0.2">
      <c r="A165" s="16">
        <v>74</v>
      </c>
      <c r="B165" s="17" t="s">
        <v>106</v>
      </c>
      <c r="C165" s="44" t="s">
        <v>1</v>
      </c>
      <c r="D165" s="15"/>
      <c r="E165" s="15">
        <v>5</v>
      </c>
      <c r="F165" s="25"/>
      <c r="G165" s="15">
        <f t="shared" si="17"/>
        <v>0</v>
      </c>
      <c r="H165" s="52"/>
      <c r="I165" s="44"/>
      <c r="J165" s="45">
        <f t="shared" si="16"/>
        <v>0</v>
      </c>
      <c r="K165" s="29"/>
    </row>
    <row r="166" spans="1:11" ht="14.1" customHeight="1" x14ac:dyDescent="0.2">
      <c r="A166" s="16">
        <v>75</v>
      </c>
      <c r="B166" s="17" t="s">
        <v>107</v>
      </c>
      <c r="C166" s="44" t="s">
        <v>1</v>
      </c>
      <c r="D166" s="15"/>
      <c r="E166" s="15">
        <v>5</v>
      </c>
      <c r="F166" s="25"/>
      <c r="G166" s="15">
        <f t="shared" si="17"/>
        <v>0</v>
      </c>
      <c r="H166" s="52"/>
      <c r="I166" s="44"/>
      <c r="J166" s="45">
        <f t="shared" si="16"/>
        <v>0</v>
      </c>
      <c r="K166" s="29"/>
    </row>
    <row r="167" spans="1:11" ht="14.1" customHeight="1" x14ac:dyDescent="0.2">
      <c r="A167" s="16"/>
      <c r="B167" s="76" t="s">
        <v>185</v>
      </c>
      <c r="C167" s="77"/>
      <c r="D167" s="77"/>
      <c r="E167" s="77"/>
      <c r="F167" s="78"/>
      <c r="G167" s="79">
        <f>SUM(G147:G166)</f>
        <v>0</v>
      </c>
      <c r="H167" s="78"/>
      <c r="I167" s="79">
        <f>SUM(I147:I166)</f>
        <v>0</v>
      </c>
      <c r="J167" s="79">
        <f>SUM(J147:J166)</f>
        <v>0</v>
      </c>
      <c r="K167" s="29"/>
    </row>
    <row r="168" spans="1:11" ht="14.1" customHeight="1" x14ac:dyDescent="0.2">
      <c r="A168" s="16"/>
      <c r="B168" s="13" t="s">
        <v>162</v>
      </c>
      <c r="C168" s="14"/>
      <c r="D168" s="14"/>
      <c r="E168" s="14"/>
      <c r="F168" s="14"/>
      <c r="G168" s="14"/>
      <c r="H168" s="14"/>
      <c r="I168" s="14"/>
      <c r="J168" s="74"/>
      <c r="K168" s="29"/>
    </row>
    <row r="169" spans="1:11" ht="14.1" customHeight="1" x14ac:dyDescent="0.2">
      <c r="A169" s="16">
        <v>76</v>
      </c>
      <c r="B169" s="17" t="s">
        <v>109</v>
      </c>
      <c r="C169" s="44" t="s">
        <v>2</v>
      </c>
      <c r="D169" s="15"/>
      <c r="E169" s="15">
        <v>44</v>
      </c>
      <c r="F169" s="25"/>
      <c r="G169" s="15">
        <f t="shared" ref="G169:G181" si="18">F169*E169</f>
        <v>0</v>
      </c>
      <c r="H169" s="52"/>
      <c r="I169" s="44"/>
      <c r="J169" s="45">
        <f t="shared" ref="J169:J232" si="19">G169+I169</f>
        <v>0</v>
      </c>
      <c r="K169" s="29"/>
    </row>
    <row r="170" spans="1:11" ht="14.1" customHeight="1" x14ac:dyDescent="0.2">
      <c r="A170" s="16"/>
      <c r="B170" s="35" t="s">
        <v>22</v>
      </c>
      <c r="C170" s="44" t="s">
        <v>2</v>
      </c>
      <c r="D170" s="15"/>
      <c r="E170" s="36">
        <f>E169*1.02</f>
        <v>44.88</v>
      </c>
      <c r="F170" s="25"/>
      <c r="G170" s="15"/>
      <c r="H170" s="52"/>
      <c r="I170" s="44">
        <f>E170*H170</f>
        <v>0</v>
      </c>
      <c r="J170" s="45">
        <f>G170+I170</f>
        <v>0</v>
      </c>
      <c r="K170" s="29"/>
    </row>
    <row r="171" spans="1:11" ht="14.1" customHeight="1" x14ac:dyDescent="0.2">
      <c r="A171" s="16"/>
      <c r="B171" s="35" t="s">
        <v>23</v>
      </c>
      <c r="C171" s="44" t="s">
        <v>24</v>
      </c>
      <c r="D171" s="15"/>
      <c r="E171" s="36">
        <v>1</v>
      </c>
      <c r="F171" s="25"/>
      <c r="G171" s="15"/>
      <c r="H171" s="52"/>
      <c r="I171" s="44">
        <f>E171*H171</f>
        <v>0</v>
      </c>
      <c r="J171" s="45">
        <f>G171+I171</f>
        <v>0</v>
      </c>
      <c r="K171" s="29"/>
    </row>
    <row r="172" spans="1:11" ht="14.1" customHeight="1" x14ac:dyDescent="0.2">
      <c r="A172" s="16">
        <v>77</v>
      </c>
      <c r="B172" s="17" t="s">
        <v>163</v>
      </c>
      <c r="C172" s="44" t="s">
        <v>2</v>
      </c>
      <c r="D172" s="15"/>
      <c r="E172" s="15">
        <v>22</v>
      </c>
      <c r="F172" s="25"/>
      <c r="G172" s="15">
        <f t="shared" si="18"/>
        <v>0</v>
      </c>
      <c r="H172" s="52"/>
      <c r="I172" s="44"/>
      <c r="J172" s="45">
        <f t="shared" si="19"/>
        <v>0</v>
      </c>
      <c r="K172" s="29"/>
    </row>
    <row r="173" spans="1:11" ht="13.35" customHeight="1" x14ac:dyDescent="0.2">
      <c r="A173" s="16"/>
      <c r="B173" s="35" t="s">
        <v>25</v>
      </c>
      <c r="C173" s="44" t="s">
        <v>2</v>
      </c>
      <c r="D173" s="15"/>
      <c r="E173" s="36">
        <f>E172*1.02</f>
        <v>22.44</v>
      </c>
      <c r="F173" s="25"/>
      <c r="G173" s="15"/>
      <c r="H173" s="52"/>
      <c r="I173" s="44">
        <f>E173*H173</f>
        <v>0</v>
      </c>
      <c r="J173" s="45">
        <f>G173+I173</f>
        <v>0</v>
      </c>
      <c r="K173" s="29"/>
    </row>
    <row r="174" spans="1:11" ht="14.1" customHeight="1" x14ac:dyDescent="0.2">
      <c r="A174" s="16"/>
      <c r="B174" s="35" t="s">
        <v>26</v>
      </c>
      <c r="C174" s="44" t="s">
        <v>24</v>
      </c>
      <c r="D174" s="15"/>
      <c r="E174" s="36">
        <v>1</v>
      </c>
      <c r="F174" s="25"/>
      <c r="G174" s="15"/>
      <c r="H174" s="52"/>
      <c r="I174" s="44">
        <f>E174*H174</f>
        <v>0</v>
      </c>
      <c r="J174" s="45">
        <f>G174+I174</f>
        <v>0</v>
      </c>
      <c r="K174" s="29"/>
    </row>
    <row r="175" spans="1:11" ht="27" customHeight="1" x14ac:dyDescent="0.2">
      <c r="A175" s="16">
        <v>78</v>
      </c>
      <c r="B175" s="17" t="s">
        <v>111</v>
      </c>
      <c r="C175" s="44" t="s">
        <v>2</v>
      </c>
      <c r="D175" s="15"/>
      <c r="E175" s="15">
        <v>58</v>
      </c>
      <c r="F175" s="25"/>
      <c r="G175" s="15">
        <f t="shared" si="18"/>
        <v>0</v>
      </c>
      <c r="H175" s="52"/>
      <c r="I175" s="44"/>
      <c r="J175" s="45">
        <f t="shared" si="19"/>
        <v>0</v>
      </c>
      <c r="K175" s="29"/>
    </row>
    <row r="176" spans="1:11" ht="14.1" customHeight="1" x14ac:dyDescent="0.2">
      <c r="A176" s="16"/>
      <c r="B176" s="35" t="s">
        <v>27</v>
      </c>
      <c r="C176" s="44" t="s">
        <v>2</v>
      </c>
      <c r="D176" s="15"/>
      <c r="E176" s="36">
        <f>E175*1.05</f>
        <v>60.900000000000006</v>
      </c>
      <c r="F176" s="25"/>
      <c r="G176" s="15"/>
      <c r="H176" s="52"/>
      <c r="I176" s="44">
        <f>E176*H176</f>
        <v>0</v>
      </c>
      <c r="J176" s="45">
        <f>G176+I176</f>
        <v>0</v>
      </c>
      <c r="K176" s="29"/>
    </row>
    <row r="177" spans="1:11" ht="14.1" customHeight="1" x14ac:dyDescent="0.2">
      <c r="A177" s="16"/>
      <c r="B177" s="35" t="s">
        <v>28</v>
      </c>
      <c r="C177" s="44" t="s">
        <v>24</v>
      </c>
      <c r="D177" s="15"/>
      <c r="E177" s="36">
        <v>1</v>
      </c>
      <c r="F177" s="25"/>
      <c r="G177" s="15"/>
      <c r="H177" s="52"/>
      <c r="I177" s="44">
        <f>E177*H177</f>
        <v>0</v>
      </c>
      <c r="J177" s="45">
        <f>G177+I177</f>
        <v>0</v>
      </c>
      <c r="K177" s="29"/>
    </row>
    <row r="178" spans="1:11" ht="14.1" customHeight="1" x14ac:dyDescent="0.2">
      <c r="A178" s="16">
        <v>79</v>
      </c>
      <c r="B178" s="17" t="s">
        <v>164</v>
      </c>
      <c r="C178" s="44" t="s">
        <v>12</v>
      </c>
      <c r="D178" s="15"/>
      <c r="E178" s="15">
        <v>93.68</v>
      </c>
      <c r="F178" s="25"/>
      <c r="G178" s="15">
        <f t="shared" si="18"/>
        <v>0</v>
      </c>
      <c r="H178" s="52"/>
      <c r="I178" s="44"/>
      <c r="J178" s="45">
        <f t="shared" si="19"/>
        <v>0</v>
      </c>
      <c r="K178" s="29"/>
    </row>
    <row r="179" spans="1:11" ht="14.1" customHeight="1" x14ac:dyDescent="0.2">
      <c r="A179" s="16"/>
      <c r="B179" s="35" t="s">
        <v>29</v>
      </c>
      <c r="C179" s="44" t="s">
        <v>12</v>
      </c>
      <c r="D179" s="15"/>
      <c r="E179" s="36">
        <f>E178*2*1.05</f>
        <v>196.72800000000001</v>
      </c>
      <c r="F179" s="25"/>
      <c r="G179" s="15"/>
      <c r="H179" s="52"/>
      <c r="I179" s="44">
        <f>E179*H179</f>
        <v>0</v>
      </c>
      <c r="J179" s="45">
        <f>G179+I179</f>
        <v>0</v>
      </c>
      <c r="K179" s="29"/>
    </row>
    <row r="180" spans="1:11" ht="14.1" customHeight="1" x14ac:dyDescent="0.2">
      <c r="A180" s="16"/>
      <c r="B180" s="35" t="s">
        <v>28</v>
      </c>
      <c r="C180" s="44" t="s">
        <v>24</v>
      </c>
      <c r="D180" s="15"/>
      <c r="E180" s="36">
        <v>1</v>
      </c>
      <c r="F180" s="25"/>
      <c r="G180" s="15"/>
      <c r="H180" s="52"/>
      <c r="I180" s="44">
        <f>E180*H180</f>
        <v>0</v>
      </c>
      <c r="J180" s="45">
        <f>G180+I180</f>
        <v>0</v>
      </c>
      <c r="K180" s="29"/>
    </row>
    <row r="181" spans="1:11" ht="14.1" customHeight="1" x14ac:dyDescent="0.2">
      <c r="A181" s="16">
        <v>80</v>
      </c>
      <c r="B181" s="17" t="s">
        <v>165</v>
      </c>
      <c r="C181" s="44" t="s">
        <v>12</v>
      </c>
      <c r="D181" s="15"/>
      <c r="E181" s="15">
        <v>26</v>
      </c>
      <c r="F181" s="25"/>
      <c r="G181" s="15">
        <f t="shared" si="18"/>
        <v>0</v>
      </c>
      <c r="H181" s="52"/>
      <c r="I181" s="44"/>
      <c r="J181" s="45">
        <f t="shared" si="19"/>
        <v>0</v>
      </c>
      <c r="K181" s="29"/>
    </row>
    <row r="182" spans="1:11" ht="14.1" customHeight="1" x14ac:dyDescent="0.2">
      <c r="A182" s="16"/>
      <c r="B182" s="35" t="s">
        <v>166</v>
      </c>
      <c r="C182" s="44" t="s">
        <v>32</v>
      </c>
      <c r="D182" s="15"/>
      <c r="E182" s="36">
        <f>E181*3</f>
        <v>78</v>
      </c>
      <c r="F182" s="25"/>
      <c r="G182" s="15"/>
      <c r="H182" s="52"/>
      <c r="I182" s="44">
        <f>E182*H182</f>
        <v>0</v>
      </c>
      <c r="J182" s="45">
        <f>G182+I182</f>
        <v>0</v>
      </c>
      <c r="K182" s="29"/>
    </row>
    <row r="183" spans="1:11" ht="14.1" customHeight="1" x14ac:dyDescent="0.2">
      <c r="A183" s="16"/>
      <c r="B183" s="35" t="s">
        <v>114</v>
      </c>
      <c r="C183" s="44" t="s">
        <v>31</v>
      </c>
      <c r="D183" s="15"/>
      <c r="E183" s="36">
        <f>E181*0.2</f>
        <v>5.2</v>
      </c>
      <c r="F183" s="25"/>
      <c r="G183" s="15"/>
      <c r="H183" s="52"/>
      <c r="I183" s="44">
        <f>E183*H183</f>
        <v>0</v>
      </c>
      <c r="J183" s="45">
        <f>G183+I183</f>
        <v>0</v>
      </c>
      <c r="K183" s="29"/>
    </row>
    <row r="184" spans="1:11" ht="14.1" customHeight="1" x14ac:dyDescent="0.2">
      <c r="A184" s="16">
        <v>81</v>
      </c>
      <c r="B184" s="17" t="s">
        <v>115</v>
      </c>
      <c r="C184" s="44" t="s">
        <v>12</v>
      </c>
      <c r="D184" s="15"/>
      <c r="E184" s="15">
        <v>13.47</v>
      </c>
      <c r="F184" s="25"/>
      <c r="G184" s="15">
        <f t="shared" ref="G184:G206" si="20">F184*E184</f>
        <v>0</v>
      </c>
      <c r="H184" s="52"/>
      <c r="I184" s="44"/>
      <c r="J184" s="45">
        <f t="shared" si="19"/>
        <v>0</v>
      </c>
      <c r="K184" s="29"/>
    </row>
    <row r="185" spans="1:11" ht="14.1" customHeight="1" x14ac:dyDescent="0.2">
      <c r="A185" s="16"/>
      <c r="B185" s="35" t="s">
        <v>33</v>
      </c>
      <c r="C185" s="44" t="s">
        <v>12</v>
      </c>
      <c r="D185" s="15"/>
      <c r="E185" s="36">
        <f>E184*1.02</f>
        <v>13.739400000000002</v>
      </c>
      <c r="F185" s="25"/>
      <c r="G185" s="15"/>
      <c r="H185" s="52"/>
      <c r="I185" s="44">
        <f>E185*H185</f>
        <v>0</v>
      </c>
      <c r="J185" s="45">
        <f t="shared" si="19"/>
        <v>0</v>
      </c>
      <c r="K185" s="29"/>
    </row>
    <row r="186" spans="1:11" ht="14.1" customHeight="1" x14ac:dyDescent="0.2">
      <c r="A186" s="16"/>
      <c r="B186" s="35" t="s">
        <v>167</v>
      </c>
      <c r="C186" s="44" t="s">
        <v>31</v>
      </c>
      <c r="D186" s="15"/>
      <c r="E186" s="36">
        <f>E184*0.2</f>
        <v>2.6940000000000004</v>
      </c>
      <c r="F186" s="25"/>
      <c r="G186" s="15"/>
      <c r="H186" s="52"/>
      <c r="I186" s="44">
        <f>E186*H186</f>
        <v>0</v>
      </c>
      <c r="J186" s="45">
        <f t="shared" si="19"/>
        <v>0</v>
      </c>
      <c r="K186" s="33"/>
    </row>
    <row r="187" spans="1:11" ht="14.1" customHeight="1" x14ac:dyDescent="0.2">
      <c r="A187" s="16"/>
      <c r="B187" s="35" t="s">
        <v>35</v>
      </c>
      <c r="C187" s="44" t="s">
        <v>12</v>
      </c>
      <c r="D187" s="15"/>
      <c r="E187" s="36">
        <f>E184*6.5</f>
        <v>87.555000000000007</v>
      </c>
      <c r="F187" s="25"/>
      <c r="G187" s="15"/>
      <c r="H187" s="52"/>
      <c r="I187" s="44">
        <f>E187*H187</f>
        <v>0</v>
      </c>
      <c r="J187" s="45">
        <f t="shared" si="19"/>
        <v>0</v>
      </c>
      <c r="K187" s="33"/>
    </row>
    <row r="188" spans="1:11" ht="14.1" customHeight="1" x14ac:dyDescent="0.2">
      <c r="A188" s="16"/>
      <c r="B188" s="35" t="s">
        <v>36</v>
      </c>
      <c r="C188" s="44" t="s">
        <v>32</v>
      </c>
      <c r="D188" s="15"/>
      <c r="E188" s="36">
        <f>E184*0.46</f>
        <v>6.1962000000000002</v>
      </c>
      <c r="F188" s="25"/>
      <c r="G188" s="15"/>
      <c r="H188" s="52"/>
      <c r="I188" s="44">
        <f>E188*H188</f>
        <v>0</v>
      </c>
      <c r="J188" s="45">
        <f t="shared" si="19"/>
        <v>0</v>
      </c>
      <c r="K188" s="29"/>
    </row>
    <row r="189" spans="1:11" ht="14.1" customHeight="1" x14ac:dyDescent="0.2">
      <c r="A189" s="16"/>
      <c r="B189" s="35" t="s">
        <v>28</v>
      </c>
      <c r="C189" s="44" t="s">
        <v>24</v>
      </c>
      <c r="D189" s="15"/>
      <c r="E189" s="36">
        <v>1</v>
      </c>
      <c r="F189" s="25"/>
      <c r="G189" s="15"/>
      <c r="H189" s="52"/>
      <c r="I189" s="44">
        <f>E189*H189</f>
        <v>0</v>
      </c>
      <c r="J189" s="45">
        <f t="shared" si="19"/>
        <v>0</v>
      </c>
      <c r="K189" s="29"/>
    </row>
    <row r="190" spans="1:11" ht="14.1" customHeight="1" x14ac:dyDescent="0.2">
      <c r="A190" s="16">
        <v>82</v>
      </c>
      <c r="B190" s="17" t="s">
        <v>117</v>
      </c>
      <c r="C190" s="44" t="s">
        <v>12</v>
      </c>
      <c r="D190" s="15"/>
      <c r="E190" s="15">
        <v>46.84</v>
      </c>
      <c r="F190" s="25"/>
      <c r="G190" s="15">
        <f t="shared" si="20"/>
        <v>0</v>
      </c>
      <c r="H190" s="52"/>
      <c r="I190" s="44"/>
      <c r="J190" s="45">
        <f t="shared" si="19"/>
        <v>0</v>
      </c>
      <c r="K190" s="29"/>
    </row>
    <row r="191" spans="1:11" ht="14.1" customHeight="1" x14ac:dyDescent="0.2">
      <c r="A191" s="16"/>
      <c r="B191" s="35" t="s">
        <v>34</v>
      </c>
      <c r="C191" s="44" t="s">
        <v>12</v>
      </c>
      <c r="D191" s="15"/>
      <c r="E191" s="36">
        <f>E190*1.02</f>
        <v>47.776800000000001</v>
      </c>
      <c r="F191" s="25"/>
      <c r="G191" s="15"/>
      <c r="H191" s="52"/>
      <c r="I191" s="44">
        <f>E191*H191</f>
        <v>0</v>
      </c>
      <c r="J191" s="45">
        <f t="shared" si="19"/>
        <v>0</v>
      </c>
      <c r="K191" s="29"/>
    </row>
    <row r="192" spans="1:11" ht="15" customHeight="1" x14ac:dyDescent="0.2">
      <c r="A192" s="16"/>
      <c r="B192" s="35" t="s">
        <v>168</v>
      </c>
      <c r="C192" s="44" t="s">
        <v>31</v>
      </c>
      <c r="D192" s="15"/>
      <c r="E192" s="36">
        <f>E190*0.2</f>
        <v>9.3680000000000003</v>
      </c>
      <c r="F192" s="25"/>
      <c r="G192" s="15"/>
      <c r="H192" s="52"/>
      <c r="I192" s="44">
        <f>E192*H192</f>
        <v>0</v>
      </c>
      <c r="J192" s="45">
        <f t="shared" si="19"/>
        <v>0</v>
      </c>
      <c r="K192" s="29"/>
    </row>
    <row r="193" spans="1:11" ht="14.1" customHeight="1" x14ac:dyDescent="0.2">
      <c r="A193" s="16"/>
      <c r="B193" s="35" t="s">
        <v>35</v>
      </c>
      <c r="C193" s="44" t="s">
        <v>12</v>
      </c>
      <c r="D193" s="15"/>
      <c r="E193" s="36">
        <f>E190*6.5</f>
        <v>304.46000000000004</v>
      </c>
      <c r="F193" s="25"/>
      <c r="G193" s="15"/>
      <c r="H193" s="52"/>
      <c r="I193" s="44">
        <f>E193*H193</f>
        <v>0</v>
      </c>
      <c r="J193" s="45">
        <f t="shared" si="19"/>
        <v>0</v>
      </c>
      <c r="K193" s="29"/>
    </row>
    <row r="194" spans="1:11" ht="14.1" customHeight="1" x14ac:dyDescent="0.2">
      <c r="A194" s="16"/>
      <c r="B194" s="35" t="s">
        <v>36</v>
      </c>
      <c r="C194" s="44" t="s">
        <v>32</v>
      </c>
      <c r="D194" s="15"/>
      <c r="E194" s="36">
        <f>E190*0.46</f>
        <v>21.546400000000002</v>
      </c>
      <c r="F194" s="25"/>
      <c r="G194" s="15"/>
      <c r="H194" s="52"/>
      <c r="I194" s="44">
        <f>E194*H194</f>
        <v>0</v>
      </c>
      <c r="J194" s="45">
        <f t="shared" si="19"/>
        <v>0</v>
      </c>
      <c r="K194" s="29"/>
    </row>
    <row r="195" spans="1:11" ht="14.1" customHeight="1" x14ac:dyDescent="0.2">
      <c r="A195" s="16"/>
      <c r="B195" s="35" t="s">
        <v>28</v>
      </c>
      <c r="C195" s="44" t="s">
        <v>24</v>
      </c>
      <c r="D195" s="15"/>
      <c r="E195" s="36">
        <v>1</v>
      </c>
      <c r="F195" s="25"/>
      <c r="G195" s="15"/>
      <c r="H195" s="52"/>
      <c r="I195" s="44">
        <f>E195*H195</f>
        <v>0</v>
      </c>
      <c r="J195" s="45">
        <f t="shared" si="19"/>
        <v>0</v>
      </c>
      <c r="K195" s="29"/>
    </row>
    <row r="196" spans="1:11" ht="40.35" customHeight="1" x14ac:dyDescent="0.2">
      <c r="A196" s="16">
        <v>83</v>
      </c>
      <c r="B196" s="17" t="s">
        <v>118</v>
      </c>
      <c r="C196" s="44" t="s">
        <v>12</v>
      </c>
      <c r="D196" s="15"/>
      <c r="E196" s="15">
        <v>18.73</v>
      </c>
      <c r="F196" s="25"/>
      <c r="G196" s="15">
        <f t="shared" si="20"/>
        <v>0</v>
      </c>
      <c r="H196" s="52"/>
      <c r="I196" s="44"/>
      <c r="J196" s="45">
        <f t="shared" si="19"/>
        <v>0</v>
      </c>
      <c r="K196" s="29"/>
    </row>
    <row r="197" spans="1:11" ht="14.1" customHeight="1" x14ac:dyDescent="0.2">
      <c r="A197" s="16"/>
      <c r="B197" s="35" t="s">
        <v>119</v>
      </c>
      <c r="C197" s="44" t="s">
        <v>31</v>
      </c>
      <c r="D197" s="15"/>
      <c r="E197" s="36">
        <f>E196*0.2</f>
        <v>3.7460000000000004</v>
      </c>
      <c r="F197" s="25"/>
      <c r="G197" s="15"/>
      <c r="H197" s="52"/>
      <c r="I197" s="44">
        <f t="shared" ref="I197:I202" si="21">E197*H197</f>
        <v>0</v>
      </c>
      <c r="J197" s="45">
        <f t="shared" si="19"/>
        <v>0</v>
      </c>
      <c r="K197" s="29"/>
    </row>
    <row r="198" spans="1:11" ht="14.1" customHeight="1" x14ac:dyDescent="0.2">
      <c r="A198" s="16"/>
      <c r="B198" s="35" t="s">
        <v>168</v>
      </c>
      <c r="C198" s="44" t="s">
        <v>31</v>
      </c>
      <c r="D198" s="15"/>
      <c r="E198" s="36">
        <f>E196*0.2</f>
        <v>3.7460000000000004</v>
      </c>
      <c r="F198" s="25"/>
      <c r="G198" s="15"/>
      <c r="H198" s="52"/>
      <c r="I198" s="44">
        <f t="shared" si="21"/>
        <v>0</v>
      </c>
      <c r="J198" s="45">
        <f t="shared" si="19"/>
        <v>0</v>
      </c>
      <c r="K198" s="29"/>
    </row>
    <row r="199" spans="1:11" ht="14.1" customHeight="1" x14ac:dyDescent="0.2">
      <c r="A199" s="16"/>
      <c r="B199" s="35" t="s">
        <v>37</v>
      </c>
      <c r="C199" s="44" t="s">
        <v>32</v>
      </c>
      <c r="D199" s="15"/>
      <c r="E199" s="36">
        <f>E196*2</f>
        <v>37.46</v>
      </c>
      <c r="F199" s="25"/>
      <c r="G199" s="15"/>
      <c r="H199" s="52"/>
      <c r="I199" s="44">
        <f t="shared" si="21"/>
        <v>0</v>
      </c>
      <c r="J199" s="45">
        <f t="shared" si="19"/>
        <v>0</v>
      </c>
      <c r="K199" s="29"/>
    </row>
    <row r="200" spans="1:11" ht="14.1" customHeight="1" x14ac:dyDescent="0.2">
      <c r="A200" s="16"/>
      <c r="B200" s="35" t="s">
        <v>120</v>
      </c>
      <c r="C200" s="44" t="s">
        <v>32</v>
      </c>
      <c r="D200" s="15"/>
      <c r="E200" s="36">
        <f>E196*1</f>
        <v>18.73</v>
      </c>
      <c r="F200" s="25"/>
      <c r="G200" s="15"/>
      <c r="H200" s="52"/>
      <c r="I200" s="44">
        <f t="shared" si="21"/>
        <v>0</v>
      </c>
      <c r="J200" s="45">
        <f t="shared" si="19"/>
        <v>0</v>
      </c>
      <c r="K200" s="29"/>
    </row>
    <row r="201" spans="1:11" ht="27" customHeight="1" x14ac:dyDescent="0.2">
      <c r="A201" s="16"/>
      <c r="B201" s="35" t="s">
        <v>121</v>
      </c>
      <c r="C201" s="44" t="s">
        <v>31</v>
      </c>
      <c r="D201" s="15"/>
      <c r="E201" s="36">
        <f>E196*0.3</f>
        <v>5.6189999999999998</v>
      </c>
      <c r="F201" s="25"/>
      <c r="G201" s="15"/>
      <c r="H201" s="52"/>
      <c r="I201" s="44">
        <f t="shared" si="21"/>
        <v>0</v>
      </c>
      <c r="J201" s="45">
        <f t="shared" si="19"/>
        <v>0</v>
      </c>
      <c r="K201" s="29"/>
    </row>
    <row r="202" spans="1:11" ht="14.1" customHeight="1" x14ac:dyDescent="0.2">
      <c r="A202" s="16"/>
      <c r="B202" s="35" t="s">
        <v>28</v>
      </c>
      <c r="C202" s="44" t="s">
        <v>24</v>
      </c>
      <c r="D202" s="15"/>
      <c r="E202" s="36">
        <v>1</v>
      </c>
      <c r="F202" s="25"/>
      <c r="G202" s="15"/>
      <c r="H202" s="52"/>
      <c r="I202" s="44">
        <f t="shared" si="21"/>
        <v>0</v>
      </c>
      <c r="J202" s="45">
        <f t="shared" si="19"/>
        <v>0</v>
      </c>
      <c r="K202" s="29"/>
    </row>
    <row r="203" spans="1:11" ht="14.1" customHeight="1" x14ac:dyDescent="0.2">
      <c r="A203" s="16">
        <v>84</v>
      </c>
      <c r="B203" s="17" t="s">
        <v>122</v>
      </c>
      <c r="C203" s="44" t="s">
        <v>1</v>
      </c>
      <c r="D203" s="15"/>
      <c r="E203" s="15">
        <v>5</v>
      </c>
      <c r="F203" s="25"/>
      <c r="G203" s="15">
        <f t="shared" si="20"/>
        <v>0</v>
      </c>
      <c r="H203" s="52"/>
      <c r="I203" s="44"/>
      <c r="J203" s="45">
        <f t="shared" si="19"/>
        <v>0</v>
      </c>
      <c r="K203" s="29"/>
    </row>
    <row r="204" spans="1:11" ht="14.1" customHeight="1" x14ac:dyDescent="0.2">
      <c r="A204" s="16"/>
      <c r="B204" s="35" t="s">
        <v>169</v>
      </c>
      <c r="C204" s="44" t="s">
        <v>1</v>
      </c>
      <c r="D204" s="15"/>
      <c r="E204" s="36">
        <f>E203</f>
        <v>5</v>
      </c>
      <c r="F204" s="25"/>
      <c r="G204" s="15"/>
      <c r="H204" s="52"/>
      <c r="I204" s="44">
        <f>E204*H204</f>
        <v>0</v>
      </c>
      <c r="J204" s="45">
        <f t="shared" si="19"/>
        <v>0</v>
      </c>
      <c r="K204" s="29"/>
    </row>
    <row r="205" spans="1:11" ht="14.1" customHeight="1" x14ac:dyDescent="0.2">
      <c r="A205" s="16"/>
      <c r="B205" s="35" t="s">
        <v>28</v>
      </c>
      <c r="C205" s="44" t="s">
        <v>24</v>
      </c>
      <c r="D205" s="15"/>
      <c r="E205" s="36">
        <f>E203</f>
        <v>5</v>
      </c>
      <c r="F205" s="25"/>
      <c r="G205" s="15"/>
      <c r="H205" s="52"/>
      <c r="I205" s="44">
        <f>E205*H205</f>
        <v>0</v>
      </c>
      <c r="J205" s="45">
        <f t="shared" si="19"/>
        <v>0</v>
      </c>
      <c r="K205" s="29"/>
    </row>
    <row r="206" spans="1:11" ht="14.1" customHeight="1" x14ac:dyDescent="0.2">
      <c r="A206" s="16">
        <v>85</v>
      </c>
      <c r="B206" s="17" t="s">
        <v>124</v>
      </c>
      <c r="C206" s="44" t="s">
        <v>12</v>
      </c>
      <c r="D206" s="15"/>
      <c r="E206" s="15">
        <v>13.47</v>
      </c>
      <c r="F206" s="25"/>
      <c r="G206" s="15">
        <f t="shared" si="20"/>
        <v>0</v>
      </c>
      <c r="H206" s="52"/>
      <c r="I206" s="44"/>
      <c r="J206" s="45">
        <f t="shared" si="19"/>
        <v>0</v>
      </c>
      <c r="K206" s="29"/>
    </row>
    <row r="207" spans="1:11" ht="14.1" customHeight="1" x14ac:dyDescent="0.2">
      <c r="A207" s="16"/>
      <c r="B207" s="35" t="s">
        <v>54</v>
      </c>
      <c r="C207" s="44" t="s">
        <v>24</v>
      </c>
      <c r="D207" s="15"/>
      <c r="E207" s="36">
        <f>E206</f>
        <v>13.47</v>
      </c>
      <c r="F207" s="25"/>
      <c r="G207" s="15"/>
      <c r="H207" s="52"/>
      <c r="I207" s="44">
        <f>E207*H207</f>
        <v>0</v>
      </c>
      <c r="J207" s="45">
        <f t="shared" si="19"/>
        <v>0</v>
      </c>
      <c r="K207" s="29"/>
    </row>
    <row r="208" spans="1:11" ht="14.1" customHeight="1" x14ac:dyDescent="0.2">
      <c r="A208" s="16"/>
      <c r="B208" s="35" t="s">
        <v>28</v>
      </c>
      <c r="C208" s="44" t="s">
        <v>24</v>
      </c>
      <c r="D208" s="15"/>
      <c r="E208" s="36">
        <f>E206</f>
        <v>13.47</v>
      </c>
      <c r="F208" s="25"/>
      <c r="G208" s="15"/>
      <c r="H208" s="52"/>
      <c r="I208" s="44">
        <f>E208*H208</f>
        <v>0</v>
      </c>
      <c r="J208" s="45">
        <f t="shared" si="19"/>
        <v>0</v>
      </c>
      <c r="K208" s="29"/>
    </row>
    <row r="209" spans="1:11" ht="14.1" customHeight="1" x14ac:dyDescent="0.2">
      <c r="A209" s="16">
        <v>86</v>
      </c>
      <c r="B209" s="17" t="s">
        <v>125</v>
      </c>
      <c r="C209" s="44" t="s">
        <v>1</v>
      </c>
      <c r="D209" s="15"/>
      <c r="E209" s="15">
        <v>5</v>
      </c>
      <c r="F209" s="25"/>
      <c r="G209" s="15">
        <f t="shared" ref="G209" si="22">F209*E209</f>
        <v>0</v>
      </c>
      <c r="H209" s="52"/>
      <c r="I209" s="44"/>
      <c r="J209" s="45">
        <f t="shared" si="19"/>
        <v>0</v>
      </c>
      <c r="K209" s="29"/>
    </row>
    <row r="210" spans="1:11" ht="27" customHeight="1" x14ac:dyDescent="0.2">
      <c r="A210" s="16"/>
      <c r="B210" s="35" t="s">
        <v>170</v>
      </c>
      <c r="C210" s="44" t="s">
        <v>24</v>
      </c>
      <c r="D210" s="15"/>
      <c r="E210" s="36">
        <f>E209</f>
        <v>5</v>
      </c>
      <c r="F210" s="25"/>
      <c r="G210" s="15"/>
      <c r="H210" s="52"/>
      <c r="I210" s="44">
        <f>E210*H210</f>
        <v>0</v>
      </c>
      <c r="J210" s="45">
        <f t="shared" si="19"/>
        <v>0</v>
      </c>
      <c r="K210" s="29"/>
    </row>
    <row r="211" spans="1:11" ht="14.1" customHeight="1" x14ac:dyDescent="0.2">
      <c r="A211" s="16"/>
      <c r="B211" s="35" t="s">
        <v>28</v>
      </c>
      <c r="C211" s="44" t="s">
        <v>24</v>
      </c>
      <c r="D211" s="15"/>
      <c r="E211" s="36">
        <f>E209</f>
        <v>5</v>
      </c>
      <c r="F211" s="25"/>
      <c r="G211" s="15"/>
      <c r="H211" s="52"/>
      <c r="I211" s="44">
        <f>E211*H211</f>
        <v>0</v>
      </c>
      <c r="J211" s="45">
        <f t="shared" si="19"/>
        <v>0</v>
      </c>
      <c r="K211" s="29"/>
    </row>
    <row r="212" spans="1:11" ht="14.1" customHeight="1" x14ac:dyDescent="0.2">
      <c r="A212" s="16">
        <v>87</v>
      </c>
      <c r="B212" s="17" t="s">
        <v>8</v>
      </c>
      <c r="C212" s="44" t="s">
        <v>1</v>
      </c>
      <c r="D212" s="15"/>
      <c r="E212" s="15">
        <v>2</v>
      </c>
      <c r="F212" s="25"/>
      <c r="G212" s="15">
        <f t="shared" ref="G212:G267" si="23">F212*E212</f>
        <v>0</v>
      </c>
      <c r="H212" s="52"/>
      <c r="I212" s="44"/>
      <c r="J212" s="45">
        <f t="shared" si="19"/>
        <v>0</v>
      </c>
      <c r="K212" s="29"/>
    </row>
    <row r="213" spans="1:11" ht="27" customHeight="1" x14ac:dyDescent="0.2">
      <c r="A213" s="16"/>
      <c r="B213" s="35" t="s">
        <v>55</v>
      </c>
      <c r="C213" s="44" t="s">
        <v>24</v>
      </c>
      <c r="D213" s="15"/>
      <c r="E213" s="36">
        <f>E212</f>
        <v>2</v>
      </c>
      <c r="F213" s="25"/>
      <c r="G213" s="15"/>
      <c r="H213" s="52"/>
      <c r="I213" s="44">
        <f>E213*H213</f>
        <v>0</v>
      </c>
      <c r="J213" s="45">
        <f t="shared" si="19"/>
        <v>0</v>
      </c>
      <c r="K213" s="29"/>
    </row>
    <row r="214" spans="1:11" ht="14.1" customHeight="1" x14ac:dyDescent="0.2">
      <c r="A214" s="16"/>
      <c r="B214" s="35" t="s">
        <v>28</v>
      </c>
      <c r="C214" s="44" t="s">
        <v>24</v>
      </c>
      <c r="D214" s="15"/>
      <c r="E214" s="36">
        <f>E212</f>
        <v>2</v>
      </c>
      <c r="F214" s="25"/>
      <c r="G214" s="15"/>
      <c r="H214" s="52"/>
      <c r="I214" s="44">
        <f>E214*H214</f>
        <v>0</v>
      </c>
      <c r="J214" s="45">
        <f t="shared" si="19"/>
        <v>0</v>
      </c>
      <c r="K214" s="29"/>
    </row>
    <row r="215" spans="1:11" ht="14.1" customHeight="1" x14ac:dyDescent="0.2">
      <c r="A215" s="16">
        <v>88</v>
      </c>
      <c r="B215" s="17" t="s">
        <v>129</v>
      </c>
      <c r="C215" s="44" t="s">
        <v>1</v>
      </c>
      <c r="D215" s="15"/>
      <c r="E215" s="15">
        <v>8</v>
      </c>
      <c r="F215" s="25"/>
      <c r="G215" s="15">
        <f t="shared" si="23"/>
        <v>0</v>
      </c>
      <c r="H215" s="52"/>
      <c r="I215" s="44"/>
      <c r="J215" s="45">
        <f t="shared" si="19"/>
        <v>0</v>
      </c>
      <c r="K215" s="29"/>
    </row>
    <row r="216" spans="1:11" ht="14.1" customHeight="1" x14ac:dyDescent="0.2">
      <c r="A216" s="16"/>
      <c r="B216" s="35" t="s">
        <v>171</v>
      </c>
      <c r="C216" s="44" t="s">
        <v>24</v>
      </c>
      <c r="D216" s="15"/>
      <c r="E216" s="36">
        <f>E215</f>
        <v>8</v>
      </c>
      <c r="F216" s="25"/>
      <c r="G216" s="15"/>
      <c r="H216" s="52"/>
      <c r="I216" s="44">
        <f>E216*H216</f>
        <v>0</v>
      </c>
      <c r="J216" s="45">
        <f t="shared" si="19"/>
        <v>0</v>
      </c>
      <c r="K216" s="29"/>
    </row>
    <row r="217" spans="1:11" ht="14.1" customHeight="1" x14ac:dyDescent="0.2">
      <c r="A217" s="16"/>
      <c r="B217" s="35" t="s">
        <v>28</v>
      </c>
      <c r="C217" s="44" t="s">
        <v>24</v>
      </c>
      <c r="D217" s="15"/>
      <c r="E217" s="36">
        <f>E215</f>
        <v>8</v>
      </c>
      <c r="F217" s="25"/>
      <c r="G217" s="15"/>
      <c r="H217" s="52"/>
      <c r="I217" s="44">
        <f>E217*H217</f>
        <v>0</v>
      </c>
      <c r="J217" s="45">
        <f t="shared" si="19"/>
        <v>0</v>
      </c>
      <c r="K217" s="29"/>
    </row>
    <row r="218" spans="1:11" ht="14.1" customHeight="1" x14ac:dyDescent="0.2">
      <c r="A218" s="16">
        <v>89</v>
      </c>
      <c r="B218" s="17" t="s">
        <v>6</v>
      </c>
      <c r="C218" s="44" t="s">
        <v>1</v>
      </c>
      <c r="D218" s="15"/>
      <c r="E218" s="15">
        <v>2</v>
      </c>
      <c r="F218" s="25"/>
      <c r="G218" s="15">
        <f t="shared" si="23"/>
        <v>0</v>
      </c>
      <c r="H218" s="52"/>
      <c r="I218" s="44"/>
      <c r="J218" s="45">
        <f t="shared" si="19"/>
        <v>0</v>
      </c>
      <c r="K218" s="29"/>
    </row>
    <row r="219" spans="1:11" ht="14.1" customHeight="1" x14ac:dyDescent="0.2">
      <c r="A219" s="16"/>
      <c r="B219" s="35" t="s">
        <v>40</v>
      </c>
      <c r="C219" s="44" t="s">
        <v>24</v>
      </c>
      <c r="D219" s="15"/>
      <c r="E219" s="36">
        <f>E218</f>
        <v>2</v>
      </c>
      <c r="F219" s="25"/>
      <c r="G219" s="15"/>
      <c r="H219" s="52"/>
      <c r="I219" s="44">
        <f>E219*H219</f>
        <v>0</v>
      </c>
      <c r="J219" s="45">
        <f t="shared" si="19"/>
        <v>0</v>
      </c>
      <c r="K219" s="29"/>
    </row>
    <row r="220" spans="1:11" ht="14.1" customHeight="1" x14ac:dyDescent="0.2">
      <c r="A220" s="16"/>
      <c r="B220" s="35" t="s">
        <v>28</v>
      </c>
      <c r="C220" s="44" t="s">
        <v>24</v>
      </c>
      <c r="D220" s="15"/>
      <c r="E220" s="36">
        <v>1</v>
      </c>
      <c r="F220" s="25"/>
      <c r="G220" s="15"/>
      <c r="H220" s="52"/>
      <c r="I220" s="44">
        <f>E220*H220</f>
        <v>0</v>
      </c>
      <c r="J220" s="45">
        <f t="shared" si="19"/>
        <v>0</v>
      </c>
      <c r="K220" s="29"/>
    </row>
    <row r="221" spans="1:11" ht="14.1" customHeight="1" x14ac:dyDescent="0.2">
      <c r="A221" s="16">
        <v>90</v>
      </c>
      <c r="B221" s="17" t="s">
        <v>139</v>
      </c>
      <c r="C221" s="44" t="s">
        <v>1</v>
      </c>
      <c r="D221" s="15"/>
      <c r="E221" s="15">
        <v>2</v>
      </c>
      <c r="F221" s="25"/>
      <c r="G221" s="15">
        <f t="shared" si="23"/>
        <v>0</v>
      </c>
      <c r="H221" s="52"/>
      <c r="I221" s="44"/>
      <c r="J221" s="45">
        <f t="shared" si="19"/>
        <v>0</v>
      </c>
      <c r="K221" s="29"/>
    </row>
    <row r="222" spans="1:11" ht="14.1" customHeight="1" x14ac:dyDescent="0.2">
      <c r="A222" s="16"/>
      <c r="B222" s="35" t="s">
        <v>42</v>
      </c>
      <c r="C222" s="44" t="s">
        <v>24</v>
      </c>
      <c r="D222" s="15"/>
      <c r="E222" s="36">
        <f>E221</f>
        <v>2</v>
      </c>
      <c r="F222" s="25"/>
      <c r="G222" s="15"/>
      <c r="H222" s="52"/>
      <c r="I222" s="44">
        <f>E222*H222</f>
        <v>0</v>
      </c>
      <c r="J222" s="45">
        <f t="shared" si="19"/>
        <v>0</v>
      </c>
      <c r="K222" s="29"/>
    </row>
    <row r="223" spans="1:11" ht="14.1" customHeight="1" x14ac:dyDescent="0.2">
      <c r="A223" s="16"/>
      <c r="B223" s="35" t="s">
        <v>28</v>
      </c>
      <c r="C223" s="44" t="s">
        <v>24</v>
      </c>
      <c r="D223" s="15"/>
      <c r="E223" s="36">
        <v>1</v>
      </c>
      <c r="F223" s="25"/>
      <c r="G223" s="15"/>
      <c r="H223" s="52"/>
      <c r="I223" s="44">
        <f>E223*H223</f>
        <v>0</v>
      </c>
      <c r="J223" s="45">
        <f t="shared" si="19"/>
        <v>0</v>
      </c>
      <c r="K223" s="29"/>
    </row>
    <row r="224" spans="1:11" ht="14.1" customHeight="1" x14ac:dyDescent="0.2">
      <c r="A224" s="16">
        <v>91</v>
      </c>
      <c r="B224" s="17" t="s">
        <v>140</v>
      </c>
      <c r="C224" s="44" t="s">
        <v>1</v>
      </c>
      <c r="D224" s="15"/>
      <c r="E224" s="15">
        <v>1</v>
      </c>
      <c r="F224" s="25"/>
      <c r="G224" s="15">
        <f t="shared" si="23"/>
        <v>0</v>
      </c>
      <c r="H224" s="52"/>
      <c r="I224" s="44"/>
      <c r="J224" s="45">
        <f t="shared" si="19"/>
        <v>0</v>
      </c>
      <c r="K224" s="29"/>
    </row>
    <row r="225" spans="1:11" ht="14.1" customHeight="1" x14ac:dyDescent="0.2">
      <c r="A225" s="16"/>
      <c r="B225" s="35" t="s">
        <v>172</v>
      </c>
      <c r="C225" s="44" t="s">
        <v>24</v>
      </c>
      <c r="D225" s="15"/>
      <c r="E225" s="36">
        <v>1</v>
      </c>
      <c r="F225" s="25"/>
      <c r="G225" s="15"/>
      <c r="H225" s="52"/>
      <c r="I225" s="44">
        <f>E225*H225</f>
        <v>0</v>
      </c>
      <c r="J225" s="45">
        <f t="shared" si="19"/>
        <v>0</v>
      </c>
      <c r="K225" s="29"/>
    </row>
    <row r="226" spans="1:11" ht="14.1" customHeight="1" x14ac:dyDescent="0.2">
      <c r="A226" s="16"/>
      <c r="B226" s="35" t="s">
        <v>28</v>
      </c>
      <c r="C226" s="44" t="s">
        <v>24</v>
      </c>
      <c r="D226" s="15"/>
      <c r="E226" s="36">
        <v>1</v>
      </c>
      <c r="F226" s="25"/>
      <c r="G226" s="15"/>
      <c r="H226" s="52"/>
      <c r="I226" s="44">
        <f>E226*H226</f>
        <v>0</v>
      </c>
      <c r="J226" s="45">
        <f t="shared" si="19"/>
        <v>0</v>
      </c>
      <c r="K226" s="29"/>
    </row>
    <row r="227" spans="1:11" ht="14.1" customHeight="1" x14ac:dyDescent="0.2">
      <c r="A227" s="16">
        <v>92</v>
      </c>
      <c r="B227" s="17" t="s">
        <v>142</v>
      </c>
      <c r="C227" s="44" t="s">
        <v>1</v>
      </c>
      <c r="D227" s="15"/>
      <c r="E227" s="15">
        <v>2</v>
      </c>
      <c r="F227" s="25"/>
      <c r="G227" s="15">
        <f t="shared" si="23"/>
        <v>0</v>
      </c>
      <c r="H227" s="52"/>
      <c r="I227" s="44"/>
      <c r="J227" s="45">
        <f t="shared" si="19"/>
        <v>0</v>
      </c>
      <c r="K227" s="29"/>
    </row>
    <row r="228" spans="1:11" ht="14.1" customHeight="1" x14ac:dyDescent="0.2">
      <c r="A228" s="16"/>
      <c r="B228" s="35" t="s">
        <v>41</v>
      </c>
      <c r="C228" s="44" t="s">
        <v>24</v>
      </c>
      <c r="D228" s="15"/>
      <c r="E228" s="36">
        <f>E227</f>
        <v>2</v>
      </c>
      <c r="F228" s="25"/>
      <c r="G228" s="15"/>
      <c r="H228" s="52"/>
      <c r="I228" s="44">
        <f>E228*H228</f>
        <v>0</v>
      </c>
      <c r="J228" s="45">
        <f t="shared" si="19"/>
        <v>0</v>
      </c>
      <c r="K228" s="29"/>
    </row>
    <row r="229" spans="1:11" ht="14.1" customHeight="1" x14ac:dyDescent="0.2">
      <c r="A229" s="16"/>
      <c r="B229" s="35" t="s">
        <v>28</v>
      </c>
      <c r="C229" s="44" t="s">
        <v>24</v>
      </c>
      <c r="D229" s="15"/>
      <c r="E229" s="36">
        <v>1</v>
      </c>
      <c r="F229" s="25"/>
      <c r="G229" s="15"/>
      <c r="H229" s="52"/>
      <c r="I229" s="44">
        <f>E229*H229</f>
        <v>0</v>
      </c>
      <c r="J229" s="45">
        <f t="shared" si="19"/>
        <v>0</v>
      </c>
      <c r="K229" s="29"/>
    </row>
    <row r="230" spans="1:11" ht="14.1" customHeight="1" x14ac:dyDescent="0.2">
      <c r="A230" s="16">
        <v>93</v>
      </c>
      <c r="B230" s="17" t="s">
        <v>143</v>
      </c>
      <c r="C230" s="44" t="s">
        <v>1</v>
      </c>
      <c r="D230" s="15"/>
      <c r="E230" s="15">
        <v>27.28</v>
      </c>
      <c r="F230" s="25"/>
      <c r="G230" s="15">
        <f t="shared" si="23"/>
        <v>0</v>
      </c>
      <c r="H230" s="52"/>
      <c r="I230" s="44"/>
      <c r="J230" s="45">
        <f t="shared" si="19"/>
        <v>0</v>
      </c>
      <c r="K230" s="29"/>
    </row>
    <row r="231" spans="1:11" ht="27" customHeight="1" x14ac:dyDescent="0.2">
      <c r="A231" s="16"/>
      <c r="B231" s="35" t="s">
        <v>56</v>
      </c>
      <c r="C231" s="44" t="s">
        <v>12</v>
      </c>
      <c r="D231" s="15"/>
      <c r="E231" s="36">
        <f>E230*1.1</f>
        <v>30.008000000000003</v>
      </c>
      <c r="F231" s="25"/>
      <c r="G231" s="15"/>
      <c r="H231" s="52"/>
      <c r="I231" s="44">
        <f>E231*H231</f>
        <v>0</v>
      </c>
      <c r="J231" s="45">
        <f t="shared" si="19"/>
        <v>0</v>
      </c>
      <c r="K231" s="29"/>
    </row>
    <row r="232" spans="1:11" ht="14.1" customHeight="1" x14ac:dyDescent="0.2">
      <c r="A232" s="16"/>
      <c r="B232" s="35" t="s">
        <v>28</v>
      </c>
      <c r="C232" s="44" t="s">
        <v>24</v>
      </c>
      <c r="D232" s="15"/>
      <c r="E232" s="36">
        <v>1</v>
      </c>
      <c r="F232" s="25"/>
      <c r="G232" s="15"/>
      <c r="H232" s="52"/>
      <c r="I232" s="44">
        <f>E232*H232</f>
        <v>0</v>
      </c>
      <c r="J232" s="45">
        <f t="shared" si="19"/>
        <v>0</v>
      </c>
      <c r="K232" s="29"/>
    </row>
    <row r="233" spans="1:11" ht="14.1" customHeight="1" x14ac:dyDescent="0.2">
      <c r="A233" s="16">
        <v>94</v>
      </c>
      <c r="B233" s="17" t="s">
        <v>173</v>
      </c>
      <c r="C233" s="44" t="s">
        <v>1</v>
      </c>
      <c r="D233" s="15"/>
      <c r="E233" s="15">
        <v>2</v>
      </c>
      <c r="F233" s="25"/>
      <c r="G233" s="15">
        <f t="shared" si="23"/>
        <v>0</v>
      </c>
      <c r="H233" s="52"/>
      <c r="I233" s="44"/>
      <c r="J233" s="45">
        <f t="shared" ref="J233:J268" si="24">G233+I233</f>
        <v>0</v>
      </c>
      <c r="K233" s="29"/>
    </row>
    <row r="234" spans="1:11" ht="14.1" customHeight="1" x14ac:dyDescent="0.2">
      <c r="A234" s="16"/>
      <c r="B234" s="35" t="s">
        <v>145</v>
      </c>
      <c r="C234" s="44" t="s">
        <v>24</v>
      </c>
      <c r="D234" s="15"/>
      <c r="E234" s="36">
        <f>E233</f>
        <v>2</v>
      </c>
      <c r="F234" s="25"/>
      <c r="G234" s="15"/>
      <c r="H234" s="52"/>
      <c r="I234" s="44">
        <f>E234*H234</f>
        <v>0</v>
      </c>
      <c r="J234" s="45">
        <f t="shared" si="24"/>
        <v>0</v>
      </c>
      <c r="K234" s="29"/>
    </row>
    <row r="235" spans="1:11" ht="14.1" customHeight="1" x14ac:dyDescent="0.2">
      <c r="A235" s="16"/>
      <c r="B235" s="35" t="s">
        <v>28</v>
      </c>
      <c r="C235" s="44" t="s">
        <v>24</v>
      </c>
      <c r="D235" s="15"/>
      <c r="E235" s="36">
        <f>E233</f>
        <v>2</v>
      </c>
      <c r="F235" s="25"/>
      <c r="G235" s="15"/>
      <c r="H235" s="52"/>
      <c r="I235" s="44">
        <f>E235*H235</f>
        <v>0</v>
      </c>
      <c r="J235" s="45">
        <f t="shared" si="24"/>
        <v>0</v>
      </c>
      <c r="K235" s="29"/>
    </row>
    <row r="236" spans="1:11" ht="14.1" customHeight="1" x14ac:dyDescent="0.2">
      <c r="A236" s="16">
        <v>95</v>
      </c>
      <c r="B236" s="17" t="s">
        <v>174</v>
      </c>
      <c r="C236" s="44" t="s">
        <v>1</v>
      </c>
      <c r="D236" s="15"/>
      <c r="E236" s="15">
        <v>2</v>
      </c>
      <c r="F236" s="25"/>
      <c r="G236" s="15">
        <f t="shared" si="23"/>
        <v>0</v>
      </c>
      <c r="H236" s="52"/>
      <c r="I236" s="44"/>
      <c r="J236" s="45">
        <f t="shared" si="24"/>
        <v>0</v>
      </c>
      <c r="K236" s="29"/>
    </row>
    <row r="237" spans="1:11" ht="14.1" customHeight="1" x14ac:dyDescent="0.2">
      <c r="A237" s="16"/>
      <c r="B237" s="35" t="s">
        <v>175</v>
      </c>
      <c r="C237" s="44" t="s">
        <v>24</v>
      </c>
      <c r="D237" s="15"/>
      <c r="E237" s="36">
        <f>E236</f>
        <v>2</v>
      </c>
      <c r="F237" s="25"/>
      <c r="G237" s="15"/>
      <c r="H237" s="52"/>
      <c r="I237" s="44">
        <f>E237*H237</f>
        <v>0</v>
      </c>
      <c r="J237" s="45">
        <f t="shared" si="24"/>
        <v>0</v>
      </c>
      <c r="K237" s="29"/>
    </row>
    <row r="238" spans="1:11" ht="14.1" customHeight="1" x14ac:dyDescent="0.2">
      <c r="A238" s="16"/>
      <c r="B238" s="35" t="s">
        <v>28</v>
      </c>
      <c r="C238" s="44" t="s">
        <v>24</v>
      </c>
      <c r="D238" s="15"/>
      <c r="E238" s="36">
        <f>E236</f>
        <v>2</v>
      </c>
      <c r="F238" s="25"/>
      <c r="G238" s="15"/>
      <c r="H238" s="52"/>
      <c r="I238" s="44">
        <f>E238*H238</f>
        <v>0</v>
      </c>
      <c r="J238" s="45">
        <f t="shared" si="24"/>
        <v>0</v>
      </c>
      <c r="K238" s="29"/>
    </row>
    <row r="239" spans="1:11" ht="14.1" customHeight="1" x14ac:dyDescent="0.2">
      <c r="A239" s="16">
        <v>96</v>
      </c>
      <c r="B239" s="17" t="s">
        <v>176</v>
      </c>
      <c r="C239" s="44" t="s">
        <v>1</v>
      </c>
      <c r="D239" s="15"/>
      <c r="E239" s="15">
        <v>2</v>
      </c>
      <c r="F239" s="25"/>
      <c r="G239" s="15">
        <f t="shared" si="23"/>
        <v>0</v>
      </c>
      <c r="H239" s="52"/>
      <c r="I239" s="44"/>
      <c r="J239" s="45">
        <f t="shared" si="24"/>
        <v>0</v>
      </c>
      <c r="K239" s="29"/>
    </row>
    <row r="240" spans="1:11" ht="14.1" customHeight="1" x14ac:dyDescent="0.2">
      <c r="A240" s="16"/>
      <c r="B240" s="35" t="s">
        <v>177</v>
      </c>
      <c r="C240" s="44" t="s">
        <v>24</v>
      </c>
      <c r="D240" s="15"/>
      <c r="E240" s="36">
        <f>E239</f>
        <v>2</v>
      </c>
      <c r="F240" s="25"/>
      <c r="G240" s="15"/>
      <c r="H240" s="52"/>
      <c r="I240" s="44">
        <f>E240*H240</f>
        <v>0</v>
      </c>
      <c r="J240" s="45">
        <f t="shared" si="24"/>
        <v>0</v>
      </c>
      <c r="K240" s="29"/>
    </row>
    <row r="241" spans="1:11" ht="14.1" customHeight="1" x14ac:dyDescent="0.2">
      <c r="A241" s="16"/>
      <c r="B241" s="35" t="s">
        <v>28</v>
      </c>
      <c r="C241" s="44" t="s">
        <v>24</v>
      </c>
      <c r="D241" s="15"/>
      <c r="E241" s="36">
        <f>E239</f>
        <v>2</v>
      </c>
      <c r="F241" s="25"/>
      <c r="G241" s="15"/>
      <c r="H241" s="52"/>
      <c r="I241" s="44">
        <f>E241*H241</f>
        <v>0</v>
      </c>
      <c r="J241" s="45">
        <f t="shared" si="24"/>
        <v>0</v>
      </c>
      <c r="K241" s="29"/>
    </row>
    <row r="242" spans="1:11" ht="14.1" customHeight="1" x14ac:dyDescent="0.2">
      <c r="A242" s="16">
        <v>97</v>
      </c>
      <c r="B242" s="17" t="s">
        <v>178</v>
      </c>
      <c r="C242" s="44" t="s">
        <v>1</v>
      </c>
      <c r="D242" s="15"/>
      <c r="E242" s="15">
        <v>4</v>
      </c>
      <c r="F242" s="25"/>
      <c r="G242" s="15">
        <f t="shared" si="23"/>
        <v>0</v>
      </c>
      <c r="H242" s="52"/>
      <c r="I242" s="44"/>
      <c r="J242" s="45">
        <f t="shared" si="24"/>
        <v>0</v>
      </c>
      <c r="K242" s="29"/>
    </row>
    <row r="243" spans="1:11" ht="14.1" customHeight="1" x14ac:dyDescent="0.2">
      <c r="A243" s="16"/>
      <c r="B243" s="35" t="s">
        <v>149</v>
      </c>
      <c r="C243" s="44" t="s">
        <v>24</v>
      </c>
      <c r="D243" s="15"/>
      <c r="E243" s="36">
        <f>E242/2</f>
        <v>2</v>
      </c>
      <c r="F243" s="25"/>
      <c r="G243" s="15"/>
      <c r="H243" s="52"/>
      <c r="I243" s="44">
        <f>E243*H243</f>
        <v>0</v>
      </c>
      <c r="J243" s="45">
        <f t="shared" si="24"/>
        <v>0</v>
      </c>
      <c r="K243" s="29"/>
    </row>
    <row r="244" spans="1:11" ht="14.1" customHeight="1" x14ac:dyDescent="0.2">
      <c r="A244" s="16"/>
      <c r="B244" s="35" t="s">
        <v>179</v>
      </c>
      <c r="C244" s="44" t="s">
        <v>24</v>
      </c>
      <c r="D244" s="15"/>
      <c r="E244" s="36">
        <f>E242/2</f>
        <v>2</v>
      </c>
      <c r="F244" s="25"/>
      <c r="G244" s="15"/>
      <c r="H244" s="52"/>
      <c r="I244" s="44">
        <f>E244*H244</f>
        <v>0</v>
      </c>
      <c r="J244" s="45">
        <f t="shared" si="24"/>
        <v>0</v>
      </c>
      <c r="K244" s="29"/>
    </row>
    <row r="245" spans="1:11" ht="14.1" customHeight="1" x14ac:dyDescent="0.2">
      <c r="A245" s="16"/>
      <c r="B245" s="35" t="s">
        <v>28</v>
      </c>
      <c r="C245" s="44" t="s">
        <v>24</v>
      </c>
      <c r="D245" s="15"/>
      <c r="E245" s="36">
        <f>E242</f>
        <v>4</v>
      </c>
      <c r="F245" s="25"/>
      <c r="G245" s="15"/>
      <c r="H245" s="52"/>
      <c r="I245" s="44">
        <f>E245*H245</f>
        <v>0</v>
      </c>
      <c r="J245" s="45">
        <f t="shared" si="24"/>
        <v>0</v>
      </c>
      <c r="K245" s="29"/>
    </row>
    <row r="246" spans="1:11" ht="14.1" customHeight="1" x14ac:dyDescent="0.2">
      <c r="A246" s="16">
        <v>98</v>
      </c>
      <c r="B246" s="17" t="s">
        <v>180</v>
      </c>
      <c r="C246" s="44" t="s">
        <v>1</v>
      </c>
      <c r="D246" s="15"/>
      <c r="E246" s="15">
        <v>6</v>
      </c>
      <c r="F246" s="25"/>
      <c r="G246" s="15">
        <f t="shared" si="23"/>
        <v>0</v>
      </c>
      <c r="H246" s="52"/>
      <c r="I246" s="44"/>
      <c r="J246" s="45">
        <f t="shared" si="24"/>
        <v>0</v>
      </c>
      <c r="K246" s="29"/>
    </row>
    <row r="247" spans="1:11" ht="14.1" customHeight="1" x14ac:dyDescent="0.2">
      <c r="A247" s="16"/>
      <c r="B247" s="35" t="s">
        <v>181</v>
      </c>
      <c r="C247" s="44" t="s">
        <v>24</v>
      </c>
      <c r="D247" s="15"/>
      <c r="E247" s="36">
        <f>E246</f>
        <v>6</v>
      </c>
      <c r="F247" s="25"/>
      <c r="G247" s="15"/>
      <c r="H247" s="52"/>
      <c r="I247" s="44">
        <f>E247*H247</f>
        <v>0</v>
      </c>
      <c r="J247" s="45">
        <f t="shared" si="24"/>
        <v>0</v>
      </c>
      <c r="K247" s="29"/>
    </row>
    <row r="248" spans="1:11" ht="14.1" customHeight="1" x14ac:dyDescent="0.2">
      <c r="A248" s="16"/>
      <c r="B248" s="35" t="s">
        <v>28</v>
      </c>
      <c r="C248" s="44" t="s">
        <v>24</v>
      </c>
      <c r="D248" s="15"/>
      <c r="E248" s="36">
        <f>E246</f>
        <v>6</v>
      </c>
      <c r="F248" s="25"/>
      <c r="G248" s="15"/>
      <c r="H248" s="52"/>
      <c r="I248" s="44">
        <f>E248*H248</f>
        <v>0</v>
      </c>
      <c r="J248" s="45">
        <f t="shared" si="24"/>
        <v>0</v>
      </c>
      <c r="K248" s="29"/>
    </row>
    <row r="249" spans="1:11" ht="14.1" customHeight="1" x14ac:dyDescent="0.2">
      <c r="A249" s="16">
        <v>99</v>
      </c>
      <c r="B249" s="17" t="s">
        <v>153</v>
      </c>
      <c r="C249" s="44" t="s">
        <v>1</v>
      </c>
      <c r="D249" s="15" t="s">
        <v>60</v>
      </c>
      <c r="E249" s="15">
        <v>1</v>
      </c>
      <c r="F249" s="25"/>
      <c r="G249" s="15">
        <f t="shared" si="23"/>
        <v>0</v>
      </c>
      <c r="H249" s="52"/>
      <c r="I249" s="44"/>
      <c r="J249" s="45">
        <f t="shared" si="24"/>
        <v>0</v>
      </c>
      <c r="K249" s="29"/>
    </row>
    <row r="250" spans="1:11" ht="14.1" customHeight="1" x14ac:dyDescent="0.2">
      <c r="A250" s="16"/>
      <c r="B250" s="35" t="s">
        <v>59</v>
      </c>
      <c r="C250" s="44" t="s">
        <v>24</v>
      </c>
      <c r="D250" s="15"/>
      <c r="E250" s="36">
        <v>1</v>
      </c>
      <c r="F250" s="25"/>
      <c r="G250" s="15"/>
      <c r="H250" s="52"/>
      <c r="I250" s="44">
        <f>E250*H250</f>
        <v>0</v>
      </c>
      <c r="J250" s="45">
        <f t="shared" si="24"/>
        <v>0</v>
      </c>
      <c r="K250" s="29"/>
    </row>
    <row r="251" spans="1:11" ht="14.1" customHeight="1" x14ac:dyDescent="0.2">
      <c r="A251" s="16"/>
      <c r="B251" s="35" t="s">
        <v>28</v>
      </c>
      <c r="C251" s="44" t="s">
        <v>24</v>
      </c>
      <c r="D251" s="15"/>
      <c r="E251" s="36">
        <f>E249</f>
        <v>1</v>
      </c>
      <c r="F251" s="25"/>
      <c r="G251" s="15"/>
      <c r="H251" s="52"/>
      <c r="I251" s="44">
        <f>E251*H251</f>
        <v>0</v>
      </c>
      <c r="J251" s="45">
        <f t="shared" si="24"/>
        <v>0</v>
      </c>
      <c r="K251" s="29"/>
    </row>
    <row r="252" spans="1:11" ht="14.1" customHeight="1" x14ac:dyDescent="0.2">
      <c r="A252" s="16">
        <v>100</v>
      </c>
      <c r="B252" s="17" t="s">
        <v>154</v>
      </c>
      <c r="C252" s="44" t="s">
        <v>1</v>
      </c>
      <c r="D252" s="15"/>
      <c r="E252" s="15">
        <v>2</v>
      </c>
      <c r="F252" s="25"/>
      <c r="G252" s="15">
        <f t="shared" si="23"/>
        <v>0</v>
      </c>
      <c r="H252" s="52"/>
      <c r="I252" s="44"/>
      <c r="J252" s="45">
        <f t="shared" si="24"/>
        <v>0</v>
      </c>
      <c r="K252" s="29"/>
    </row>
    <row r="253" spans="1:11" ht="14.1" customHeight="1" x14ac:dyDescent="0.2">
      <c r="A253" s="16"/>
      <c r="B253" s="35" t="s">
        <v>49</v>
      </c>
      <c r="C253" s="44" t="s">
        <v>24</v>
      </c>
      <c r="D253" s="15"/>
      <c r="E253" s="36">
        <f>E252</f>
        <v>2</v>
      </c>
      <c r="F253" s="25"/>
      <c r="G253" s="15"/>
      <c r="H253" s="52"/>
      <c r="I253" s="44">
        <f>E253*H253</f>
        <v>0</v>
      </c>
      <c r="J253" s="45">
        <f t="shared" si="24"/>
        <v>0</v>
      </c>
      <c r="K253" s="29"/>
    </row>
    <row r="254" spans="1:11" ht="14.1" customHeight="1" x14ac:dyDescent="0.2">
      <c r="A254" s="16"/>
      <c r="B254" s="35" t="s">
        <v>28</v>
      </c>
      <c r="C254" s="44" t="s">
        <v>24</v>
      </c>
      <c r="D254" s="15"/>
      <c r="E254" s="36">
        <f>E252</f>
        <v>2</v>
      </c>
      <c r="F254" s="25"/>
      <c r="G254" s="15"/>
      <c r="H254" s="52"/>
      <c r="I254" s="44">
        <f>E254*H254</f>
        <v>0</v>
      </c>
      <c r="J254" s="45">
        <f t="shared" si="24"/>
        <v>0</v>
      </c>
      <c r="K254" s="29"/>
    </row>
    <row r="255" spans="1:11" ht="14.1" customHeight="1" x14ac:dyDescent="0.2">
      <c r="A255" s="16">
        <v>101</v>
      </c>
      <c r="B255" s="17" t="s">
        <v>182</v>
      </c>
      <c r="C255" s="44" t="s">
        <v>1</v>
      </c>
      <c r="D255" s="15"/>
      <c r="E255" s="15">
        <v>4</v>
      </c>
      <c r="F255" s="25"/>
      <c r="G255" s="15">
        <f t="shared" si="23"/>
        <v>0</v>
      </c>
      <c r="H255" s="52"/>
      <c r="I255" s="44"/>
      <c r="J255" s="45">
        <f t="shared" si="24"/>
        <v>0</v>
      </c>
      <c r="K255" s="29"/>
    </row>
    <row r="256" spans="1:11" ht="14.1" customHeight="1" x14ac:dyDescent="0.2">
      <c r="A256" s="16"/>
      <c r="B256" s="35" t="s">
        <v>39</v>
      </c>
      <c r="C256" s="44" t="s">
        <v>24</v>
      </c>
      <c r="D256" s="15"/>
      <c r="E256" s="36">
        <v>4</v>
      </c>
      <c r="F256" s="25"/>
      <c r="G256" s="15"/>
      <c r="H256" s="52"/>
      <c r="I256" s="44">
        <f t="shared" ref="I256:I262" si="25">E256*H256</f>
        <v>0</v>
      </c>
      <c r="J256" s="45">
        <f t="shared" si="24"/>
        <v>0</v>
      </c>
      <c r="K256" s="29"/>
    </row>
    <row r="257" spans="1:11" ht="14.1" customHeight="1" x14ac:dyDescent="0.2">
      <c r="A257" s="16"/>
      <c r="B257" s="35" t="s">
        <v>50</v>
      </c>
      <c r="C257" s="44" t="s">
        <v>24</v>
      </c>
      <c r="D257" s="15"/>
      <c r="E257" s="36">
        <v>1</v>
      </c>
      <c r="F257" s="25"/>
      <c r="G257" s="15"/>
      <c r="H257" s="52"/>
      <c r="I257" s="44">
        <f t="shared" si="25"/>
        <v>0</v>
      </c>
      <c r="J257" s="45">
        <f t="shared" si="24"/>
        <v>0</v>
      </c>
      <c r="K257" s="29"/>
    </row>
    <row r="258" spans="1:11" ht="14.1" customHeight="1" x14ac:dyDescent="0.2">
      <c r="A258" s="16"/>
      <c r="B258" s="35" t="s">
        <v>48</v>
      </c>
      <c r="C258" s="44" t="s">
        <v>24</v>
      </c>
      <c r="D258" s="15"/>
      <c r="E258" s="36">
        <v>0</v>
      </c>
      <c r="F258" s="25"/>
      <c r="G258" s="15"/>
      <c r="H258" s="52"/>
      <c r="I258" s="44">
        <f t="shared" si="25"/>
        <v>0</v>
      </c>
      <c r="J258" s="45">
        <f t="shared" si="24"/>
        <v>0</v>
      </c>
      <c r="K258" s="29"/>
    </row>
    <row r="259" spans="1:11" ht="14.1" customHeight="1" x14ac:dyDescent="0.2">
      <c r="A259" s="16"/>
      <c r="B259" s="35" t="s">
        <v>47</v>
      </c>
      <c r="C259" s="44" t="s">
        <v>24</v>
      </c>
      <c r="D259" s="15"/>
      <c r="E259" s="36">
        <v>0</v>
      </c>
      <c r="F259" s="25"/>
      <c r="G259" s="15"/>
      <c r="H259" s="52"/>
      <c r="I259" s="44">
        <f t="shared" si="25"/>
        <v>0</v>
      </c>
      <c r="J259" s="45">
        <f t="shared" si="24"/>
        <v>0</v>
      </c>
      <c r="K259" s="29"/>
    </row>
    <row r="260" spans="1:11" ht="14.1" customHeight="1" x14ac:dyDescent="0.2">
      <c r="A260" s="16"/>
      <c r="B260" s="35" t="s">
        <v>46</v>
      </c>
      <c r="C260" s="44" t="s">
        <v>24</v>
      </c>
      <c r="D260" s="15"/>
      <c r="E260" s="36">
        <v>0</v>
      </c>
      <c r="F260" s="25"/>
      <c r="G260" s="15"/>
      <c r="H260" s="52"/>
      <c r="I260" s="44">
        <f t="shared" si="25"/>
        <v>0</v>
      </c>
      <c r="J260" s="45">
        <f t="shared" si="24"/>
        <v>0</v>
      </c>
      <c r="K260" s="29"/>
    </row>
    <row r="261" spans="1:11" ht="14.1" customHeight="1" x14ac:dyDescent="0.2">
      <c r="A261" s="16"/>
      <c r="B261" s="35" t="s">
        <v>45</v>
      </c>
      <c r="C261" s="44" t="s">
        <v>24</v>
      </c>
      <c r="D261" s="15"/>
      <c r="E261" s="36">
        <v>4</v>
      </c>
      <c r="F261" s="25"/>
      <c r="G261" s="15"/>
      <c r="H261" s="52"/>
      <c r="I261" s="44">
        <f t="shared" si="25"/>
        <v>0</v>
      </c>
      <c r="J261" s="45">
        <f t="shared" si="24"/>
        <v>0</v>
      </c>
      <c r="K261" s="29"/>
    </row>
    <row r="262" spans="1:11" ht="14.1" customHeight="1" x14ac:dyDescent="0.2">
      <c r="A262" s="16"/>
      <c r="B262" s="35" t="s">
        <v>28</v>
      </c>
      <c r="C262" s="44" t="s">
        <v>24</v>
      </c>
      <c r="D262" s="15"/>
      <c r="E262" s="36">
        <f>E255</f>
        <v>4</v>
      </c>
      <c r="F262" s="25"/>
      <c r="G262" s="15"/>
      <c r="H262" s="52"/>
      <c r="I262" s="44">
        <f t="shared" si="25"/>
        <v>0</v>
      </c>
      <c r="J262" s="45">
        <f t="shared" si="24"/>
        <v>0</v>
      </c>
      <c r="K262" s="29"/>
    </row>
    <row r="263" spans="1:11" ht="14.1" customHeight="1" thickBot="1" x14ac:dyDescent="0.25">
      <c r="A263" s="16">
        <v>102</v>
      </c>
      <c r="B263" s="17" t="s">
        <v>156</v>
      </c>
      <c r="C263" s="44" t="s">
        <v>1</v>
      </c>
      <c r="D263" s="15"/>
      <c r="E263" s="15">
        <v>1</v>
      </c>
      <c r="F263" s="25"/>
      <c r="G263" s="15">
        <f t="shared" si="23"/>
        <v>0</v>
      </c>
      <c r="H263" s="52"/>
      <c r="I263" s="44"/>
      <c r="J263" s="45">
        <f t="shared" si="24"/>
        <v>0</v>
      </c>
      <c r="K263" s="30"/>
    </row>
    <row r="264" spans="1:11" ht="14.1" customHeight="1" x14ac:dyDescent="0.2">
      <c r="A264" s="16"/>
      <c r="B264" s="35" t="s">
        <v>157</v>
      </c>
      <c r="C264" s="44" t="s">
        <v>1</v>
      </c>
      <c r="D264" s="15"/>
      <c r="E264" s="36">
        <f>E263</f>
        <v>1</v>
      </c>
      <c r="F264" s="25"/>
      <c r="G264" s="15"/>
      <c r="H264" s="52"/>
      <c r="I264" s="44">
        <f>E264*H264</f>
        <v>0</v>
      </c>
      <c r="J264" s="45">
        <f t="shared" si="24"/>
        <v>0</v>
      </c>
    </row>
    <row r="265" spans="1:11" ht="14.1" customHeight="1" x14ac:dyDescent="0.2">
      <c r="A265" s="16"/>
      <c r="B265" s="35" t="s">
        <v>28</v>
      </c>
      <c r="C265" s="44" t="s">
        <v>24</v>
      </c>
      <c r="D265" s="15"/>
      <c r="E265" s="36">
        <v>1</v>
      </c>
      <c r="F265" s="25"/>
      <c r="G265" s="15"/>
      <c r="H265" s="52"/>
      <c r="I265" s="44">
        <f>E265*H265</f>
        <v>0</v>
      </c>
      <c r="J265" s="45">
        <f t="shared" si="24"/>
        <v>0</v>
      </c>
    </row>
    <row r="266" spans="1:11" ht="14.1" customHeight="1" x14ac:dyDescent="0.2">
      <c r="A266" s="16">
        <v>103</v>
      </c>
      <c r="B266" s="17" t="s">
        <v>183</v>
      </c>
      <c r="C266" s="44" t="s">
        <v>12</v>
      </c>
      <c r="D266" s="15"/>
      <c r="E266" s="15">
        <v>13.47</v>
      </c>
      <c r="F266" s="25"/>
      <c r="G266" s="15">
        <f t="shared" si="23"/>
        <v>0</v>
      </c>
      <c r="H266" s="52"/>
      <c r="I266" s="44"/>
      <c r="J266" s="45">
        <f t="shared" si="24"/>
        <v>0</v>
      </c>
    </row>
    <row r="267" spans="1:11" ht="14.1" customHeight="1" x14ac:dyDescent="0.2">
      <c r="A267" s="16">
        <v>104</v>
      </c>
      <c r="B267" s="17" t="s">
        <v>184</v>
      </c>
      <c r="C267" s="44" t="s">
        <v>14</v>
      </c>
      <c r="D267" s="15"/>
      <c r="E267" s="15">
        <v>6</v>
      </c>
      <c r="F267" s="25"/>
      <c r="G267" s="15">
        <f t="shared" si="23"/>
        <v>0</v>
      </c>
      <c r="H267" s="52"/>
      <c r="I267" s="44"/>
      <c r="J267" s="45">
        <f t="shared" si="24"/>
        <v>0</v>
      </c>
    </row>
    <row r="268" spans="1:11" ht="14.1" customHeight="1" x14ac:dyDescent="0.2">
      <c r="A268" s="16"/>
      <c r="B268" s="35" t="s">
        <v>18</v>
      </c>
      <c r="C268" s="44" t="s">
        <v>1</v>
      </c>
      <c r="D268" s="15"/>
      <c r="E268" s="36">
        <v>240</v>
      </c>
      <c r="F268" s="25"/>
      <c r="G268" s="15"/>
      <c r="H268" s="52"/>
      <c r="I268" s="44">
        <f>E268*H268</f>
        <v>0</v>
      </c>
      <c r="J268" s="45">
        <f t="shared" si="24"/>
        <v>0</v>
      </c>
    </row>
    <row r="269" spans="1:11" ht="14.1" customHeight="1" x14ac:dyDescent="0.2">
      <c r="A269" s="16"/>
      <c r="B269" s="76" t="s">
        <v>185</v>
      </c>
      <c r="C269" s="77"/>
      <c r="D269" s="77"/>
      <c r="E269" s="77"/>
      <c r="F269" s="78"/>
      <c r="G269" s="79">
        <f>SUM(G169:G268)</f>
        <v>0</v>
      </c>
      <c r="H269" s="78"/>
      <c r="I269" s="79">
        <f>SUM(I169:I268)</f>
        <v>0</v>
      </c>
      <c r="J269" s="79">
        <f>SUM(J169:J268)</f>
        <v>0</v>
      </c>
    </row>
    <row r="270" spans="1:11" ht="14.1" customHeight="1" x14ac:dyDescent="0.2">
      <c r="A270" s="16"/>
      <c r="B270" s="13" t="s">
        <v>186</v>
      </c>
      <c r="C270" s="14"/>
      <c r="D270" s="14"/>
      <c r="E270" s="14"/>
      <c r="F270" s="14"/>
      <c r="G270" s="14"/>
      <c r="H270" s="14"/>
      <c r="I270" s="14"/>
      <c r="J270" s="74"/>
    </row>
    <row r="271" spans="1:11" s="49" customFormat="1" ht="14.1" customHeight="1" x14ac:dyDescent="0.2">
      <c r="A271" s="42">
        <v>105</v>
      </c>
      <c r="B271" s="43" t="s">
        <v>187</v>
      </c>
      <c r="C271" s="44" t="s">
        <v>1</v>
      </c>
      <c r="D271" s="44"/>
      <c r="E271" s="44">
        <v>1</v>
      </c>
      <c r="F271" s="25"/>
      <c r="G271" s="44">
        <f>F271*E271</f>
        <v>0</v>
      </c>
      <c r="H271" s="52"/>
      <c r="I271" s="44"/>
      <c r="J271" s="45">
        <f t="shared" ref="J271:J289" si="26">G271+I271</f>
        <v>0</v>
      </c>
      <c r="K271" s="48"/>
    </row>
    <row r="272" spans="1:11" ht="14.1" customHeight="1" x14ac:dyDescent="0.2">
      <c r="A272" s="16">
        <v>106</v>
      </c>
      <c r="B272" s="17" t="s">
        <v>188</v>
      </c>
      <c r="C272" s="44" t="s">
        <v>1</v>
      </c>
      <c r="D272" s="15"/>
      <c r="E272" s="15">
        <v>1</v>
      </c>
      <c r="F272" s="25"/>
      <c r="G272" s="15">
        <f>F272*E272</f>
        <v>0</v>
      </c>
      <c r="H272" s="52"/>
      <c r="I272" s="44"/>
      <c r="J272" s="45">
        <f t="shared" si="26"/>
        <v>0</v>
      </c>
    </row>
    <row r="273" spans="1:10" ht="14.1" customHeight="1" x14ac:dyDescent="0.2">
      <c r="A273" s="16">
        <v>107</v>
      </c>
      <c r="B273" s="17" t="s">
        <v>189</v>
      </c>
      <c r="C273" s="44" t="s">
        <v>1</v>
      </c>
      <c r="D273" s="15"/>
      <c r="E273" s="15">
        <v>2</v>
      </c>
      <c r="F273" s="25"/>
      <c r="G273" s="15">
        <f t="shared" ref="G273:G289" si="27">F273*E273</f>
        <v>0</v>
      </c>
      <c r="H273" s="52"/>
      <c r="I273" s="44"/>
      <c r="J273" s="45">
        <f t="shared" si="26"/>
        <v>0</v>
      </c>
    </row>
    <row r="274" spans="1:10" ht="14.1" customHeight="1" x14ac:dyDescent="0.2">
      <c r="A274" s="16">
        <v>108</v>
      </c>
      <c r="B274" s="17" t="s">
        <v>190</v>
      </c>
      <c r="C274" s="44" t="s">
        <v>1</v>
      </c>
      <c r="D274" s="15"/>
      <c r="E274" s="15">
        <v>1</v>
      </c>
      <c r="F274" s="25"/>
      <c r="G274" s="15">
        <f t="shared" si="27"/>
        <v>0</v>
      </c>
      <c r="H274" s="52"/>
      <c r="I274" s="44"/>
      <c r="J274" s="45">
        <f t="shared" si="26"/>
        <v>0</v>
      </c>
    </row>
    <row r="275" spans="1:10" ht="14.1" customHeight="1" x14ac:dyDescent="0.2">
      <c r="A275" s="16">
        <v>109</v>
      </c>
      <c r="B275" s="17" t="s">
        <v>92</v>
      </c>
      <c r="C275" s="44" t="s">
        <v>1</v>
      </c>
      <c r="D275" s="15"/>
      <c r="E275" s="15">
        <v>2</v>
      </c>
      <c r="F275" s="25"/>
      <c r="G275" s="15">
        <f t="shared" si="27"/>
        <v>0</v>
      </c>
      <c r="H275" s="52"/>
      <c r="I275" s="44"/>
      <c r="J275" s="45">
        <f t="shared" si="26"/>
        <v>0</v>
      </c>
    </row>
    <row r="276" spans="1:10" ht="14.1" customHeight="1" x14ac:dyDescent="0.2">
      <c r="A276" s="16">
        <v>110</v>
      </c>
      <c r="B276" s="17" t="s">
        <v>191</v>
      </c>
      <c r="C276" s="44" t="s">
        <v>1</v>
      </c>
      <c r="D276" s="15"/>
      <c r="E276" s="15">
        <v>1</v>
      </c>
      <c r="F276" s="25"/>
      <c r="G276" s="15">
        <f t="shared" si="27"/>
        <v>0</v>
      </c>
      <c r="H276" s="52"/>
      <c r="I276" s="44"/>
      <c r="J276" s="45">
        <f t="shared" si="26"/>
        <v>0</v>
      </c>
    </row>
    <row r="277" spans="1:10" ht="14.1" customHeight="1" x14ac:dyDescent="0.2">
      <c r="A277" s="16">
        <v>111</v>
      </c>
      <c r="B277" s="17" t="s">
        <v>95</v>
      </c>
      <c r="C277" s="44" t="s">
        <v>1</v>
      </c>
      <c r="D277" s="15"/>
      <c r="E277" s="15">
        <v>2</v>
      </c>
      <c r="F277" s="25"/>
      <c r="G277" s="15">
        <f t="shared" si="27"/>
        <v>0</v>
      </c>
      <c r="H277" s="52"/>
      <c r="I277" s="44"/>
      <c r="J277" s="45">
        <f t="shared" si="26"/>
        <v>0</v>
      </c>
    </row>
    <row r="278" spans="1:10" ht="14.1" customHeight="1" x14ac:dyDescent="0.2">
      <c r="A278" s="16">
        <v>112</v>
      </c>
      <c r="B278" s="17" t="s">
        <v>96</v>
      </c>
      <c r="C278" s="44" t="s">
        <v>1</v>
      </c>
      <c r="D278" s="15"/>
      <c r="E278" s="15">
        <v>2</v>
      </c>
      <c r="F278" s="25"/>
      <c r="G278" s="15">
        <f t="shared" si="27"/>
        <v>0</v>
      </c>
      <c r="H278" s="52"/>
      <c r="I278" s="44"/>
      <c r="J278" s="45">
        <f t="shared" si="26"/>
        <v>0</v>
      </c>
    </row>
    <row r="279" spans="1:10" ht="14.1" customHeight="1" x14ac:dyDescent="0.2">
      <c r="A279" s="16">
        <v>113</v>
      </c>
      <c r="B279" s="17" t="s">
        <v>97</v>
      </c>
      <c r="C279" s="44" t="s">
        <v>1</v>
      </c>
      <c r="D279" s="15"/>
      <c r="E279" s="15">
        <v>4</v>
      </c>
      <c r="F279" s="25"/>
      <c r="G279" s="15">
        <f t="shared" si="27"/>
        <v>0</v>
      </c>
      <c r="H279" s="52"/>
      <c r="I279" s="44"/>
      <c r="J279" s="45">
        <f t="shared" si="26"/>
        <v>0</v>
      </c>
    </row>
    <row r="280" spans="1:10" ht="14.1" customHeight="1" x14ac:dyDescent="0.2">
      <c r="A280" s="16">
        <v>114</v>
      </c>
      <c r="B280" s="17" t="s">
        <v>192</v>
      </c>
      <c r="C280" s="44" t="s">
        <v>12</v>
      </c>
      <c r="D280" s="15"/>
      <c r="E280" s="15">
        <v>9.3699999999999992</v>
      </c>
      <c r="F280" s="25"/>
      <c r="G280" s="15">
        <f t="shared" si="27"/>
        <v>0</v>
      </c>
      <c r="H280" s="52"/>
      <c r="I280" s="44"/>
      <c r="J280" s="45">
        <f t="shared" si="26"/>
        <v>0</v>
      </c>
    </row>
    <row r="281" spans="1:10" ht="14.1" customHeight="1" x14ac:dyDescent="0.2">
      <c r="A281" s="16">
        <v>115</v>
      </c>
      <c r="B281" s="17" t="s">
        <v>100</v>
      </c>
      <c r="C281" s="44" t="s">
        <v>2</v>
      </c>
      <c r="D281" s="15"/>
      <c r="E281" s="15">
        <v>31</v>
      </c>
      <c r="F281" s="25"/>
      <c r="G281" s="15">
        <f t="shared" si="27"/>
        <v>0</v>
      </c>
      <c r="H281" s="52"/>
      <c r="I281" s="44"/>
      <c r="J281" s="45">
        <f t="shared" si="26"/>
        <v>0</v>
      </c>
    </row>
    <row r="282" spans="1:10" ht="14.1" customHeight="1" x14ac:dyDescent="0.2">
      <c r="A282" s="16">
        <v>116</v>
      </c>
      <c r="B282" s="17" t="s">
        <v>101</v>
      </c>
      <c r="C282" s="44" t="s">
        <v>12</v>
      </c>
      <c r="D282" s="15"/>
      <c r="E282" s="15">
        <v>37.24</v>
      </c>
      <c r="F282" s="25"/>
      <c r="G282" s="15">
        <f t="shared" si="27"/>
        <v>0</v>
      </c>
      <c r="H282" s="52"/>
      <c r="I282" s="44"/>
      <c r="J282" s="45">
        <f t="shared" si="26"/>
        <v>0</v>
      </c>
    </row>
    <row r="283" spans="1:10" ht="14.1" customHeight="1" x14ac:dyDescent="0.2">
      <c r="A283" s="16">
        <v>117</v>
      </c>
      <c r="B283" s="17" t="s">
        <v>102</v>
      </c>
      <c r="C283" s="44" t="s">
        <v>12</v>
      </c>
      <c r="D283" s="15"/>
      <c r="E283" s="15">
        <v>56.4</v>
      </c>
      <c r="F283" s="25"/>
      <c r="G283" s="15">
        <f t="shared" si="27"/>
        <v>0</v>
      </c>
      <c r="H283" s="52"/>
      <c r="I283" s="44"/>
      <c r="J283" s="45">
        <f t="shared" si="26"/>
        <v>0</v>
      </c>
    </row>
    <row r="284" spans="1:10" ht="14.1" customHeight="1" x14ac:dyDescent="0.2">
      <c r="A284" s="16">
        <v>118</v>
      </c>
      <c r="B284" s="17" t="s">
        <v>193</v>
      </c>
      <c r="C284" s="44" t="s">
        <v>2</v>
      </c>
      <c r="D284" s="15"/>
      <c r="E284" s="15">
        <v>29</v>
      </c>
      <c r="F284" s="25"/>
      <c r="G284" s="15">
        <f t="shared" si="27"/>
        <v>0</v>
      </c>
      <c r="H284" s="52"/>
      <c r="I284" s="44"/>
      <c r="J284" s="45">
        <f t="shared" si="26"/>
        <v>0</v>
      </c>
    </row>
    <row r="285" spans="1:10" ht="14.1" customHeight="1" x14ac:dyDescent="0.2">
      <c r="A285" s="16">
        <v>119</v>
      </c>
      <c r="B285" s="17" t="s">
        <v>104</v>
      </c>
      <c r="C285" s="44" t="s">
        <v>12</v>
      </c>
      <c r="D285" s="15"/>
      <c r="E285" s="15">
        <v>9.3699999999999992</v>
      </c>
      <c r="F285" s="25"/>
      <c r="G285" s="15">
        <f t="shared" si="27"/>
        <v>0</v>
      </c>
      <c r="H285" s="52"/>
      <c r="I285" s="44"/>
      <c r="J285" s="45">
        <f t="shared" si="26"/>
        <v>0</v>
      </c>
    </row>
    <row r="286" spans="1:10" ht="14.1" customHeight="1" x14ac:dyDescent="0.2">
      <c r="A286" s="16">
        <v>120</v>
      </c>
      <c r="B286" s="17" t="s">
        <v>194</v>
      </c>
      <c r="C286" s="44" t="s">
        <v>12</v>
      </c>
      <c r="D286" s="15"/>
      <c r="E286" s="15">
        <v>9.3699999999999992</v>
      </c>
      <c r="F286" s="25"/>
      <c r="G286" s="15">
        <f t="shared" si="27"/>
        <v>0</v>
      </c>
      <c r="H286" s="52"/>
      <c r="I286" s="44"/>
      <c r="J286" s="45">
        <f t="shared" si="26"/>
        <v>0</v>
      </c>
    </row>
    <row r="287" spans="1:10" ht="14.1" customHeight="1" x14ac:dyDescent="0.2">
      <c r="A287" s="16">
        <v>121</v>
      </c>
      <c r="B287" s="17" t="s">
        <v>5</v>
      </c>
      <c r="C287" s="44" t="s">
        <v>1</v>
      </c>
      <c r="D287" s="15"/>
      <c r="E287" s="15">
        <v>1</v>
      </c>
      <c r="F287" s="25"/>
      <c r="G287" s="15">
        <f t="shared" si="27"/>
        <v>0</v>
      </c>
      <c r="H287" s="52"/>
      <c r="I287" s="44"/>
      <c r="J287" s="45">
        <f t="shared" si="26"/>
        <v>0</v>
      </c>
    </row>
    <row r="288" spans="1:10" ht="14.1" customHeight="1" x14ac:dyDescent="0.2">
      <c r="A288" s="16">
        <v>122</v>
      </c>
      <c r="B288" s="31" t="s">
        <v>106</v>
      </c>
      <c r="C288" s="68" t="s">
        <v>1</v>
      </c>
      <c r="D288" s="32"/>
      <c r="E288" s="32">
        <v>2</v>
      </c>
      <c r="F288" s="25"/>
      <c r="G288" s="15">
        <f t="shared" si="27"/>
        <v>0</v>
      </c>
      <c r="H288" s="52"/>
      <c r="I288" s="68"/>
      <c r="J288" s="45">
        <f t="shared" si="26"/>
        <v>0</v>
      </c>
    </row>
    <row r="289" spans="1:10" ht="14.1" customHeight="1" x14ac:dyDescent="0.2">
      <c r="A289" s="16">
        <v>123</v>
      </c>
      <c r="B289" s="31" t="s">
        <v>107</v>
      </c>
      <c r="C289" s="68" t="s">
        <v>1</v>
      </c>
      <c r="D289" s="32"/>
      <c r="E289" s="32">
        <v>2</v>
      </c>
      <c r="F289" s="25"/>
      <c r="G289" s="15">
        <f t="shared" si="27"/>
        <v>0</v>
      </c>
      <c r="H289" s="52"/>
      <c r="I289" s="68"/>
      <c r="J289" s="45">
        <f t="shared" si="26"/>
        <v>0</v>
      </c>
    </row>
    <row r="290" spans="1:10" ht="14.1" customHeight="1" x14ac:dyDescent="0.2">
      <c r="A290" s="41"/>
      <c r="B290" s="76" t="s">
        <v>185</v>
      </c>
      <c r="C290" s="80"/>
      <c r="D290" s="81"/>
      <c r="E290" s="81"/>
      <c r="F290" s="78"/>
      <c r="G290" s="82">
        <f>SUM(G271:G289)</f>
        <v>0</v>
      </c>
      <c r="H290" s="78"/>
      <c r="I290" s="83">
        <f>SUM(I271:I289)</f>
        <v>0</v>
      </c>
      <c r="J290" s="83">
        <f>SUM(J271:J289)</f>
        <v>0</v>
      </c>
    </row>
    <row r="291" spans="1:10" ht="14.1" customHeight="1" x14ac:dyDescent="0.2">
      <c r="A291" s="16"/>
      <c r="B291" s="13" t="s">
        <v>195</v>
      </c>
      <c r="C291" s="14"/>
      <c r="D291" s="14"/>
      <c r="E291" s="14"/>
      <c r="F291" s="14"/>
      <c r="G291" s="14"/>
      <c r="H291" s="14"/>
      <c r="I291" s="14"/>
      <c r="J291" s="74"/>
    </row>
    <row r="292" spans="1:10" ht="14.1" customHeight="1" x14ac:dyDescent="0.2">
      <c r="A292" s="16">
        <v>124</v>
      </c>
      <c r="B292" s="17" t="s">
        <v>109</v>
      </c>
      <c r="C292" s="44" t="s">
        <v>2</v>
      </c>
      <c r="D292" s="15"/>
      <c r="E292" s="15">
        <v>6</v>
      </c>
      <c r="F292" s="25"/>
      <c r="G292" s="15">
        <f t="shared" ref="G292:G304" si="28">F292*E292</f>
        <v>0</v>
      </c>
      <c r="H292" s="52"/>
      <c r="I292" s="44"/>
      <c r="J292" s="45">
        <f t="shared" ref="J292:J363" si="29">G292+I292</f>
        <v>0</v>
      </c>
    </row>
    <row r="293" spans="1:10" ht="14.1" customHeight="1" x14ac:dyDescent="0.2">
      <c r="A293" s="16"/>
      <c r="B293" s="35" t="s">
        <v>22</v>
      </c>
      <c r="C293" s="44" t="s">
        <v>2</v>
      </c>
      <c r="D293" s="15"/>
      <c r="E293" s="36">
        <f>E292*1.02</f>
        <v>6.12</v>
      </c>
      <c r="F293" s="25"/>
      <c r="G293" s="15"/>
      <c r="H293" s="52"/>
      <c r="I293" s="44">
        <f>E293*H293</f>
        <v>0</v>
      </c>
      <c r="J293" s="45">
        <f>G293+I293</f>
        <v>0</v>
      </c>
    </row>
    <row r="294" spans="1:10" ht="14.1" customHeight="1" x14ac:dyDescent="0.2">
      <c r="A294" s="16"/>
      <c r="B294" s="35" t="s">
        <v>23</v>
      </c>
      <c r="C294" s="44" t="s">
        <v>24</v>
      </c>
      <c r="D294" s="15"/>
      <c r="E294" s="36">
        <v>1</v>
      </c>
      <c r="F294" s="25"/>
      <c r="G294" s="15"/>
      <c r="H294" s="52"/>
      <c r="I294" s="44">
        <f>E294*H294</f>
        <v>0</v>
      </c>
      <c r="J294" s="45">
        <f>G294+I294</f>
        <v>0</v>
      </c>
    </row>
    <row r="295" spans="1:10" ht="14.1" customHeight="1" x14ac:dyDescent="0.2">
      <c r="A295" s="16">
        <v>125</v>
      </c>
      <c r="B295" s="17" t="s">
        <v>163</v>
      </c>
      <c r="C295" s="44" t="s">
        <v>2</v>
      </c>
      <c r="D295" s="15"/>
      <c r="E295" s="15">
        <v>11</v>
      </c>
      <c r="F295" s="25"/>
      <c r="G295" s="15">
        <f t="shared" si="28"/>
        <v>0</v>
      </c>
      <c r="H295" s="52"/>
      <c r="I295" s="44"/>
      <c r="J295" s="45">
        <f t="shared" si="29"/>
        <v>0</v>
      </c>
    </row>
    <row r="296" spans="1:10" ht="13.35" customHeight="1" x14ac:dyDescent="0.2">
      <c r="A296" s="16"/>
      <c r="B296" s="35" t="s">
        <v>196</v>
      </c>
      <c r="C296" s="44" t="s">
        <v>2</v>
      </c>
      <c r="D296" s="15"/>
      <c r="E296" s="36">
        <f>E295*1.02</f>
        <v>11.22</v>
      </c>
      <c r="F296" s="25"/>
      <c r="G296" s="15"/>
      <c r="H296" s="52"/>
      <c r="I296" s="44">
        <f>E296*H296</f>
        <v>0</v>
      </c>
      <c r="J296" s="45">
        <f>G296+I296</f>
        <v>0</v>
      </c>
    </row>
    <row r="297" spans="1:10" ht="14.1" customHeight="1" x14ac:dyDescent="0.2">
      <c r="A297" s="16"/>
      <c r="B297" s="35" t="s">
        <v>26</v>
      </c>
      <c r="C297" s="44" t="s">
        <v>24</v>
      </c>
      <c r="D297" s="15"/>
      <c r="E297" s="36">
        <v>1</v>
      </c>
      <c r="F297" s="25"/>
      <c r="G297" s="15"/>
      <c r="H297" s="52"/>
      <c r="I297" s="44">
        <f>E297*H297</f>
        <v>0</v>
      </c>
      <c r="J297" s="45">
        <f>G297+I297</f>
        <v>0</v>
      </c>
    </row>
    <row r="298" spans="1:10" ht="27" customHeight="1" x14ac:dyDescent="0.2">
      <c r="A298" s="16">
        <v>126</v>
      </c>
      <c r="B298" s="17" t="s">
        <v>197</v>
      </c>
      <c r="C298" s="44" t="s">
        <v>2</v>
      </c>
      <c r="D298" s="15"/>
      <c r="E298" s="15">
        <v>29</v>
      </c>
      <c r="F298" s="25"/>
      <c r="G298" s="15">
        <f t="shared" si="28"/>
        <v>0</v>
      </c>
      <c r="H298" s="52"/>
      <c r="I298" s="44"/>
      <c r="J298" s="45">
        <f t="shared" si="29"/>
        <v>0</v>
      </c>
    </row>
    <row r="299" spans="1:10" ht="14.1" customHeight="1" x14ac:dyDescent="0.2">
      <c r="A299" s="16"/>
      <c r="B299" s="35" t="s">
        <v>27</v>
      </c>
      <c r="C299" s="44" t="s">
        <v>2</v>
      </c>
      <c r="D299" s="15"/>
      <c r="E299" s="36">
        <f>E298*1.05</f>
        <v>30.450000000000003</v>
      </c>
      <c r="F299" s="25"/>
      <c r="G299" s="15"/>
      <c r="H299" s="52"/>
      <c r="I299" s="44">
        <f>E299*H299</f>
        <v>0</v>
      </c>
      <c r="J299" s="45">
        <f>G299+I299</f>
        <v>0</v>
      </c>
    </row>
    <row r="300" spans="1:10" ht="14.1" customHeight="1" x14ac:dyDescent="0.2">
      <c r="A300" s="16"/>
      <c r="B300" s="35" t="s">
        <v>28</v>
      </c>
      <c r="C300" s="44" t="s">
        <v>24</v>
      </c>
      <c r="D300" s="15"/>
      <c r="E300" s="36">
        <v>1</v>
      </c>
      <c r="F300" s="25"/>
      <c r="G300" s="15"/>
      <c r="H300" s="52"/>
      <c r="I300" s="44">
        <f>E300*H300</f>
        <v>0</v>
      </c>
      <c r="J300" s="45">
        <f>G300+I300</f>
        <v>0</v>
      </c>
    </row>
    <row r="301" spans="1:10" ht="14.1" customHeight="1" x14ac:dyDescent="0.2">
      <c r="A301" s="16">
        <v>127</v>
      </c>
      <c r="B301" s="17" t="s">
        <v>164</v>
      </c>
      <c r="C301" s="44" t="s">
        <v>12</v>
      </c>
      <c r="D301" s="15"/>
      <c r="E301" s="15">
        <v>56.4</v>
      </c>
      <c r="F301" s="25"/>
      <c r="G301" s="15">
        <f t="shared" si="28"/>
        <v>0</v>
      </c>
      <c r="H301" s="52"/>
      <c r="I301" s="44"/>
      <c r="J301" s="45">
        <f t="shared" si="29"/>
        <v>0</v>
      </c>
    </row>
    <row r="302" spans="1:10" ht="14.1" customHeight="1" x14ac:dyDescent="0.2">
      <c r="A302" s="16"/>
      <c r="B302" s="35" t="s">
        <v>29</v>
      </c>
      <c r="C302" s="44" t="s">
        <v>12</v>
      </c>
      <c r="D302" s="15"/>
      <c r="E302" s="36">
        <f>E301*2*1.05</f>
        <v>118.44</v>
      </c>
      <c r="F302" s="25"/>
      <c r="G302" s="15"/>
      <c r="H302" s="52"/>
      <c r="I302" s="44">
        <f>E302*H302</f>
        <v>0</v>
      </c>
      <c r="J302" s="45">
        <f>G302+I302</f>
        <v>0</v>
      </c>
    </row>
    <row r="303" spans="1:10" ht="14.1" customHeight="1" x14ac:dyDescent="0.2">
      <c r="A303" s="16"/>
      <c r="B303" s="35" t="s">
        <v>28</v>
      </c>
      <c r="C303" s="44" t="s">
        <v>24</v>
      </c>
      <c r="D303" s="15"/>
      <c r="E303" s="36">
        <v>1</v>
      </c>
      <c r="F303" s="25"/>
      <c r="G303" s="15"/>
      <c r="H303" s="52"/>
      <c r="I303" s="44">
        <f>E303*H303</f>
        <v>0</v>
      </c>
      <c r="J303" s="45">
        <f>G303+I303</f>
        <v>0</v>
      </c>
    </row>
    <row r="304" spans="1:10" ht="14.1" customHeight="1" x14ac:dyDescent="0.2">
      <c r="A304" s="16">
        <v>128</v>
      </c>
      <c r="B304" s="17" t="s">
        <v>165</v>
      </c>
      <c r="C304" s="44" t="s">
        <v>12</v>
      </c>
      <c r="D304" s="15"/>
      <c r="E304" s="15">
        <v>13.4</v>
      </c>
      <c r="F304" s="25"/>
      <c r="G304" s="15">
        <f t="shared" si="28"/>
        <v>0</v>
      </c>
      <c r="H304" s="52"/>
      <c r="I304" s="44"/>
      <c r="J304" s="45">
        <f t="shared" si="29"/>
        <v>0</v>
      </c>
    </row>
    <row r="305" spans="1:10" ht="14.1" customHeight="1" x14ac:dyDescent="0.2">
      <c r="A305" s="16"/>
      <c r="B305" s="35" t="s">
        <v>198</v>
      </c>
      <c r="C305" s="44" t="s">
        <v>32</v>
      </c>
      <c r="D305" s="15"/>
      <c r="E305" s="36">
        <f>E304*3</f>
        <v>40.200000000000003</v>
      </c>
      <c r="F305" s="25"/>
      <c r="G305" s="15"/>
      <c r="H305" s="52"/>
      <c r="I305" s="44">
        <f>E305*H305</f>
        <v>0</v>
      </c>
      <c r="J305" s="45">
        <f>G305+I305</f>
        <v>0</v>
      </c>
    </row>
    <row r="306" spans="1:10" ht="14.1" customHeight="1" x14ac:dyDescent="0.2">
      <c r="A306" s="16"/>
      <c r="B306" s="35" t="s">
        <v>114</v>
      </c>
      <c r="C306" s="44" t="s">
        <v>31</v>
      </c>
      <c r="D306" s="15"/>
      <c r="E306" s="36">
        <f>E304*0.2</f>
        <v>2.68</v>
      </c>
      <c r="F306" s="25"/>
      <c r="G306" s="15"/>
      <c r="H306" s="52"/>
      <c r="I306" s="44">
        <f>E306*H306</f>
        <v>0</v>
      </c>
      <c r="J306" s="45">
        <f>G306+I306</f>
        <v>0</v>
      </c>
    </row>
    <row r="307" spans="1:10" ht="14.1" customHeight="1" x14ac:dyDescent="0.2">
      <c r="A307" s="16">
        <v>129</v>
      </c>
      <c r="B307" s="17" t="s">
        <v>115</v>
      </c>
      <c r="C307" s="44" t="s">
        <v>12</v>
      </c>
      <c r="D307" s="15"/>
      <c r="E307" s="15">
        <v>8.34</v>
      </c>
      <c r="F307" s="25"/>
      <c r="G307" s="15">
        <f t="shared" ref="G307:G328" si="30">F307*E307</f>
        <v>0</v>
      </c>
      <c r="H307" s="52"/>
      <c r="I307" s="44"/>
      <c r="J307" s="45">
        <f t="shared" si="29"/>
        <v>0</v>
      </c>
    </row>
    <row r="308" spans="1:10" ht="14.1" customHeight="1" x14ac:dyDescent="0.2">
      <c r="A308" s="16"/>
      <c r="B308" s="35" t="s">
        <v>33</v>
      </c>
      <c r="C308" s="44" t="s">
        <v>12</v>
      </c>
      <c r="D308" s="15"/>
      <c r="E308" s="36">
        <f>E307*1.02</f>
        <v>8.5068000000000001</v>
      </c>
      <c r="F308" s="25"/>
      <c r="G308" s="15"/>
      <c r="H308" s="52"/>
      <c r="I308" s="44">
        <f>E308*H308</f>
        <v>0</v>
      </c>
      <c r="J308" s="45">
        <f>G308+I308</f>
        <v>0</v>
      </c>
    </row>
    <row r="309" spans="1:10" ht="14.1" customHeight="1" x14ac:dyDescent="0.2">
      <c r="A309" s="16"/>
      <c r="B309" s="35" t="s">
        <v>199</v>
      </c>
      <c r="C309" s="44" t="s">
        <v>31</v>
      </c>
      <c r="D309" s="15"/>
      <c r="E309" s="36">
        <f>E307*0.2</f>
        <v>1.6680000000000001</v>
      </c>
      <c r="F309" s="25"/>
      <c r="G309" s="15"/>
      <c r="H309" s="52"/>
      <c r="I309" s="44">
        <f>E309*H309</f>
        <v>0</v>
      </c>
      <c r="J309" s="45">
        <f>G309+I309</f>
        <v>0</v>
      </c>
    </row>
    <row r="310" spans="1:10" ht="14.1" customHeight="1" x14ac:dyDescent="0.2">
      <c r="A310" s="16"/>
      <c r="B310" s="35" t="s">
        <v>35</v>
      </c>
      <c r="C310" s="44" t="s">
        <v>12</v>
      </c>
      <c r="D310" s="15"/>
      <c r="E310" s="36">
        <f>E307*6.5</f>
        <v>54.21</v>
      </c>
      <c r="F310" s="25"/>
      <c r="G310" s="15"/>
      <c r="H310" s="52"/>
      <c r="I310" s="44">
        <f>E310*H310</f>
        <v>0</v>
      </c>
      <c r="J310" s="45">
        <f>G310+I310</f>
        <v>0</v>
      </c>
    </row>
    <row r="311" spans="1:10" ht="14.1" customHeight="1" x14ac:dyDescent="0.2">
      <c r="A311" s="16"/>
      <c r="B311" s="35" t="s">
        <v>36</v>
      </c>
      <c r="C311" s="44" t="s">
        <v>32</v>
      </c>
      <c r="D311" s="15"/>
      <c r="E311" s="36">
        <f>E307*0.46</f>
        <v>3.8364000000000003</v>
      </c>
      <c r="F311" s="25"/>
      <c r="G311" s="15"/>
      <c r="H311" s="52"/>
      <c r="I311" s="44">
        <f>E311*H311</f>
        <v>0</v>
      </c>
      <c r="J311" s="45">
        <f>G311+I311</f>
        <v>0</v>
      </c>
    </row>
    <row r="312" spans="1:10" ht="14.1" customHeight="1" x14ac:dyDescent="0.2">
      <c r="A312" s="16"/>
      <c r="B312" s="35" t="s">
        <v>28</v>
      </c>
      <c r="C312" s="44" t="s">
        <v>24</v>
      </c>
      <c r="D312" s="15"/>
      <c r="E312" s="36">
        <v>1</v>
      </c>
      <c r="F312" s="25"/>
      <c r="G312" s="15"/>
      <c r="H312" s="52"/>
      <c r="I312" s="44">
        <f>E312*H312</f>
        <v>0</v>
      </c>
      <c r="J312" s="45">
        <f>G312+I312</f>
        <v>0</v>
      </c>
    </row>
    <row r="313" spans="1:10" ht="14.1" customHeight="1" x14ac:dyDescent="0.2">
      <c r="A313" s="16">
        <v>130</v>
      </c>
      <c r="B313" s="17" t="s">
        <v>117</v>
      </c>
      <c r="C313" s="44" t="s">
        <v>12</v>
      </c>
      <c r="D313" s="15"/>
      <c r="E313" s="15">
        <v>21.6</v>
      </c>
      <c r="F313" s="25"/>
      <c r="G313" s="15">
        <f t="shared" si="30"/>
        <v>0</v>
      </c>
      <c r="H313" s="52"/>
      <c r="I313" s="44"/>
      <c r="J313" s="45">
        <f t="shared" si="29"/>
        <v>0</v>
      </c>
    </row>
    <row r="314" spans="1:10" ht="14.1" customHeight="1" x14ac:dyDescent="0.2">
      <c r="A314" s="16"/>
      <c r="B314" s="35" t="s">
        <v>34</v>
      </c>
      <c r="C314" s="44" t="s">
        <v>12</v>
      </c>
      <c r="D314" s="15"/>
      <c r="E314" s="36">
        <f>E313*1.02</f>
        <v>22.032000000000004</v>
      </c>
      <c r="F314" s="25"/>
      <c r="G314" s="15"/>
      <c r="H314" s="52"/>
      <c r="I314" s="44">
        <f>E314*H314</f>
        <v>0</v>
      </c>
      <c r="J314" s="45">
        <f>G314+I314</f>
        <v>0</v>
      </c>
    </row>
    <row r="315" spans="1:10" ht="14.1" customHeight="1" x14ac:dyDescent="0.2">
      <c r="A315" s="16"/>
      <c r="B315" s="35" t="s">
        <v>168</v>
      </c>
      <c r="C315" s="44" t="s">
        <v>31</v>
      </c>
      <c r="D315" s="15"/>
      <c r="E315" s="36">
        <f>E313*0.2</f>
        <v>4.32</v>
      </c>
      <c r="F315" s="25"/>
      <c r="G315" s="15"/>
      <c r="H315" s="52"/>
      <c r="I315" s="44">
        <f>E315*H315</f>
        <v>0</v>
      </c>
      <c r="J315" s="45">
        <f>G315+I315</f>
        <v>0</v>
      </c>
    </row>
    <row r="316" spans="1:10" ht="14.1" customHeight="1" x14ac:dyDescent="0.2">
      <c r="A316" s="16"/>
      <c r="B316" s="35" t="s">
        <v>35</v>
      </c>
      <c r="C316" s="44" t="s">
        <v>12</v>
      </c>
      <c r="D316" s="15"/>
      <c r="E316" s="36">
        <f>E313*6.5</f>
        <v>140.4</v>
      </c>
      <c r="F316" s="25"/>
      <c r="G316" s="15"/>
      <c r="H316" s="52"/>
      <c r="I316" s="44">
        <f>E316*H316</f>
        <v>0</v>
      </c>
      <c r="J316" s="45">
        <f>G316+I316</f>
        <v>0</v>
      </c>
    </row>
    <row r="317" spans="1:10" ht="14.1" customHeight="1" x14ac:dyDescent="0.2">
      <c r="A317" s="16"/>
      <c r="B317" s="35" t="s">
        <v>36</v>
      </c>
      <c r="C317" s="44" t="s">
        <v>32</v>
      </c>
      <c r="D317" s="15"/>
      <c r="E317" s="36">
        <f>E313*0.46</f>
        <v>9.9360000000000017</v>
      </c>
      <c r="F317" s="25"/>
      <c r="G317" s="15"/>
      <c r="H317" s="52"/>
      <c r="I317" s="44">
        <f>E317*H317</f>
        <v>0</v>
      </c>
      <c r="J317" s="45">
        <f>G317+I317</f>
        <v>0</v>
      </c>
    </row>
    <row r="318" spans="1:10" ht="14.1" customHeight="1" x14ac:dyDescent="0.2">
      <c r="A318" s="16"/>
      <c r="B318" s="35" t="s">
        <v>28</v>
      </c>
      <c r="C318" s="44" t="s">
        <v>24</v>
      </c>
      <c r="D318" s="15"/>
      <c r="E318" s="36">
        <v>1</v>
      </c>
      <c r="F318" s="25"/>
      <c r="G318" s="15"/>
      <c r="H318" s="52"/>
      <c r="I318" s="44">
        <f>E318*H318</f>
        <v>0</v>
      </c>
      <c r="J318" s="45">
        <f>G318+I318</f>
        <v>0</v>
      </c>
    </row>
    <row r="319" spans="1:10" ht="40.35" customHeight="1" x14ac:dyDescent="0.2">
      <c r="A319" s="16">
        <v>131</v>
      </c>
      <c r="B319" s="17" t="s">
        <v>200</v>
      </c>
      <c r="C319" s="44" t="s">
        <v>12</v>
      </c>
      <c r="D319" s="15"/>
      <c r="E319" s="15">
        <v>17.36</v>
      </c>
      <c r="F319" s="25"/>
      <c r="G319" s="15">
        <f t="shared" si="30"/>
        <v>0</v>
      </c>
      <c r="H319" s="52"/>
      <c r="I319" s="44"/>
      <c r="J319" s="45">
        <f t="shared" si="29"/>
        <v>0</v>
      </c>
    </row>
    <row r="320" spans="1:10" ht="14.1" customHeight="1" x14ac:dyDescent="0.2">
      <c r="A320" s="16"/>
      <c r="B320" s="35" t="s">
        <v>119</v>
      </c>
      <c r="C320" s="44" t="s">
        <v>31</v>
      </c>
      <c r="D320" s="15"/>
      <c r="E320" s="36">
        <f>E319*0.2</f>
        <v>3.472</v>
      </c>
      <c r="F320" s="25"/>
      <c r="G320" s="15"/>
      <c r="H320" s="52"/>
      <c r="I320" s="44">
        <f t="shared" ref="I320:I324" si="31">E320*H320</f>
        <v>0</v>
      </c>
      <c r="J320" s="45">
        <f t="shared" si="29"/>
        <v>0</v>
      </c>
    </row>
    <row r="321" spans="1:11" ht="14.1" customHeight="1" x14ac:dyDescent="0.2">
      <c r="A321" s="16"/>
      <c r="B321" s="35" t="s">
        <v>168</v>
      </c>
      <c r="C321" s="44" t="s">
        <v>31</v>
      </c>
      <c r="D321" s="15"/>
      <c r="E321" s="36">
        <f>E319*0.2</f>
        <v>3.472</v>
      </c>
      <c r="F321" s="25"/>
      <c r="G321" s="15"/>
      <c r="H321" s="52"/>
      <c r="I321" s="44">
        <f t="shared" si="31"/>
        <v>0</v>
      </c>
      <c r="J321" s="45">
        <f t="shared" si="29"/>
        <v>0</v>
      </c>
    </row>
    <row r="322" spans="1:11" ht="14.1" customHeight="1" x14ac:dyDescent="0.2">
      <c r="A322" s="16"/>
      <c r="B322" s="35" t="s">
        <v>37</v>
      </c>
      <c r="C322" s="44" t="s">
        <v>32</v>
      </c>
      <c r="D322" s="15"/>
      <c r="E322" s="36">
        <f>E319*2</f>
        <v>34.72</v>
      </c>
      <c r="F322" s="25"/>
      <c r="G322" s="15"/>
      <c r="H322" s="52"/>
      <c r="I322" s="44">
        <f t="shared" si="31"/>
        <v>0</v>
      </c>
      <c r="J322" s="45">
        <f t="shared" si="29"/>
        <v>0</v>
      </c>
    </row>
    <row r="323" spans="1:11" ht="14.1" customHeight="1" x14ac:dyDescent="0.2">
      <c r="A323" s="16"/>
      <c r="B323" s="35" t="s">
        <v>120</v>
      </c>
      <c r="C323" s="44" t="s">
        <v>32</v>
      </c>
      <c r="D323" s="15"/>
      <c r="E323" s="36">
        <f>E319*1</f>
        <v>17.36</v>
      </c>
      <c r="F323" s="25"/>
      <c r="G323" s="15"/>
      <c r="H323" s="52"/>
      <c r="I323" s="44">
        <f t="shared" si="31"/>
        <v>0</v>
      </c>
      <c r="J323" s="45">
        <f t="shared" si="29"/>
        <v>0</v>
      </c>
    </row>
    <row r="324" spans="1:11" ht="27" customHeight="1" x14ac:dyDescent="0.2">
      <c r="A324" s="16"/>
      <c r="B324" s="35" t="s">
        <v>121</v>
      </c>
      <c r="C324" s="44" t="s">
        <v>31</v>
      </c>
      <c r="D324" s="15"/>
      <c r="E324" s="36">
        <f>E319*0.3</f>
        <v>5.2079999999999993</v>
      </c>
      <c r="F324" s="25"/>
      <c r="G324" s="15"/>
      <c r="H324" s="52"/>
      <c r="I324" s="44">
        <f t="shared" si="31"/>
        <v>0</v>
      </c>
      <c r="J324" s="45">
        <f t="shared" si="29"/>
        <v>0</v>
      </c>
    </row>
    <row r="325" spans="1:11" ht="14.1" customHeight="1" x14ac:dyDescent="0.2">
      <c r="A325" s="16">
        <v>132</v>
      </c>
      <c r="B325" s="17" t="s">
        <v>201</v>
      </c>
      <c r="C325" s="44" t="s">
        <v>1</v>
      </c>
      <c r="D325" s="15"/>
      <c r="E325" s="15">
        <v>3</v>
      </c>
      <c r="F325" s="25"/>
      <c r="G325" s="15">
        <f t="shared" si="30"/>
        <v>0</v>
      </c>
      <c r="H325" s="52"/>
      <c r="I325" s="44"/>
      <c r="J325" s="45">
        <f t="shared" si="29"/>
        <v>0</v>
      </c>
    </row>
    <row r="326" spans="1:11" ht="14.1" customHeight="1" x14ac:dyDescent="0.2">
      <c r="A326" s="16"/>
      <c r="B326" s="35" t="s">
        <v>123</v>
      </c>
      <c r="C326" s="44" t="s">
        <v>1</v>
      </c>
      <c r="D326" s="15"/>
      <c r="E326" s="36">
        <f>E325</f>
        <v>3</v>
      </c>
      <c r="F326" s="25"/>
      <c r="G326" s="15"/>
      <c r="H326" s="52"/>
      <c r="I326" s="44">
        <f>E326*H326</f>
        <v>0</v>
      </c>
      <c r="J326" s="45">
        <f>G326+I326</f>
        <v>0</v>
      </c>
    </row>
    <row r="327" spans="1:11" ht="14.1" customHeight="1" x14ac:dyDescent="0.2">
      <c r="A327" s="16"/>
      <c r="B327" s="35" t="s">
        <v>28</v>
      </c>
      <c r="C327" s="44" t="s">
        <v>24</v>
      </c>
      <c r="D327" s="15"/>
      <c r="E327" s="36">
        <f>E325</f>
        <v>3</v>
      </c>
      <c r="F327" s="25"/>
      <c r="G327" s="15"/>
      <c r="H327" s="52"/>
      <c r="I327" s="44">
        <f>E327*H327</f>
        <v>0</v>
      </c>
      <c r="J327" s="45">
        <f>G327+I327</f>
        <v>0</v>
      </c>
    </row>
    <row r="328" spans="1:11" ht="14.1" customHeight="1" x14ac:dyDescent="0.2">
      <c r="A328" s="16">
        <v>133</v>
      </c>
      <c r="B328" s="17" t="s">
        <v>202</v>
      </c>
      <c r="C328" s="44" t="s">
        <v>12</v>
      </c>
      <c r="D328" s="15"/>
      <c r="E328" s="15">
        <v>9.3699999999999992</v>
      </c>
      <c r="F328" s="25"/>
      <c r="G328" s="15">
        <f t="shared" si="30"/>
        <v>0</v>
      </c>
      <c r="H328" s="52"/>
      <c r="I328" s="44"/>
      <c r="J328" s="45">
        <f t="shared" si="29"/>
        <v>0</v>
      </c>
    </row>
    <row r="329" spans="1:11" ht="14.1" customHeight="1" x14ac:dyDescent="0.2">
      <c r="A329" s="16"/>
      <c r="B329" s="35" t="s">
        <v>54</v>
      </c>
      <c r="C329" s="44" t="s">
        <v>24</v>
      </c>
      <c r="D329" s="15"/>
      <c r="E329" s="36">
        <f>E328</f>
        <v>9.3699999999999992</v>
      </c>
      <c r="F329" s="25"/>
      <c r="G329" s="15"/>
      <c r="H329" s="52"/>
      <c r="I329" s="44">
        <f>E329*H329</f>
        <v>0</v>
      </c>
      <c r="J329" s="45">
        <f>G329+I329</f>
        <v>0</v>
      </c>
    </row>
    <row r="330" spans="1:11" ht="14.1" customHeight="1" x14ac:dyDescent="0.2">
      <c r="A330" s="16"/>
      <c r="B330" s="35" t="s">
        <v>28</v>
      </c>
      <c r="C330" s="44" t="s">
        <v>24</v>
      </c>
      <c r="D330" s="15"/>
      <c r="E330" s="36">
        <f>E328</f>
        <v>9.3699999999999992</v>
      </c>
      <c r="F330" s="25"/>
      <c r="G330" s="15"/>
      <c r="H330" s="52"/>
      <c r="I330" s="44">
        <f>E330*H330</f>
        <v>0</v>
      </c>
      <c r="J330" s="45">
        <f>G330+I330</f>
        <v>0</v>
      </c>
    </row>
    <row r="331" spans="1:11" ht="14.1" customHeight="1" x14ac:dyDescent="0.2">
      <c r="A331" s="16">
        <v>134</v>
      </c>
      <c r="B331" s="17" t="s">
        <v>203</v>
      </c>
      <c r="C331" s="44" t="s">
        <v>1</v>
      </c>
      <c r="D331" s="15"/>
      <c r="E331" s="15">
        <v>1</v>
      </c>
      <c r="F331" s="25"/>
      <c r="G331" s="15">
        <f t="shared" ref="G331:G363" si="32">F331*E331</f>
        <v>0</v>
      </c>
      <c r="H331" s="52"/>
      <c r="I331" s="44"/>
      <c r="J331" s="45">
        <f t="shared" si="29"/>
        <v>0</v>
      </c>
    </row>
    <row r="332" spans="1:11" ht="27" customHeight="1" x14ac:dyDescent="0.2">
      <c r="A332" s="16"/>
      <c r="B332" s="35" t="s">
        <v>204</v>
      </c>
      <c r="C332" s="44" t="s">
        <v>24</v>
      </c>
      <c r="D332" s="15"/>
      <c r="E332" s="36">
        <f>E331</f>
        <v>1</v>
      </c>
      <c r="F332" s="25"/>
      <c r="G332" s="15"/>
      <c r="H332" s="52"/>
      <c r="I332" s="44">
        <f>E332*H332</f>
        <v>0</v>
      </c>
      <c r="J332" s="45">
        <f>G332+I332</f>
        <v>0</v>
      </c>
    </row>
    <row r="333" spans="1:11" ht="14.1" customHeight="1" x14ac:dyDescent="0.2">
      <c r="A333" s="16"/>
      <c r="B333" s="35" t="s">
        <v>28</v>
      </c>
      <c r="C333" s="44" t="s">
        <v>24</v>
      </c>
      <c r="D333" s="15"/>
      <c r="E333" s="36">
        <f>E331</f>
        <v>1</v>
      </c>
      <c r="F333" s="25"/>
      <c r="G333" s="15"/>
      <c r="H333" s="52"/>
      <c r="I333" s="44">
        <f>E333*H333</f>
        <v>0</v>
      </c>
      <c r="J333" s="45">
        <f>G333+I333</f>
        <v>0</v>
      </c>
    </row>
    <row r="334" spans="1:11" ht="14.1" customHeight="1" x14ac:dyDescent="0.2">
      <c r="A334" s="16">
        <v>135</v>
      </c>
      <c r="B334" s="17" t="s">
        <v>67</v>
      </c>
      <c r="C334" s="44" t="s">
        <v>1</v>
      </c>
      <c r="D334" s="15"/>
      <c r="E334" s="15">
        <v>1</v>
      </c>
      <c r="F334" s="25"/>
      <c r="G334" s="15">
        <f t="shared" ref="G334" si="33">F334*E334</f>
        <v>0</v>
      </c>
      <c r="H334" s="52"/>
      <c r="I334" s="44"/>
      <c r="J334" s="45">
        <f t="shared" ref="J334" si="34">G334+I334</f>
        <v>0</v>
      </c>
      <c r="K334" s="29"/>
    </row>
    <row r="335" spans="1:11" ht="14.1" customHeight="1" x14ac:dyDescent="0.2">
      <c r="A335" s="16"/>
      <c r="B335" s="35" t="s">
        <v>68</v>
      </c>
      <c r="C335" s="44" t="s">
        <v>24</v>
      </c>
      <c r="D335" s="15"/>
      <c r="E335" s="36">
        <f>E334</f>
        <v>1</v>
      </c>
      <c r="F335" s="25"/>
      <c r="G335" s="15"/>
      <c r="H335" s="52"/>
      <c r="I335" s="44">
        <f>E335*H335</f>
        <v>0</v>
      </c>
      <c r="J335" s="45">
        <f>G335+I335</f>
        <v>0</v>
      </c>
      <c r="K335" s="29"/>
    </row>
    <row r="336" spans="1:11" ht="14.1" customHeight="1" x14ac:dyDescent="0.2">
      <c r="A336" s="16"/>
      <c r="B336" s="35" t="s">
        <v>28</v>
      </c>
      <c r="C336" s="44" t="s">
        <v>24</v>
      </c>
      <c r="D336" s="15"/>
      <c r="E336" s="36">
        <f>E334</f>
        <v>1</v>
      </c>
      <c r="F336" s="25"/>
      <c r="G336" s="15"/>
      <c r="H336" s="52"/>
      <c r="I336" s="44">
        <f>E336*H336</f>
        <v>0</v>
      </c>
      <c r="J336" s="45">
        <f>G336+I336</f>
        <v>0</v>
      </c>
      <c r="K336" s="29"/>
    </row>
    <row r="337" spans="1:10" ht="14.1" customHeight="1" x14ac:dyDescent="0.2">
      <c r="A337" s="16">
        <v>136</v>
      </c>
      <c r="B337" s="17" t="s">
        <v>6</v>
      </c>
      <c r="C337" s="44" t="s">
        <v>1</v>
      </c>
      <c r="D337" s="15"/>
      <c r="E337" s="15">
        <v>1</v>
      </c>
      <c r="F337" s="25"/>
      <c r="G337" s="15">
        <f t="shared" si="32"/>
        <v>0</v>
      </c>
      <c r="H337" s="52"/>
      <c r="I337" s="44"/>
      <c r="J337" s="45">
        <f t="shared" si="29"/>
        <v>0</v>
      </c>
    </row>
    <row r="338" spans="1:10" ht="14.1" customHeight="1" x14ac:dyDescent="0.2">
      <c r="A338" s="16"/>
      <c r="B338" s="35" t="s">
        <v>40</v>
      </c>
      <c r="C338" s="44" t="s">
        <v>24</v>
      </c>
      <c r="D338" s="15"/>
      <c r="E338" s="36">
        <f>E337</f>
        <v>1</v>
      </c>
      <c r="F338" s="25"/>
      <c r="G338" s="15"/>
      <c r="H338" s="52"/>
      <c r="I338" s="44">
        <f>E338*H338</f>
        <v>0</v>
      </c>
      <c r="J338" s="45">
        <f>G338+I338</f>
        <v>0</v>
      </c>
    </row>
    <row r="339" spans="1:10" ht="14.1" customHeight="1" x14ac:dyDescent="0.2">
      <c r="A339" s="16"/>
      <c r="B339" s="35" t="s">
        <v>28</v>
      </c>
      <c r="C339" s="44" t="s">
        <v>24</v>
      </c>
      <c r="D339" s="15"/>
      <c r="E339" s="36">
        <v>1</v>
      </c>
      <c r="F339" s="25"/>
      <c r="G339" s="15"/>
      <c r="H339" s="52"/>
      <c r="I339" s="44">
        <f>E339*H339</f>
        <v>0</v>
      </c>
      <c r="J339" s="45">
        <f>G339+I339</f>
        <v>0</v>
      </c>
    </row>
    <row r="340" spans="1:10" ht="14.1" customHeight="1" x14ac:dyDescent="0.2">
      <c r="A340" s="16">
        <v>137</v>
      </c>
      <c r="B340" s="17" t="s">
        <v>139</v>
      </c>
      <c r="C340" s="44" t="s">
        <v>1</v>
      </c>
      <c r="D340" s="15"/>
      <c r="E340" s="15">
        <v>1</v>
      </c>
      <c r="F340" s="25"/>
      <c r="G340" s="15">
        <f t="shared" si="32"/>
        <v>0</v>
      </c>
      <c r="H340" s="52"/>
      <c r="I340" s="44"/>
      <c r="J340" s="45">
        <f t="shared" si="29"/>
        <v>0</v>
      </c>
    </row>
    <row r="341" spans="1:10" ht="14.1" customHeight="1" x14ac:dyDescent="0.2">
      <c r="A341" s="16"/>
      <c r="B341" s="35" t="s">
        <v>42</v>
      </c>
      <c r="C341" s="44" t="s">
        <v>24</v>
      </c>
      <c r="D341" s="15"/>
      <c r="E341" s="36">
        <f>E340</f>
        <v>1</v>
      </c>
      <c r="F341" s="25"/>
      <c r="G341" s="15"/>
      <c r="H341" s="52"/>
      <c r="I341" s="44">
        <f>E341*H341</f>
        <v>0</v>
      </c>
      <c r="J341" s="45">
        <f>G341+I341</f>
        <v>0</v>
      </c>
    </row>
    <row r="342" spans="1:10" ht="14.1" customHeight="1" x14ac:dyDescent="0.2">
      <c r="A342" s="16"/>
      <c r="B342" s="35" t="s">
        <v>28</v>
      </c>
      <c r="C342" s="44" t="s">
        <v>24</v>
      </c>
      <c r="D342" s="15"/>
      <c r="E342" s="36">
        <v>1</v>
      </c>
      <c r="F342" s="25"/>
      <c r="G342" s="15"/>
      <c r="H342" s="52"/>
      <c r="I342" s="44">
        <f>E342*H342</f>
        <v>0</v>
      </c>
      <c r="J342" s="45">
        <f>G342+I342</f>
        <v>0</v>
      </c>
    </row>
    <row r="343" spans="1:10" ht="14.1" customHeight="1" x14ac:dyDescent="0.2">
      <c r="A343" s="16">
        <v>138</v>
      </c>
      <c r="B343" s="17" t="s">
        <v>142</v>
      </c>
      <c r="C343" s="44" t="s">
        <v>1</v>
      </c>
      <c r="D343" s="15"/>
      <c r="E343" s="15">
        <v>1</v>
      </c>
      <c r="F343" s="25"/>
      <c r="G343" s="15">
        <f t="shared" si="32"/>
        <v>0</v>
      </c>
      <c r="H343" s="52"/>
      <c r="I343" s="44"/>
      <c r="J343" s="45">
        <f t="shared" si="29"/>
        <v>0</v>
      </c>
    </row>
    <row r="344" spans="1:10" ht="14.1" customHeight="1" x14ac:dyDescent="0.2">
      <c r="A344" s="16"/>
      <c r="B344" s="35" t="s">
        <v>41</v>
      </c>
      <c r="C344" s="44" t="s">
        <v>24</v>
      </c>
      <c r="D344" s="15"/>
      <c r="E344" s="36">
        <f>E343</f>
        <v>1</v>
      </c>
      <c r="F344" s="25"/>
      <c r="G344" s="15"/>
      <c r="H344" s="52"/>
      <c r="I344" s="44">
        <f>E344*H344</f>
        <v>0</v>
      </c>
      <c r="J344" s="45">
        <f>G344+I344</f>
        <v>0</v>
      </c>
    </row>
    <row r="345" spans="1:10" ht="14.1" customHeight="1" x14ac:dyDescent="0.2">
      <c r="A345" s="16"/>
      <c r="B345" s="35" t="s">
        <v>28</v>
      </c>
      <c r="C345" s="44" t="s">
        <v>24</v>
      </c>
      <c r="D345" s="15"/>
      <c r="E345" s="36">
        <v>1</v>
      </c>
      <c r="F345" s="25"/>
      <c r="G345" s="15"/>
      <c r="H345" s="52"/>
      <c r="I345" s="44">
        <f>E345*H345</f>
        <v>0</v>
      </c>
      <c r="J345" s="45">
        <f>G345+I345</f>
        <v>0</v>
      </c>
    </row>
    <row r="346" spans="1:10" ht="14.1" customHeight="1" x14ac:dyDescent="0.2">
      <c r="A346" s="16">
        <v>139</v>
      </c>
      <c r="B346" s="17" t="s">
        <v>173</v>
      </c>
      <c r="C346" s="44" t="s">
        <v>1</v>
      </c>
      <c r="D346" s="15"/>
      <c r="E346" s="15">
        <v>1</v>
      </c>
      <c r="F346" s="25"/>
      <c r="G346" s="15">
        <f t="shared" si="32"/>
        <v>0</v>
      </c>
      <c r="H346" s="52"/>
      <c r="I346" s="44"/>
      <c r="J346" s="45">
        <f t="shared" si="29"/>
        <v>0</v>
      </c>
    </row>
    <row r="347" spans="1:10" ht="14.1" customHeight="1" x14ac:dyDescent="0.2">
      <c r="A347" s="16"/>
      <c r="B347" s="35" t="s">
        <v>205</v>
      </c>
      <c r="C347" s="44" t="s">
        <v>24</v>
      </c>
      <c r="D347" s="15"/>
      <c r="E347" s="36">
        <f>E346</f>
        <v>1</v>
      </c>
      <c r="F347" s="25"/>
      <c r="G347" s="15"/>
      <c r="H347" s="52"/>
      <c r="I347" s="44">
        <f>E347*H347</f>
        <v>0</v>
      </c>
      <c r="J347" s="45">
        <f>G347+I347</f>
        <v>0</v>
      </c>
    </row>
    <row r="348" spans="1:10" ht="14.1" customHeight="1" x14ac:dyDescent="0.2">
      <c r="A348" s="16"/>
      <c r="B348" s="35" t="s">
        <v>28</v>
      </c>
      <c r="C348" s="44" t="s">
        <v>24</v>
      </c>
      <c r="D348" s="15"/>
      <c r="E348" s="36">
        <f>E346</f>
        <v>1</v>
      </c>
      <c r="F348" s="25"/>
      <c r="G348" s="15"/>
      <c r="H348" s="52"/>
      <c r="I348" s="44">
        <f>E348*H348</f>
        <v>0</v>
      </c>
      <c r="J348" s="45">
        <f>G348+I348</f>
        <v>0</v>
      </c>
    </row>
    <row r="349" spans="1:10" ht="14.1" customHeight="1" x14ac:dyDescent="0.2">
      <c r="A349" s="16">
        <v>140</v>
      </c>
      <c r="B349" s="17" t="s">
        <v>174</v>
      </c>
      <c r="C349" s="44" t="s">
        <v>1</v>
      </c>
      <c r="D349" s="15"/>
      <c r="E349" s="15">
        <v>1</v>
      </c>
      <c r="F349" s="25"/>
      <c r="G349" s="15">
        <f t="shared" si="32"/>
        <v>0</v>
      </c>
      <c r="H349" s="52"/>
      <c r="I349" s="44"/>
      <c r="J349" s="45">
        <f t="shared" si="29"/>
        <v>0</v>
      </c>
    </row>
    <row r="350" spans="1:10" ht="14.1" customHeight="1" x14ac:dyDescent="0.2">
      <c r="A350" s="16"/>
      <c r="B350" s="35" t="s">
        <v>206</v>
      </c>
      <c r="C350" s="44" t="s">
        <v>24</v>
      </c>
      <c r="D350" s="15"/>
      <c r="E350" s="36">
        <f>E349</f>
        <v>1</v>
      </c>
      <c r="F350" s="25"/>
      <c r="G350" s="15"/>
      <c r="H350" s="52"/>
      <c r="I350" s="44">
        <f>E350*H350</f>
        <v>0</v>
      </c>
      <c r="J350" s="45">
        <f>G350+I350</f>
        <v>0</v>
      </c>
    </row>
    <row r="351" spans="1:10" ht="14.1" customHeight="1" x14ac:dyDescent="0.2">
      <c r="A351" s="16"/>
      <c r="B351" s="35" t="s">
        <v>28</v>
      </c>
      <c r="C351" s="44" t="s">
        <v>24</v>
      </c>
      <c r="D351" s="15"/>
      <c r="E351" s="36">
        <f>E349</f>
        <v>1</v>
      </c>
      <c r="F351" s="25"/>
      <c r="G351" s="15"/>
      <c r="H351" s="52"/>
      <c r="I351" s="44">
        <f>E351*H351</f>
        <v>0</v>
      </c>
      <c r="J351" s="45">
        <f>G351+I351</f>
        <v>0</v>
      </c>
    </row>
    <row r="352" spans="1:10" ht="14.1" customHeight="1" x14ac:dyDescent="0.2">
      <c r="A352" s="16">
        <v>141</v>
      </c>
      <c r="B352" s="17" t="s">
        <v>148</v>
      </c>
      <c r="C352" s="44" t="s">
        <v>1</v>
      </c>
      <c r="D352" s="15"/>
      <c r="E352" s="15">
        <v>2</v>
      </c>
      <c r="F352" s="25"/>
      <c r="G352" s="15">
        <f t="shared" si="32"/>
        <v>0</v>
      </c>
      <c r="H352" s="52"/>
      <c r="I352" s="44"/>
      <c r="J352" s="45">
        <f t="shared" si="29"/>
        <v>0</v>
      </c>
    </row>
    <row r="353" spans="1:10" ht="14.1" customHeight="1" x14ac:dyDescent="0.2">
      <c r="A353" s="16"/>
      <c r="B353" s="35" t="s">
        <v>149</v>
      </c>
      <c r="C353" s="44" t="s">
        <v>24</v>
      </c>
      <c r="D353" s="15"/>
      <c r="E353" s="36">
        <f>E352/2</f>
        <v>1</v>
      </c>
      <c r="F353" s="25"/>
      <c r="G353" s="15"/>
      <c r="H353" s="52"/>
      <c r="I353" s="44">
        <f>E353*H353</f>
        <v>0</v>
      </c>
      <c r="J353" s="45">
        <f>G353+I353</f>
        <v>0</v>
      </c>
    </row>
    <row r="354" spans="1:10" ht="14.1" customHeight="1" x14ac:dyDescent="0.2">
      <c r="A354" s="16"/>
      <c r="B354" s="35" t="s">
        <v>150</v>
      </c>
      <c r="C354" s="44" t="s">
        <v>24</v>
      </c>
      <c r="D354" s="15"/>
      <c r="E354" s="36">
        <f>E352/2</f>
        <v>1</v>
      </c>
      <c r="F354" s="25"/>
      <c r="G354" s="15"/>
      <c r="H354" s="52"/>
      <c r="I354" s="44">
        <f>E354*H354</f>
        <v>0</v>
      </c>
      <c r="J354" s="45">
        <f>G354+I354</f>
        <v>0</v>
      </c>
    </row>
    <row r="355" spans="1:10" ht="14.1" customHeight="1" x14ac:dyDescent="0.2">
      <c r="A355" s="16"/>
      <c r="B355" s="35" t="s">
        <v>28</v>
      </c>
      <c r="C355" s="44" t="s">
        <v>24</v>
      </c>
      <c r="D355" s="15"/>
      <c r="E355" s="36">
        <f>E352</f>
        <v>2</v>
      </c>
      <c r="F355" s="25"/>
      <c r="G355" s="15"/>
      <c r="H355" s="52"/>
      <c r="I355" s="44">
        <f>E355*H355</f>
        <v>0</v>
      </c>
      <c r="J355" s="45">
        <f>G355+I355</f>
        <v>0</v>
      </c>
    </row>
    <row r="356" spans="1:10" ht="14.1" customHeight="1" x14ac:dyDescent="0.2">
      <c r="A356" s="16">
        <v>142</v>
      </c>
      <c r="B356" s="17" t="s">
        <v>180</v>
      </c>
      <c r="C356" s="44" t="s">
        <v>1</v>
      </c>
      <c r="D356" s="15"/>
      <c r="E356" s="15">
        <v>2</v>
      </c>
      <c r="F356" s="25"/>
      <c r="G356" s="15">
        <f t="shared" si="32"/>
        <v>0</v>
      </c>
      <c r="H356" s="52"/>
      <c r="I356" s="44"/>
      <c r="J356" s="45">
        <f t="shared" si="29"/>
        <v>0</v>
      </c>
    </row>
    <row r="357" spans="1:10" ht="14.1" customHeight="1" x14ac:dyDescent="0.2">
      <c r="A357" s="16"/>
      <c r="B357" s="35" t="s">
        <v>181</v>
      </c>
      <c r="C357" s="44" t="s">
        <v>24</v>
      </c>
      <c r="D357" s="15"/>
      <c r="E357" s="36">
        <f>E356</f>
        <v>2</v>
      </c>
      <c r="F357" s="25"/>
      <c r="G357" s="15"/>
      <c r="H357" s="52"/>
      <c r="I357" s="44">
        <f>E357*H357</f>
        <v>0</v>
      </c>
      <c r="J357" s="45">
        <f>G357+I357</f>
        <v>0</v>
      </c>
    </row>
    <row r="358" spans="1:10" ht="14.1" customHeight="1" x14ac:dyDescent="0.2">
      <c r="A358" s="16"/>
      <c r="B358" s="35" t="s">
        <v>28</v>
      </c>
      <c r="C358" s="44" t="s">
        <v>24</v>
      </c>
      <c r="D358" s="15"/>
      <c r="E358" s="36">
        <f>E356</f>
        <v>2</v>
      </c>
      <c r="F358" s="25"/>
      <c r="G358" s="15"/>
      <c r="H358" s="52"/>
      <c r="I358" s="44">
        <f>E358*H358</f>
        <v>0</v>
      </c>
      <c r="J358" s="45">
        <f>G358+I358</f>
        <v>0</v>
      </c>
    </row>
    <row r="359" spans="1:10" ht="14.1" customHeight="1" x14ac:dyDescent="0.2">
      <c r="A359" s="16">
        <v>143</v>
      </c>
      <c r="B359" s="17" t="s">
        <v>207</v>
      </c>
      <c r="C359" s="44" t="s">
        <v>1</v>
      </c>
      <c r="D359" s="15"/>
      <c r="E359" s="15">
        <v>1</v>
      </c>
      <c r="F359" s="25"/>
      <c r="G359" s="15">
        <f t="shared" si="32"/>
        <v>0</v>
      </c>
      <c r="H359" s="52"/>
      <c r="I359" s="44"/>
      <c r="J359" s="45">
        <f t="shared" si="29"/>
        <v>0</v>
      </c>
    </row>
    <row r="360" spans="1:10" ht="14.1" customHeight="1" x14ac:dyDescent="0.2">
      <c r="A360" s="16"/>
      <c r="B360" s="35" t="s">
        <v>157</v>
      </c>
      <c r="C360" s="44" t="s">
        <v>1</v>
      </c>
      <c r="D360" s="15"/>
      <c r="E360" s="36">
        <f>E359</f>
        <v>1</v>
      </c>
      <c r="F360" s="25"/>
      <c r="G360" s="15"/>
      <c r="H360" s="52"/>
      <c r="I360" s="44">
        <f>E360*H360</f>
        <v>0</v>
      </c>
      <c r="J360" s="45">
        <f>G360+I360</f>
        <v>0</v>
      </c>
    </row>
    <row r="361" spans="1:10" ht="14.1" customHeight="1" x14ac:dyDescent="0.2">
      <c r="A361" s="16"/>
      <c r="B361" s="35" t="s">
        <v>28</v>
      </c>
      <c r="C361" s="44" t="s">
        <v>24</v>
      </c>
      <c r="D361" s="15"/>
      <c r="E361" s="36">
        <v>1</v>
      </c>
      <c r="F361" s="25"/>
      <c r="G361" s="15"/>
      <c r="H361" s="52"/>
      <c r="I361" s="44">
        <f>E361*H361</f>
        <v>0</v>
      </c>
      <c r="J361" s="45">
        <f>G361+I361</f>
        <v>0</v>
      </c>
    </row>
    <row r="362" spans="1:10" ht="14.1" customHeight="1" x14ac:dyDescent="0.2">
      <c r="A362" s="16">
        <v>144</v>
      </c>
      <c r="B362" s="17" t="s">
        <v>183</v>
      </c>
      <c r="C362" s="44" t="s">
        <v>12</v>
      </c>
      <c r="D362" s="15"/>
      <c r="E362" s="15">
        <v>9.3699999999999992</v>
      </c>
      <c r="F362" s="25"/>
      <c r="G362" s="15">
        <f t="shared" si="32"/>
        <v>0</v>
      </c>
      <c r="H362" s="52"/>
      <c r="I362" s="44"/>
      <c r="J362" s="45">
        <f t="shared" si="29"/>
        <v>0</v>
      </c>
    </row>
    <row r="363" spans="1:10" ht="14.1" customHeight="1" x14ac:dyDescent="0.2">
      <c r="A363" s="16">
        <v>145</v>
      </c>
      <c r="B363" s="17" t="s">
        <v>184</v>
      </c>
      <c r="C363" s="44" t="s">
        <v>14</v>
      </c>
      <c r="D363" s="15"/>
      <c r="E363" s="15">
        <v>2</v>
      </c>
      <c r="F363" s="25"/>
      <c r="G363" s="15">
        <f t="shared" si="32"/>
        <v>0</v>
      </c>
      <c r="H363" s="52"/>
      <c r="I363" s="44"/>
      <c r="J363" s="45">
        <f t="shared" si="29"/>
        <v>0</v>
      </c>
    </row>
    <row r="364" spans="1:10" ht="14.1" customHeight="1" x14ac:dyDescent="0.2">
      <c r="A364" s="16"/>
      <c r="B364" s="35" t="s">
        <v>18</v>
      </c>
      <c r="C364" s="44" t="s">
        <v>1</v>
      </c>
      <c r="D364" s="15"/>
      <c r="E364" s="36">
        <v>80</v>
      </c>
      <c r="F364" s="25"/>
      <c r="G364" s="15"/>
      <c r="H364" s="52"/>
      <c r="I364" s="44">
        <f>E364*H364</f>
        <v>0</v>
      </c>
      <c r="J364" s="45">
        <f>G364+I364</f>
        <v>0</v>
      </c>
    </row>
    <row r="365" spans="1:10" ht="14.1" customHeight="1" x14ac:dyDescent="0.2">
      <c r="A365" s="16"/>
      <c r="B365" s="76" t="s">
        <v>185</v>
      </c>
      <c r="C365" s="77"/>
      <c r="D365" s="77"/>
      <c r="E365" s="77"/>
      <c r="F365" s="78"/>
      <c r="G365" s="79">
        <f>SUM(G292:G364)</f>
        <v>0</v>
      </c>
      <c r="H365" s="78"/>
      <c r="I365" s="79">
        <f>SUM(I292:I364)</f>
        <v>0</v>
      </c>
      <c r="J365" s="79">
        <f>SUM(J292:J364)</f>
        <v>0</v>
      </c>
    </row>
    <row r="366" spans="1:10" ht="14.1" customHeight="1" x14ac:dyDescent="0.2">
      <c r="A366" s="16"/>
      <c r="B366" s="13" t="s">
        <v>208</v>
      </c>
      <c r="C366" s="14"/>
      <c r="D366" s="14"/>
      <c r="E366" s="14"/>
      <c r="F366" s="14"/>
      <c r="G366" s="14"/>
      <c r="H366" s="14"/>
      <c r="I366" s="14"/>
      <c r="J366" s="74"/>
    </row>
    <row r="367" spans="1:10" ht="14.1" customHeight="1" x14ac:dyDescent="0.2">
      <c r="A367" s="16">
        <v>146</v>
      </c>
      <c r="B367" s="17" t="s">
        <v>209</v>
      </c>
      <c r="C367" s="44" t="s">
        <v>1</v>
      </c>
      <c r="D367" s="15"/>
      <c r="E367" s="15">
        <v>2</v>
      </c>
      <c r="F367" s="25"/>
      <c r="G367" s="15">
        <f>F367*E367</f>
        <v>0</v>
      </c>
      <c r="H367" s="52"/>
      <c r="I367" s="44"/>
      <c r="J367" s="45">
        <f t="shared" ref="J367:J385" si="35">G367+I367</f>
        <v>0</v>
      </c>
    </row>
    <row r="368" spans="1:10" ht="14.1" customHeight="1" x14ac:dyDescent="0.2">
      <c r="A368" s="16">
        <v>147</v>
      </c>
      <c r="B368" s="17" t="s">
        <v>210</v>
      </c>
      <c r="C368" s="44" t="s">
        <v>1</v>
      </c>
      <c r="D368" s="15"/>
      <c r="E368" s="15">
        <v>2</v>
      </c>
      <c r="F368" s="25"/>
      <c r="G368" s="15">
        <f>F368*E368</f>
        <v>0</v>
      </c>
      <c r="H368" s="52"/>
      <c r="I368" s="44"/>
      <c r="J368" s="45">
        <f t="shared" si="35"/>
        <v>0</v>
      </c>
    </row>
    <row r="369" spans="1:10" ht="14.1" customHeight="1" x14ac:dyDescent="0.2">
      <c r="A369" s="16">
        <v>148</v>
      </c>
      <c r="B369" s="17" t="s">
        <v>211</v>
      </c>
      <c r="C369" s="44" t="s">
        <v>1</v>
      </c>
      <c r="D369" s="15"/>
      <c r="E369" s="15">
        <v>1</v>
      </c>
      <c r="F369" s="25"/>
      <c r="G369" s="15">
        <f>F369*E369</f>
        <v>0</v>
      </c>
      <c r="H369" s="52"/>
      <c r="I369" s="44"/>
      <c r="J369" s="45">
        <f t="shared" si="35"/>
        <v>0</v>
      </c>
    </row>
    <row r="370" spans="1:10" ht="14.1" customHeight="1" x14ac:dyDescent="0.2">
      <c r="A370" s="16">
        <v>149</v>
      </c>
      <c r="B370" s="17" t="s">
        <v>190</v>
      </c>
      <c r="C370" s="44" t="s">
        <v>1</v>
      </c>
      <c r="D370" s="15"/>
      <c r="E370" s="15">
        <v>2</v>
      </c>
      <c r="F370" s="25"/>
      <c r="G370" s="15">
        <f t="shared" ref="G370:G382" si="36">F370*E370</f>
        <v>0</v>
      </c>
      <c r="H370" s="52"/>
      <c r="I370" s="44"/>
      <c r="J370" s="45">
        <f t="shared" si="35"/>
        <v>0</v>
      </c>
    </row>
    <row r="371" spans="1:10" ht="14.1" customHeight="1" x14ac:dyDescent="0.2">
      <c r="A371" s="16">
        <v>150</v>
      </c>
      <c r="B371" s="17" t="s">
        <v>92</v>
      </c>
      <c r="C371" s="44" t="s">
        <v>1</v>
      </c>
      <c r="D371" s="15"/>
      <c r="E371" s="15">
        <v>2</v>
      </c>
      <c r="F371" s="25"/>
      <c r="G371" s="15">
        <f t="shared" si="36"/>
        <v>0</v>
      </c>
      <c r="H371" s="52"/>
      <c r="I371" s="44"/>
      <c r="J371" s="45">
        <f t="shared" si="35"/>
        <v>0</v>
      </c>
    </row>
    <row r="372" spans="1:10" ht="14.1" customHeight="1" x14ac:dyDescent="0.2">
      <c r="A372" s="16">
        <v>151</v>
      </c>
      <c r="B372" s="17" t="s">
        <v>191</v>
      </c>
      <c r="C372" s="44" t="s">
        <v>1</v>
      </c>
      <c r="D372" s="15"/>
      <c r="E372" s="15">
        <v>3</v>
      </c>
      <c r="F372" s="25"/>
      <c r="G372" s="15">
        <f t="shared" si="36"/>
        <v>0</v>
      </c>
      <c r="H372" s="52"/>
      <c r="I372" s="44"/>
      <c r="J372" s="45">
        <f t="shared" si="35"/>
        <v>0</v>
      </c>
    </row>
    <row r="373" spans="1:10" ht="14.1" customHeight="1" x14ac:dyDescent="0.2">
      <c r="A373" s="16">
        <v>152</v>
      </c>
      <c r="B373" s="17" t="s">
        <v>95</v>
      </c>
      <c r="C373" s="44" t="s">
        <v>1</v>
      </c>
      <c r="D373" s="15"/>
      <c r="E373" s="15">
        <v>2</v>
      </c>
      <c r="F373" s="25"/>
      <c r="G373" s="15">
        <f t="shared" si="36"/>
        <v>0</v>
      </c>
      <c r="H373" s="52"/>
      <c r="I373" s="44"/>
      <c r="J373" s="45">
        <f t="shared" si="35"/>
        <v>0</v>
      </c>
    </row>
    <row r="374" spans="1:10" ht="14.1" customHeight="1" x14ac:dyDescent="0.2">
      <c r="A374" s="16">
        <v>153</v>
      </c>
      <c r="B374" s="17" t="s">
        <v>96</v>
      </c>
      <c r="C374" s="44" t="s">
        <v>1</v>
      </c>
      <c r="D374" s="15"/>
      <c r="E374" s="15">
        <v>2</v>
      </c>
      <c r="F374" s="25"/>
      <c r="G374" s="15">
        <f t="shared" si="36"/>
        <v>0</v>
      </c>
      <c r="H374" s="52"/>
      <c r="I374" s="44"/>
      <c r="J374" s="45">
        <f t="shared" si="35"/>
        <v>0</v>
      </c>
    </row>
    <row r="375" spans="1:10" ht="14.1" customHeight="1" x14ac:dyDescent="0.2">
      <c r="A375" s="16">
        <v>154</v>
      </c>
      <c r="B375" s="17" t="s">
        <v>97</v>
      </c>
      <c r="C375" s="44" t="s">
        <v>1</v>
      </c>
      <c r="D375" s="15"/>
      <c r="E375" s="15">
        <v>4</v>
      </c>
      <c r="F375" s="25"/>
      <c r="G375" s="15">
        <f t="shared" si="36"/>
        <v>0</v>
      </c>
      <c r="H375" s="52"/>
      <c r="I375" s="44"/>
      <c r="J375" s="45">
        <f t="shared" si="35"/>
        <v>0</v>
      </c>
    </row>
    <row r="376" spans="1:10" ht="14.1" customHeight="1" x14ac:dyDescent="0.2">
      <c r="A376" s="16">
        <v>155</v>
      </c>
      <c r="B376" s="17" t="s">
        <v>192</v>
      </c>
      <c r="C376" s="44" t="s">
        <v>12</v>
      </c>
      <c r="D376" s="15"/>
      <c r="E376" s="15">
        <v>9.3699999999999992</v>
      </c>
      <c r="F376" s="25"/>
      <c r="G376" s="15">
        <f t="shared" si="36"/>
        <v>0</v>
      </c>
      <c r="H376" s="52"/>
      <c r="I376" s="44"/>
      <c r="J376" s="45">
        <f t="shared" si="35"/>
        <v>0</v>
      </c>
    </row>
    <row r="377" spans="1:10" ht="14.1" customHeight="1" x14ac:dyDescent="0.2">
      <c r="A377" s="16">
        <v>156</v>
      </c>
      <c r="B377" s="17" t="s">
        <v>100</v>
      </c>
      <c r="C377" s="44" t="s">
        <v>2</v>
      </c>
      <c r="D377" s="15"/>
      <c r="E377" s="15">
        <v>31</v>
      </c>
      <c r="F377" s="25"/>
      <c r="G377" s="15">
        <f t="shared" si="36"/>
        <v>0</v>
      </c>
      <c r="H377" s="52"/>
      <c r="I377" s="44"/>
      <c r="J377" s="45">
        <f t="shared" si="35"/>
        <v>0</v>
      </c>
    </row>
    <row r="378" spans="1:10" ht="14.1" customHeight="1" x14ac:dyDescent="0.2">
      <c r="A378" s="16">
        <v>157</v>
      </c>
      <c r="B378" s="17" t="s">
        <v>101</v>
      </c>
      <c r="C378" s="44" t="s">
        <v>12</v>
      </c>
      <c r="D378" s="15"/>
      <c r="E378" s="15">
        <v>37.24</v>
      </c>
      <c r="F378" s="25"/>
      <c r="G378" s="15">
        <f t="shared" si="36"/>
        <v>0</v>
      </c>
      <c r="H378" s="52"/>
      <c r="I378" s="44"/>
      <c r="J378" s="45">
        <f t="shared" si="35"/>
        <v>0</v>
      </c>
    </row>
    <row r="379" spans="1:10" ht="14.1" customHeight="1" x14ac:dyDescent="0.2">
      <c r="A379" s="16">
        <v>158</v>
      </c>
      <c r="B379" s="17" t="s">
        <v>102</v>
      </c>
      <c r="C379" s="44" t="s">
        <v>12</v>
      </c>
      <c r="D379" s="15"/>
      <c r="E379" s="15">
        <v>56.4</v>
      </c>
      <c r="F379" s="25"/>
      <c r="G379" s="15">
        <f t="shared" si="36"/>
        <v>0</v>
      </c>
      <c r="H379" s="52"/>
      <c r="I379" s="44"/>
      <c r="J379" s="45">
        <f t="shared" si="35"/>
        <v>0</v>
      </c>
    </row>
    <row r="380" spans="1:10" ht="14.1" customHeight="1" x14ac:dyDescent="0.2">
      <c r="A380" s="16">
        <v>159</v>
      </c>
      <c r="B380" s="17" t="s">
        <v>193</v>
      </c>
      <c r="C380" s="44" t="s">
        <v>2</v>
      </c>
      <c r="D380" s="15"/>
      <c r="E380" s="15">
        <v>29</v>
      </c>
      <c r="F380" s="25"/>
      <c r="G380" s="15">
        <f t="shared" si="36"/>
        <v>0</v>
      </c>
      <c r="H380" s="52"/>
      <c r="I380" s="44"/>
      <c r="J380" s="45">
        <f t="shared" si="35"/>
        <v>0</v>
      </c>
    </row>
    <row r="381" spans="1:10" ht="14.1" customHeight="1" x14ac:dyDescent="0.2">
      <c r="A381" s="16">
        <v>160</v>
      </c>
      <c r="B381" s="17" t="s">
        <v>104</v>
      </c>
      <c r="C381" s="44" t="s">
        <v>12</v>
      </c>
      <c r="D381" s="15"/>
      <c r="E381" s="15">
        <v>9.3699999999999992</v>
      </c>
      <c r="F381" s="25"/>
      <c r="G381" s="15">
        <f t="shared" si="36"/>
        <v>0</v>
      </c>
      <c r="H381" s="52"/>
      <c r="I381" s="44"/>
      <c r="J381" s="45">
        <f t="shared" si="35"/>
        <v>0</v>
      </c>
    </row>
    <row r="382" spans="1:10" ht="14.1" customHeight="1" x14ac:dyDescent="0.2">
      <c r="A382" s="16">
        <v>161</v>
      </c>
      <c r="B382" s="17" t="s">
        <v>194</v>
      </c>
      <c r="C382" s="44" t="s">
        <v>12</v>
      </c>
      <c r="D382" s="15"/>
      <c r="E382" s="15">
        <v>9.3699999999999992</v>
      </c>
      <c r="F382" s="25"/>
      <c r="G382" s="15">
        <f t="shared" si="36"/>
        <v>0</v>
      </c>
      <c r="H382" s="52"/>
      <c r="I382" s="44"/>
      <c r="J382" s="45">
        <f t="shared" si="35"/>
        <v>0</v>
      </c>
    </row>
    <row r="383" spans="1:10" ht="14.1" customHeight="1" x14ac:dyDescent="0.2">
      <c r="A383" s="16">
        <v>162</v>
      </c>
      <c r="B383" s="17" t="s">
        <v>5</v>
      </c>
      <c r="C383" s="44" t="s">
        <v>1</v>
      </c>
      <c r="D383" s="15"/>
      <c r="E383" s="15">
        <v>3</v>
      </c>
      <c r="F383" s="25"/>
      <c r="G383" s="15">
        <f>F383*E383</f>
        <v>0</v>
      </c>
      <c r="H383" s="52"/>
      <c r="I383" s="44"/>
      <c r="J383" s="45">
        <f t="shared" si="35"/>
        <v>0</v>
      </c>
    </row>
    <row r="384" spans="1:10" ht="14.1" customHeight="1" x14ac:dyDescent="0.2">
      <c r="A384" s="16">
        <v>163</v>
      </c>
      <c r="B384" s="31" t="s">
        <v>106</v>
      </c>
      <c r="C384" s="68" t="s">
        <v>1</v>
      </c>
      <c r="D384" s="32"/>
      <c r="E384" s="32">
        <v>4</v>
      </c>
      <c r="F384" s="25"/>
      <c r="G384" s="15">
        <f t="shared" ref="G384:G385" si="37">F384*E384</f>
        <v>0</v>
      </c>
      <c r="H384" s="52"/>
      <c r="I384" s="68"/>
      <c r="J384" s="45">
        <f t="shared" si="35"/>
        <v>0</v>
      </c>
    </row>
    <row r="385" spans="1:10" ht="14.1" customHeight="1" x14ac:dyDescent="0.2">
      <c r="A385" s="16">
        <v>164</v>
      </c>
      <c r="B385" s="31" t="s">
        <v>107</v>
      </c>
      <c r="C385" s="68" t="s">
        <v>1</v>
      </c>
      <c r="D385" s="32"/>
      <c r="E385" s="32">
        <v>4</v>
      </c>
      <c r="F385" s="25"/>
      <c r="G385" s="15">
        <f t="shared" si="37"/>
        <v>0</v>
      </c>
      <c r="H385" s="52"/>
      <c r="I385" s="68"/>
      <c r="J385" s="45">
        <f t="shared" si="35"/>
        <v>0</v>
      </c>
    </row>
    <row r="386" spans="1:10" ht="14.1" customHeight="1" x14ac:dyDescent="0.2">
      <c r="A386" s="16"/>
      <c r="B386" s="76" t="s">
        <v>212</v>
      </c>
      <c r="C386" s="77"/>
      <c r="D386" s="77"/>
      <c r="E386" s="77"/>
      <c r="F386" s="78"/>
      <c r="G386" s="79">
        <f>SUM(G367:G385)</f>
        <v>0</v>
      </c>
      <c r="H386" s="78"/>
      <c r="I386" s="79">
        <f>SUM(I367:I385)</f>
        <v>0</v>
      </c>
      <c r="J386" s="79">
        <f>SUM(J367:J385)</f>
        <v>0</v>
      </c>
    </row>
    <row r="387" spans="1:10" ht="14.1" customHeight="1" x14ac:dyDescent="0.2">
      <c r="A387" s="16"/>
      <c r="B387" s="13" t="s">
        <v>213</v>
      </c>
      <c r="C387" s="14"/>
      <c r="D387" s="14"/>
      <c r="E387" s="14"/>
      <c r="F387" s="14"/>
      <c r="G387" s="14"/>
      <c r="H387" s="14"/>
      <c r="I387" s="14"/>
      <c r="J387" s="74"/>
    </row>
    <row r="388" spans="1:10" ht="14.1" customHeight="1" x14ac:dyDescent="0.2">
      <c r="A388" s="16">
        <v>165</v>
      </c>
      <c r="B388" s="17" t="s">
        <v>109</v>
      </c>
      <c r="C388" s="44" t="s">
        <v>2</v>
      </c>
      <c r="D388" s="15"/>
      <c r="E388" s="15">
        <v>22</v>
      </c>
      <c r="F388" s="25"/>
      <c r="G388" s="15">
        <f t="shared" ref="G388:G400" si="38">F388*E388</f>
        <v>0</v>
      </c>
      <c r="H388" s="52"/>
      <c r="I388" s="44"/>
      <c r="J388" s="45">
        <f t="shared" ref="J388:J513" si="39">G388+I388</f>
        <v>0</v>
      </c>
    </row>
    <row r="389" spans="1:10" ht="14.1" customHeight="1" x14ac:dyDescent="0.2">
      <c r="A389" s="16"/>
      <c r="B389" s="35" t="s">
        <v>22</v>
      </c>
      <c r="C389" s="44" t="s">
        <v>2</v>
      </c>
      <c r="D389" s="15"/>
      <c r="E389" s="36">
        <f>E388*1.02</f>
        <v>22.44</v>
      </c>
      <c r="F389" s="25"/>
      <c r="G389" s="15"/>
      <c r="H389" s="52"/>
      <c r="I389" s="44">
        <f>E389*H389</f>
        <v>0</v>
      </c>
      <c r="J389" s="45">
        <f>G389+I389</f>
        <v>0</v>
      </c>
    </row>
    <row r="390" spans="1:10" ht="14.1" customHeight="1" x14ac:dyDescent="0.2">
      <c r="A390" s="16"/>
      <c r="B390" s="35" t="s">
        <v>23</v>
      </c>
      <c r="C390" s="44" t="s">
        <v>24</v>
      </c>
      <c r="D390" s="15"/>
      <c r="E390" s="36">
        <v>1</v>
      </c>
      <c r="F390" s="25"/>
      <c r="G390" s="15"/>
      <c r="H390" s="52"/>
      <c r="I390" s="44">
        <f>E390*H390</f>
        <v>0</v>
      </c>
      <c r="J390" s="45">
        <f>G390+I390</f>
        <v>0</v>
      </c>
    </row>
    <row r="391" spans="1:10" ht="14.1" customHeight="1" x14ac:dyDescent="0.2">
      <c r="A391" s="16">
        <v>166</v>
      </c>
      <c r="B391" s="17" t="s">
        <v>163</v>
      </c>
      <c r="C391" s="44" t="s">
        <v>2</v>
      </c>
      <c r="D391" s="15"/>
      <c r="E391" s="15">
        <v>9</v>
      </c>
      <c r="F391" s="25"/>
      <c r="G391" s="15">
        <f t="shared" si="38"/>
        <v>0</v>
      </c>
      <c r="H391" s="52"/>
      <c r="I391" s="44"/>
      <c r="J391" s="45">
        <f t="shared" si="39"/>
        <v>0</v>
      </c>
    </row>
    <row r="392" spans="1:10" ht="13.35" customHeight="1" x14ac:dyDescent="0.2">
      <c r="A392" s="16"/>
      <c r="B392" s="35" t="s">
        <v>196</v>
      </c>
      <c r="C392" s="44" t="s">
        <v>2</v>
      </c>
      <c r="D392" s="15"/>
      <c r="E392" s="36">
        <f>E391*1.02</f>
        <v>9.18</v>
      </c>
      <c r="F392" s="25"/>
      <c r="G392" s="15"/>
      <c r="H392" s="52"/>
      <c r="I392" s="44">
        <f>E392*H392</f>
        <v>0</v>
      </c>
      <c r="J392" s="45">
        <f>G392+I392</f>
        <v>0</v>
      </c>
    </row>
    <row r="393" spans="1:10" ht="14.1" customHeight="1" x14ac:dyDescent="0.2">
      <c r="A393" s="16"/>
      <c r="B393" s="35" t="s">
        <v>26</v>
      </c>
      <c r="C393" s="44" t="s">
        <v>24</v>
      </c>
      <c r="D393" s="15"/>
      <c r="E393" s="36">
        <v>1</v>
      </c>
      <c r="F393" s="25"/>
      <c r="G393" s="15"/>
      <c r="H393" s="52"/>
      <c r="I393" s="44">
        <f>E393*H393</f>
        <v>0</v>
      </c>
      <c r="J393" s="45">
        <f>G393+I393</f>
        <v>0</v>
      </c>
    </row>
    <row r="394" spans="1:10" ht="27" customHeight="1" x14ac:dyDescent="0.2">
      <c r="A394" s="16">
        <v>167</v>
      </c>
      <c r="B394" s="17" t="s">
        <v>197</v>
      </c>
      <c r="C394" s="44" t="s">
        <v>2</v>
      </c>
      <c r="D394" s="15"/>
      <c r="E394" s="15">
        <v>29</v>
      </c>
      <c r="F394" s="25"/>
      <c r="G394" s="15">
        <f t="shared" si="38"/>
        <v>0</v>
      </c>
      <c r="H394" s="52"/>
      <c r="I394" s="44"/>
      <c r="J394" s="45">
        <f t="shared" si="39"/>
        <v>0</v>
      </c>
    </row>
    <row r="395" spans="1:10" ht="14.1" customHeight="1" x14ac:dyDescent="0.2">
      <c r="A395" s="16"/>
      <c r="B395" s="35" t="s">
        <v>27</v>
      </c>
      <c r="C395" s="44" t="s">
        <v>2</v>
      </c>
      <c r="D395" s="15"/>
      <c r="E395" s="36">
        <f>E394*1.05</f>
        <v>30.450000000000003</v>
      </c>
      <c r="F395" s="25"/>
      <c r="G395" s="15"/>
      <c r="H395" s="52"/>
      <c r="I395" s="44">
        <f>E395*H395</f>
        <v>0</v>
      </c>
      <c r="J395" s="45">
        <f>G395+I395</f>
        <v>0</v>
      </c>
    </row>
    <row r="396" spans="1:10" ht="14.1" customHeight="1" x14ac:dyDescent="0.2">
      <c r="A396" s="16"/>
      <c r="B396" s="35" t="s">
        <v>28</v>
      </c>
      <c r="C396" s="44" t="s">
        <v>24</v>
      </c>
      <c r="D396" s="15"/>
      <c r="E396" s="36">
        <v>1</v>
      </c>
      <c r="F396" s="25"/>
      <c r="G396" s="15"/>
      <c r="H396" s="52"/>
      <c r="I396" s="44">
        <f>E396*H396</f>
        <v>0</v>
      </c>
      <c r="J396" s="45">
        <f>G396+I396</f>
        <v>0</v>
      </c>
    </row>
    <row r="397" spans="1:10" ht="14.1" customHeight="1" x14ac:dyDescent="0.2">
      <c r="A397" s="16">
        <v>168</v>
      </c>
      <c r="B397" s="17" t="s">
        <v>164</v>
      </c>
      <c r="C397" s="44" t="s">
        <v>12</v>
      </c>
      <c r="D397" s="15"/>
      <c r="E397" s="15">
        <v>56.4</v>
      </c>
      <c r="F397" s="25"/>
      <c r="G397" s="15">
        <f t="shared" si="38"/>
        <v>0</v>
      </c>
      <c r="H397" s="52"/>
      <c r="I397" s="44"/>
      <c r="J397" s="45">
        <f t="shared" si="39"/>
        <v>0</v>
      </c>
    </row>
    <row r="398" spans="1:10" ht="14.1" customHeight="1" x14ac:dyDescent="0.2">
      <c r="A398" s="16"/>
      <c r="B398" s="35" t="s">
        <v>29</v>
      </c>
      <c r="C398" s="44" t="s">
        <v>12</v>
      </c>
      <c r="D398" s="15"/>
      <c r="E398" s="36">
        <f>E397*2*1.05</f>
        <v>118.44</v>
      </c>
      <c r="F398" s="25"/>
      <c r="G398" s="15"/>
      <c r="H398" s="52"/>
      <c r="I398" s="44">
        <f>E398*H398</f>
        <v>0</v>
      </c>
      <c r="J398" s="45">
        <f>G398+I398</f>
        <v>0</v>
      </c>
    </row>
    <row r="399" spans="1:10" ht="14.1" customHeight="1" x14ac:dyDescent="0.2">
      <c r="A399" s="16"/>
      <c r="B399" s="35" t="s">
        <v>28</v>
      </c>
      <c r="C399" s="44" t="s">
        <v>24</v>
      </c>
      <c r="D399" s="15"/>
      <c r="E399" s="36">
        <v>1</v>
      </c>
      <c r="F399" s="25"/>
      <c r="G399" s="15"/>
      <c r="H399" s="52"/>
      <c r="I399" s="44">
        <f>E399*H399</f>
        <v>0</v>
      </c>
      <c r="J399" s="45">
        <f>G399+I399</f>
        <v>0</v>
      </c>
    </row>
    <row r="400" spans="1:10" ht="14.1" customHeight="1" x14ac:dyDescent="0.2">
      <c r="A400" s="16">
        <v>169</v>
      </c>
      <c r="B400" s="17" t="s">
        <v>165</v>
      </c>
      <c r="C400" s="44" t="s">
        <v>12</v>
      </c>
      <c r="D400" s="15"/>
      <c r="E400" s="15">
        <v>18</v>
      </c>
      <c r="F400" s="25"/>
      <c r="G400" s="15">
        <f t="shared" si="38"/>
        <v>0</v>
      </c>
      <c r="H400" s="52"/>
      <c r="I400" s="44"/>
      <c r="J400" s="45">
        <f t="shared" si="39"/>
        <v>0</v>
      </c>
    </row>
    <row r="401" spans="1:10" ht="14.1" customHeight="1" x14ac:dyDescent="0.2">
      <c r="A401" s="16"/>
      <c r="B401" s="35" t="s">
        <v>198</v>
      </c>
      <c r="C401" s="44" t="s">
        <v>32</v>
      </c>
      <c r="D401" s="15"/>
      <c r="E401" s="36">
        <f>E400*3</f>
        <v>54</v>
      </c>
      <c r="F401" s="25"/>
      <c r="G401" s="15"/>
      <c r="H401" s="52"/>
      <c r="I401" s="44">
        <f>E401*H401</f>
        <v>0</v>
      </c>
      <c r="J401" s="45">
        <f>G401+I401</f>
        <v>0</v>
      </c>
    </row>
    <row r="402" spans="1:10" ht="14.1" customHeight="1" x14ac:dyDescent="0.2">
      <c r="A402" s="16"/>
      <c r="B402" s="35" t="s">
        <v>114</v>
      </c>
      <c r="C402" s="44" t="s">
        <v>31</v>
      </c>
      <c r="D402" s="15"/>
      <c r="E402" s="36">
        <f>E400*0.2</f>
        <v>3.6</v>
      </c>
      <c r="F402" s="25"/>
      <c r="G402" s="15"/>
      <c r="H402" s="52"/>
      <c r="I402" s="44">
        <f>E402*H402</f>
        <v>0</v>
      </c>
      <c r="J402" s="45">
        <f>G402+I402</f>
        <v>0</v>
      </c>
    </row>
    <row r="403" spans="1:10" ht="14.1" customHeight="1" x14ac:dyDescent="0.2">
      <c r="A403" s="16">
        <v>170</v>
      </c>
      <c r="B403" s="17" t="s">
        <v>115</v>
      </c>
      <c r="C403" s="44" t="s">
        <v>12</v>
      </c>
      <c r="D403" s="15"/>
      <c r="E403" s="15">
        <v>9.31</v>
      </c>
      <c r="F403" s="25"/>
      <c r="G403" s="15">
        <f t="shared" ref="G403:G428" si="40">F403*E403</f>
        <v>0</v>
      </c>
      <c r="H403" s="52"/>
      <c r="I403" s="44"/>
      <c r="J403" s="45">
        <f t="shared" si="39"/>
        <v>0</v>
      </c>
    </row>
    <row r="404" spans="1:10" ht="14.1" customHeight="1" x14ac:dyDescent="0.2">
      <c r="A404" s="16"/>
      <c r="B404" s="35" t="s">
        <v>33</v>
      </c>
      <c r="C404" s="44" t="s">
        <v>12</v>
      </c>
      <c r="D404" s="15"/>
      <c r="E404" s="36">
        <f>E403*1.02</f>
        <v>9.4962</v>
      </c>
      <c r="F404" s="25"/>
      <c r="G404" s="15"/>
      <c r="H404" s="52"/>
      <c r="I404" s="44">
        <f>E404*H404</f>
        <v>0</v>
      </c>
      <c r="J404" s="45">
        <f>G404+I404</f>
        <v>0</v>
      </c>
    </row>
    <row r="405" spans="1:10" ht="14.1" customHeight="1" x14ac:dyDescent="0.2">
      <c r="A405" s="16"/>
      <c r="B405" s="35" t="s">
        <v>199</v>
      </c>
      <c r="C405" s="44" t="s">
        <v>31</v>
      </c>
      <c r="D405" s="15"/>
      <c r="E405" s="36">
        <f>E403*0.2</f>
        <v>1.8620000000000001</v>
      </c>
      <c r="F405" s="25"/>
      <c r="G405" s="15"/>
      <c r="H405" s="52"/>
      <c r="I405" s="44">
        <f>E405*H405</f>
        <v>0</v>
      </c>
      <c r="J405" s="45">
        <f>G405+I405</f>
        <v>0</v>
      </c>
    </row>
    <row r="406" spans="1:10" ht="14.1" customHeight="1" x14ac:dyDescent="0.2">
      <c r="A406" s="16"/>
      <c r="B406" s="35" t="s">
        <v>35</v>
      </c>
      <c r="C406" s="44" t="s">
        <v>12</v>
      </c>
      <c r="D406" s="15"/>
      <c r="E406" s="36">
        <f>E403*6.5</f>
        <v>60.515000000000001</v>
      </c>
      <c r="F406" s="25"/>
      <c r="G406" s="15"/>
      <c r="H406" s="52"/>
      <c r="I406" s="44">
        <f>E406*H406</f>
        <v>0</v>
      </c>
      <c r="J406" s="45">
        <f>G406+I406</f>
        <v>0</v>
      </c>
    </row>
    <row r="407" spans="1:10" ht="14.1" customHeight="1" x14ac:dyDescent="0.2">
      <c r="A407" s="16"/>
      <c r="B407" s="35" t="s">
        <v>36</v>
      </c>
      <c r="C407" s="44" t="s">
        <v>32</v>
      </c>
      <c r="D407" s="15"/>
      <c r="E407" s="36">
        <f>E403*0.46</f>
        <v>4.2826000000000004</v>
      </c>
      <c r="F407" s="25"/>
      <c r="G407" s="15"/>
      <c r="H407" s="52"/>
      <c r="I407" s="44">
        <f>E407*H407</f>
        <v>0</v>
      </c>
      <c r="J407" s="45">
        <f>G407+I407</f>
        <v>0</v>
      </c>
    </row>
    <row r="408" spans="1:10" ht="14.1" customHeight="1" x14ac:dyDescent="0.2">
      <c r="A408" s="16"/>
      <c r="B408" s="35" t="s">
        <v>28</v>
      </c>
      <c r="C408" s="44" t="s">
        <v>24</v>
      </c>
      <c r="D408" s="15"/>
      <c r="E408" s="36">
        <v>1</v>
      </c>
      <c r="F408" s="25"/>
      <c r="G408" s="15"/>
      <c r="H408" s="52"/>
      <c r="I408" s="44">
        <f>E408*H408</f>
        <v>0</v>
      </c>
      <c r="J408" s="45">
        <f>G408+I408</f>
        <v>0</v>
      </c>
    </row>
    <row r="409" spans="1:10" ht="14.1" customHeight="1" x14ac:dyDescent="0.2">
      <c r="A409" s="16">
        <v>171</v>
      </c>
      <c r="B409" s="17" t="s">
        <v>214</v>
      </c>
      <c r="C409" s="44" t="s">
        <v>12</v>
      </c>
      <c r="D409" s="15"/>
      <c r="E409" s="15">
        <v>37.24</v>
      </c>
      <c r="F409" s="25"/>
      <c r="G409" s="15">
        <f t="shared" si="40"/>
        <v>0</v>
      </c>
      <c r="H409" s="52"/>
      <c r="I409" s="44"/>
      <c r="J409" s="45">
        <f t="shared" si="39"/>
        <v>0</v>
      </c>
    </row>
    <row r="410" spans="1:10" ht="14.1" customHeight="1" x14ac:dyDescent="0.2">
      <c r="A410" s="16"/>
      <c r="B410" s="35" t="s">
        <v>34</v>
      </c>
      <c r="C410" s="44" t="s">
        <v>12</v>
      </c>
      <c r="D410" s="15"/>
      <c r="E410" s="36">
        <f>E409*1.02</f>
        <v>37.9848</v>
      </c>
      <c r="F410" s="25"/>
      <c r="G410" s="15"/>
      <c r="H410" s="52"/>
      <c r="I410" s="44">
        <f>E410*H410</f>
        <v>0</v>
      </c>
      <c r="J410" s="45">
        <f>G410+I410</f>
        <v>0</v>
      </c>
    </row>
    <row r="411" spans="1:10" ht="14.1" customHeight="1" x14ac:dyDescent="0.2">
      <c r="A411" s="16"/>
      <c r="B411" s="35" t="s">
        <v>168</v>
      </c>
      <c r="C411" s="44" t="s">
        <v>31</v>
      </c>
      <c r="D411" s="15"/>
      <c r="E411" s="36">
        <f>E409*0.2</f>
        <v>7.4480000000000004</v>
      </c>
      <c r="F411" s="25"/>
      <c r="G411" s="15"/>
      <c r="H411" s="52"/>
      <c r="I411" s="44">
        <f>E411*H411</f>
        <v>0</v>
      </c>
      <c r="J411" s="45">
        <f>G411+I411</f>
        <v>0</v>
      </c>
    </row>
    <row r="412" spans="1:10" ht="14.1" customHeight="1" x14ac:dyDescent="0.2">
      <c r="A412" s="16"/>
      <c r="B412" s="35" t="s">
        <v>35</v>
      </c>
      <c r="C412" s="44" t="s">
        <v>12</v>
      </c>
      <c r="D412" s="15"/>
      <c r="E412" s="36">
        <f>E409*6.5</f>
        <v>242.06</v>
      </c>
      <c r="F412" s="25"/>
      <c r="G412" s="15"/>
      <c r="H412" s="52"/>
      <c r="I412" s="44">
        <f>E412*H412</f>
        <v>0</v>
      </c>
      <c r="J412" s="45">
        <f>G412+I412</f>
        <v>0</v>
      </c>
    </row>
    <row r="413" spans="1:10" ht="14.1" customHeight="1" x14ac:dyDescent="0.2">
      <c r="A413" s="16"/>
      <c r="B413" s="35" t="s">
        <v>36</v>
      </c>
      <c r="C413" s="44" t="s">
        <v>32</v>
      </c>
      <c r="D413" s="15"/>
      <c r="E413" s="36">
        <f>E409*0.46</f>
        <v>17.130400000000002</v>
      </c>
      <c r="F413" s="25"/>
      <c r="G413" s="15"/>
      <c r="H413" s="52"/>
      <c r="I413" s="44">
        <f>E413*H413</f>
        <v>0</v>
      </c>
      <c r="J413" s="45">
        <f>G413+I413</f>
        <v>0</v>
      </c>
    </row>
    <row r="414" spans="1:10" ht="14.1" customHeight="1" x14ac:dyDescent="0.2">
      <c r="A414" s="16"/>
      <c r="B414" s="35" t="s">
        <v>28</v>
      </c>
      <c r="C414" s="44" t="s">
        <v>24</v>
      </c>
      <c r="D414" s="15"/>
      <c r="E414" s="36">
        <v>1</v>
      </c>
      <c r="F414" s="25"/>
      <c r="G414" s="15"/>
      <c r="H414" s="52"/>
      <c r="I414" s="44">
        <f>E414*H414</f>
        <v>0</v>
      </c>
      <c r="J414" s="45">
        <f>G414+I414</f>
        <v>0</v>
      </c>
    </row>
    <row r="415" spans="1:10" ht="40.35" customHeight="1" x14ac:dyDescent="0.2">
      <c r="A415" s="16">
        <v>172</v>
      </c>
      <c r="B415" s="17" t="s">
        <v>200</v>
      </c>
      <c r="C415" s="44" t="s">
        <v>12</v>
      </c>
      <c r="D415" s="15"/>
      <c r="E415" s="15">
        <v>20.97</v>
      </c>
      <c r="F415" s="25"/>
      <c r="G415" s="15">
        <f t="shared" si="40"/>
        <v>0</v>
      </c>
      <c r="H415" s="52"/>
      <c r="I415" s="44"/>
      <c r="J415" s="45">
        <f t="shared" si="39"/>
        <v>0</v>
      </c>
    </row>
    <row r="416" spans="1:10" ht="14.1" customHeight="1" x14ac:dyDescent="0.2">
      <c r="A416" s="16"/>
      <c r="B416" s="35" t="s">
        <v>119</v>
      </c>
      <c r="C416" s="44" t="s">
        <v>31</v>
      </c>
      <c r="D416" s="15"/>
      <c r="E416" s="36">
        <f>E415*0.2</f>
        <v>4.194</v>
      </c>
      <c r="F416" s="25"/>
      <c r="G416" s="15"/>
      <c r="H416" s="52"/>
      <c r="I416" s="44">
        <f t="shared" ref="I416:I421" si="41">E416*H416</f>
        <v>0</v>
      </c>
      <c r="J416" s="45">
        <f t="shared" si="39"/>
        <v>0</v>
      </c>
    </row>
    <row r="417" spans="1:11" ht="14.1" customHeight="1" x14ac:dyDescent="0.2">
      <c r="A417" s="16"/>
      <c r="B417" s="35" t="s">
        <v>168</v>
      </c>
      <c r="C417" s="44" t="s">
        <v>31</v>
      </c>
      <c r="D417" s="15"/>
      <c r="E417" s="36">
        <f>E415*0.2</f>
        <v>4.194</v>
      </c>
      <c r="F417" s="25"/>
      <c r="G417" s="15"/>
      <c r="H417" s="52"/>
      <c r="I417" s="44">
        <f t="shared" si="41"/>
        <v>0</v>
      </c>
      <c r="J417" s="45">
        <f t="shared" si="39"/>
        <v>0</v>
      </c>
    </row>
    <row r="418" spans="1:11" ht="14.1" customHeight="1" x14ac:dyDescent="0.2">
      <c r="A418" s="16"/>
      <c r="B418" s="35" t="s">
        <v>37</v>
      </c>
      <c r="C418" s="44" t="s">
        <v>32</v>
      </c>
      <c r="D418" s="15"/>
      <c r="E418" s="36">
        <f>E415*2</f>
        <v>41.94</v>
      </c>
      <c r="F418" s="25"/>
      <c r="G418" s="15"/>
      <c r="H418" s="52"/>
      <c r="I418" s="44">
        <f t="shared" si="41"/>
        <v>0</v>
      </c>
      <c r="J418" s="45">
        <f t="shared" si="39"/>
        <v>0</v>
      </c>
    </row>
    <row r="419" spans="1:11" ht="14.1" customHeight="1" x14ac:dyDescent="0.2">
      <c r="A419" s="16"/>
      <c r="B419" s="35" t="s">
        <v>120</v>
      </c>
      <c r="C419" s="44" t="s">
        <v>32</v>
      </c>
      <c r="D419" s="15"/>
      <c r="E419" s="36">
        <f>E415*1</f>
        <v>20.97</v>
      </c>
      <c r="F419" s="25"/>
      <c r="G419" s="15"/>
      <c r="H419" s="52"/>
      <c r="I419" s="44">
        <f t="shared" si="41"/>
        <v>0</v>
      </c>
      <c r="J419" s="45">
        <f t="shared" si="39"/>
        <v>0</v>
      </c>
    </row>
    <row r="420" spans="1:11" ht="27" customHeight="1" x14ac:dyDescent="0.2">
      <c r="A420" s="16"/>
      <c r="B420" s="35" t="s">
        <v>121</v>
      </c>
      <c r="C420" s="44" t="s">
        <v>31</v>
      </c>
      <c r="D420" s="15"/>
      <c r="E420" s="36">
        <f>E415*0.3</f>
        <v>6.2909999999999995</v>
      </c>
      <c r="F420" s="25"/>
      <c r="G420" s="15"/>
      <c r="H420" s="52"/>
      <c r="I420" s="44">
        <f t="shared" si="41"/>
        <v>0</v>
      </c>
      <c r="J420" s="45">
        <f t="shared" si="39"/>
        <v>0</v>
      </c>
    </row>
    <row r="421" spans="1:11" ht="14.1" customHeight="1" x14ac:dyDescent="0.2">
      <c r="A421" s="16"/>
      <c r="B421" s="35" t="s">
        <v>28</v>
      </c>
      <c r="C421" s="44" t="s">
        <v>24</v>
      </c>
      <c r="D421" s="15"/>
      <c r="E421" s="36">
        <v>1</v>
      </c>
      <c r="F421" s="25"/>
      <c r="G421" s="15"/>
      <c r="H421" s="52"/>
      <c r="I421" s="44">
        <f t="shared" si="41"/>
        <v>0</v>
      </c>
      <c r="J421" s="45">
        <f t="shared" si="39"/>
        <v>0</v>
      </c>
    </row>
    <row r="422" spans="1:11" ht="14.1" customHeight="1" x14ac:dyDescent="0.2">
      <c r="A422" s="16">
        <v>173</v>
      </c>
      <c r="B422" s="17" t="s">
        <v>201</v>
      </c>
      <c r="C422" s="44" t="s">
        <v>1</v>
      </c>
      <c r="D422" s="15"/>
      <c r="E422" s="15">
        <v>4</v>
      </c>
      <c r="F422" s="25"/>
      <c r="G422" s="15">
        <f t="shared" si="40"/>
        <v>0</v>
      </c>
      <c r="H422" s="52"/>
      <c r="I422" s="44"/>
      <c r="J422" s="45">
        <f t="shared" si="39"/>
        <v>0</v>
      </c>
    </row>
    <row r="423" spans="1:11" ht="14.1" customHeight="1" x14ac:dyDescent="0.2">
      <c r="A423" s="16"/>
      <c r="B423" s="35" t="s">
        <v>123</v>
      </c>
      <c r="C423" s="44" t="s">
        <v>1</v>
      </c>
      <c r="D423" s="15"/>
      <c r="E423" s="36">
        <f>E422</f>
        <v>4</v>
      </c>
      <c r="F423" s="25"/>
      <c r="G423" s="15"/>
      <c r="H423" s="52"/>
      <c r="I423" s="44">
        <f>E423*H423</f>
        <v>0</v>
      </c>
      <c r="J423" s="45">
        <f>G423+I423</f>
        <v>0</v>
      </c>
    </row>
    <row r="424" spans="1:11" ht="14.1" customHeight="1" x14ac:dyDescent="0.2">
      <c r="A424" s="16"/>
      <c r="B424" s="35" t="s">
        <v>28</v>
      </c>
      <c r="C424" s="44" t="s">
        <v>24</v>
      </c>
      <c r="D424" s="15"/>
      <c r="E424" s="36">
        <f>E422</f>
        <v>4</v>
      </c>
      <c r="F424" s="25"/>
      <c r="G424" s="15"/>
      <c r="H424" s="52"/>
      <c r="I424" s="44">
        <f>E424*H424</f>
        <v>0</v>
      </c>
      <c r="J424" s="45">
        <f>G424+I424</f>
        <v>0</v>
      </c>
    </row>
    <row r="425" spans="1:11" ht="14.1" customHeight="1" x14ac:dyDescent="0.2">
      <c r="A425" s="16">
        <v>174</v>
      </c>
      <c r="B425" s="17" t="s">
        <v>202</v>
      </c>
      <c r="C425" s="44" t="s">
        <v>12</v>
      </c>
      <c r="D425" s="15"/>
      <c r="E425" s="15">
        <v>9.31</v>
      </c>
      <c r="F425" s="25"/>
      <c r="G425" s="15">
        <f t="shared" si="40"/>
        <v>0</v>
      </c>
      <c r="H425" s="52"/>
      <c r="I425" s="44"/>
      <c r="J425" s="45">
        <f t="shared" si="39"/>
        <v>0</v>
      </c>
    </row>
    <row r="426" spans="1:11" ht="14.1" customHeight="1" x14ac:dyDescent="0.2">
      <c r="A426" s="16"/>
      <c r="B426" s="35" t="s">
        <v>54</v>
      </c>
      <c r="C426" s="44" t="s">
        <v>24</v>
      </c>
      <c r="D426" s="15"/>
      <c r="E426" s="36">
        <f>E425</f>
        <v>9.31</v>
      </c>
      <c r="F426" s="25"/>
      <c r="G426" s="15"/>
      <c r="H426" s="52"/>
      <c r="I426" s="44">
        <f>E426*H426</f>
        <v>0</v>
      </c>
      <c r="J426" s="45">
        <f>G426+I426</f>
        <v>0</v>
      </c>
    </row>
    <row r="427" spans="1:11" ht="14.1" customHeight="1" x14ac:dyDescent="0.2">
      <c r="A427" s="16"/>
      <c r="B427" s="35" t="s">
        <v>28</v>
      </c>
      <c r="C427" s="44" t="s">
        <v>24</v>
      </c>
      <c r="D427" s="15"/>
      <c r="E427" s="36">
        <f>E425</f>
        <v>9.31</v>
      </c>
      <c r="F427" s="25"/>
      <c r="G427" s="15"/>
      <c r="H427" s="52"/>
      <c r="I427" s="44">
        <f>E427*H427</f>
        <v>0</v>
      </c>
      <c r="J427" s="45">
        <f>G427+I427</f>
        <v>0</v>
      </c>
    </row>
    <row r="428" spans="1:11" s="49" customFormat="1" ht="14.1" customHeight="1" x14ac:dyDescent="0.2">
      <c r="A428" s="42">
        <v>175</v>
      </c>
      <c r="B428" s="43" t="s">
        <v>125</v>
      </c>
      <c r="C428" s="44" t="s">
        <v>1</v>
      </c>
      <c r="D428" s="44"/>
      <c r="E428" s="44">
        <v>4</v>
      </c>
      <c r="F428" s="25"/>
      <c r="G428" s="44">
        <f t="shared" si="40"/>
        <v>0</v>
      </c>
      <c r="H428" s="52"/>
      <c r="I428" s="44"/>
      <c r="J428" s="45">
        <f t="shared" si="39"/>
        <v>0</v>
      </c>
      <c r="K428" s="48"/>
    </row>
    <row r="429" spans="1:11" ht="27" customHeight="1" x14ac:dyDescent="0.2">
      <c r="A429" s="16"/>
      <c r="B429" s="35" t="s">
        <v>215</v>
      </c>
      <c r="C429" s="44" t="s">
        <v>24</v>
      </c>
      <c r="D429" s="15"/>
      <c r="E429" s="36">
        <f>E428</f>
        <v>4</v>
      </c>
      <c r="F429" s="25"/>
      <c r="G429" s="15"/>
      <c r="H429" s="52"/>
      <c r="I429" s="44">
        <f>E429*H429</f>
        <v>0</v>
      </c>
      <c r="J429" s="45">
        <f>G429+I429</f>
        <v>0</v>
      </c>
    </row>
    <row r="430" spans="1:11" ht="14.1" customHeight="1" x14ac:dyDescent="0.2">
      <c r="A430" s="16"/>
      <c r="B430" s="35" t="s">
        <v>28</v>
      </c>
      <c r="C430" s="44" t="s">
        <v>24</v>
      </c>
      <c r="D430" s="15"/>
      <c r="E430" s="36">
        <f>E428</f>
        <v>4</v>
      </c>
      <c r="F430" s="25"/>
      <c r="G430" s="15"/>
      <c r="H430" s="52"/>
      <c r="I430" s="44">
        <f>E430*H430</f>
        <v>0</v>
      </c>
      <c r="J430" s="45">
        <f>G430+I430</f>
        <v>0</v>
      </c>
    </row>
    <row r="431" spans="1:11" ht="14.1" customHeight="1" x14ac:dyDescent="0.2">
      <c r="A431" s="16">
        <v>176</v>
      </c>
      <c r="B431" s="17" t="s">
        <v>216</v>
      </c>
      <c r="C431" s="44" t="s">
        <v>1</v>
      </c>
      <c r="D431" s="15"/>
      <c r="E431" s="15">
        <v>2</v>
      </c>
      <c r="F431" s="25"/>
      <c r="G431" s="15">
        <f t="shared" ref="G431:G513" si="42">F431*E431</f>
        <v>0</v>
      </c>
      <c r="H431" s="52"/>
      <c r="I431" s="44"/>
      <c r="J431" s="45">
        <f t="shared" si="39"/>
        <v>0</v>
      </c>
    </row>
    <row r="432" spans="1:11" ht="14.1" customHeight="1" x14ac:dyDescent="0.2">
      <c r="A432" s="16"/>
      <c r="B432" s="38" t="s">
        <v>43</v>
      </c>
      <c r="C432" s="44" t="s">
        <v>1</v>
      </c>
      <c r="D432" s="15"/>
      <c r="E432" s="15">
        <f>E431</f>
        <v>2</v>
      </c>
      <c r="F432" s="25"/>
      <c r="G432" s="15"/>
      <c r="H432" s="52"/>
      <c r="I432" s="44">
        <f>E432*H432</f>
        <v>0</v>
      </c>
      <c r="J432" s="45">
        <f>G432+I432</f>
        <v>0</v>
      </c>
    </row>
    <row r="433" spans="1:10" ht="14.1" customHeight="1" x14ac:dyDescent="0.2">
      <c r="A433" s="16"/>
      <c r="B433" s="38" t="s">
        <v>53</v>
      </c>
      <c r="C433" s="44" t="s">
        <v>1</v>
      </c>
      <c r="D433" s="15"/>
      <c r="E433" s="15">
        <f>E432</f>
        <v>2</v>
      </c>
      <c r="F433" s="25"/>
      <c r="G433" s="15"/>
      <c r="H433" s="52"/>
      <c r="I433" s="44">
        <f>E433*H433</f>
        <v>0</v>
      </c>
      <c r="J433" s="45">
        <f>G433+I433</f>
        <v>0</v>
      </c>
    </row>
    <row r="434" spans="1:10" ht="14.1" customHeight="1" x14ac:dyDescent="0.2">
      <c r="A434" s="16"/>
      <c r="B434" s="38" t="s">
        <v>44</v>
      </c>
      <c r="C434" s="44" t="s">
        <v>1</v>
      </c>
      <c r="D434" s="15"/>
      <c r="E434" s="15">
        <f>E432</f>
        <v>2</v>
      </c>
      <c r="F434" s="25"/>
      <c r="G434" s="15"/>
      <c r="H434" s="52"/>
      <c r="I434" s="44">
        <f>E434*H434</f>
        <v>0</v>
      </c>
      <c r="J434" s="45">
        <f>G434+I434</f>
        <v>0</v>
      </c>
    </row>
    <row r="435" spans="1:10" ht="14.1" customHeight="1" x14ac:dyDescent="0.2">
      <c r="A435" s="16">
        <v>177</v>
      </c>
      <c r="B435" s="17" t="s">
        <v>217</v>
      </c>
      <c r="C435" s="44" t="s">
        <v>2</v>
      </c>
      <c r="D435" s="15"/>
      <c r="E435" s="15">
        <v>4</v>
      </c>
      <c r="F435" s="25"/>
      <c r="G435" s="15">
        <f t="shared" si="42"/>
        <v>0</v>
      </c>
      <c r="H435" s="52"/>
      <c r="I435" s="44"/>
      <c r="J435" s="45">
        <f t="shared" si="39"/>
        <v>0</v>
      </c>
    </row>
    <row r="436" spans="1:10" ht="14.1" customHeight="1" x14ac:dyDescent="0.2">
      <c r="A436" s="16"/>
      <c r="B436" s="38" t="s">
        <v>61</v>
      </c>
      <c r="C436" s="44" t="s">
        <v>1</v>
      </c>
      <c r="D436" s="15"/>
      <c r="E436" s="15">
        <f>E435*20</f>
        <v>80</v>
      </c>
      <c r="F436" s="25"/>
      <c r="G436" s="15"/>
      <c r="H436" s="52"/>
      <c r="I436" s="44">
        <f>E436*H436</f>
        <v>0</v>
      </c>
      <c r="J436" s="45">
        <f>G436+I436</f>
        <v>0</v>
      </c>
    </row>
    <row r="437" spans="1:10" ht="27" customHeight="1" x14ac:dyDescent="0.2">
      <c r="A437" s="16"/>
      <c r="B437" s="38" t="s">
        <v>218</v>
      </c>
      <c r="C437" s="44" t="s">
        <v>1</v>
      </c>
      <c r="D437" s="15"/>
      <c r="E437" s="15">
        <f>E435/2</f>
        <v>2</v>
      </c>
      <c r="F437" s="25"/>
      <c r="G437" s="15"/>
      <c r="H437" s="52"/>
      <c r="I437" s="44">
        <f>E437*H437</f>
        <v>0</v>
      </c>
      <c r="J437" s="45">
        <f>G437+I437</f>
        <v>0</v>
      </c>
    </row>
    <row r="438" spans="1:10" ht="14.1" customHeight="1" x14ac:dyDescent="0.2">
      <c r="A438" s="16"/>
      <c r="B438" s="38" t="s">
        <v>44</v>
      </c>
      <c r="C438" s="44" t="s">
        <v>1</v>
      </c>
      <c r="D438" s="15"/>
      <c r="E438" s="15">
        <v>1</v>
      </c>
      <c r="F438" s="25"/>
      <c r="G438" s="15"/>
      <c r="H438" s="52"/>
      <c r="I438" s="44">
        <f>E438*H438</f>
        <v>0</v>
      </c>
      <c r="J438" s="45">
        <f>G438+I438</f>
        <v>0</v>
      </c>
    </row>
    <row r="439" spans="1:10" ht="14.1" customHeight="1" x14ac:dyDescent="0.2">
      <c r="A439" s="16">
        <v>178</v>
      </c>
      <c r="B439" s="17" t="s">
        <v>219</v>
      </c>
      <c r="C439" s="44" t="s">
        <v>2</v>
      </c>
      <c r="D439" s="15"/>
      <c r="E439" s="15">
        <v>4</v>
      </c>
      <c r="F439" s="25"/>
      <c r="G439" s="15">
        <f t="shared" si="42"/>
        <v>0</v>
      </c>
      <c r="H439" s="52"/>
      <c r="I439" s="44"/>
      <c r="J439" s="45">
        <f t="shared" si="39"/>
        <v>0</v>
      </c>
    </row>
    <row r="440" spans="1:10" ht="14.1" customHeight="1" x14ac:dyDescent="0.2">
      <c r="A440" s="16"/>
      <c r="B440" s="38" t="s">
        <v>220</v>
      </c>
      <c r="C440" s="44" t="s">
        <v>1</v>
      </c>
      <c r="D440" s="15"/>
      <c r="E440" s="15">
        <f>E439/2</f>
        <v>2</v>
      </c>
      <c r="F440" s="25"/>
      <c r="G440" s="15"/>
      <c r="H440" s="52"/>
      <c r="I440" s="44">
        <f>E440*H440</f>
        <v>0</v>
      </c>
      <c r="J440" s="45">
        <f>G440+I440</f>
        <v>0</v>
      </c>
    </row>
    <row r="441" spans="1:10" ht="14.1" customHeight="1" x14ac:dyDescent="0.2">
      <c r="A441" s="16"/>
      <c r="B441" s="38" t="s">
        <v>28</v>
      </c>
      <c r="C441" s="44" t="s">
        <v>1</v>
      </c>
      <c r="D441" s="15"/>
      <c r="E441" s="15">
        <v>1</v>
      </c>
      <c r="F441" s="25"/>
      <c r="G441" s="15"/>
      <c r="H441" s="52"/>
      <c r="I441" s="44">
        <f>E441*H441</f>
        <v>0</v>
      </c>
      <c r="J441" s="45">
        <f>G441+I441</f>
        <v>0</v>
      </c>
    </row>
    <row r="442" spans="1:10" ht="14.1" customHeight="1" x14ac:dyDescent="0.2">
      <c r="A442" s="16">
        <v>179</v>
      </c>
      <c r="B442" s="17" t="s">
        <v>221</v>
      </c>
      <c r="C442" s="44" t="s">
        <v>2</v>
      </c>
      <c r="D442" s="15"/>
      <c r="E442" s="15">
        <v>4</v>
      </c>
      <c r="F442" s="25"/>
      <c r="G442" s="15">
        <f t="shared" si="42"/>
        <v>0</v>
      </c>
      <c r="H442" s="52"/>
      <c r="I442" s="44"/>
      <c r="J442" s="45">
        <f t="shared" si="39"/>
        <v>0</v>
      </c>
    </row>
    <row r="443" spans="1:10" ht="14.1" customHeight="1" x14ac:dyDescent="0.2">
      <c r="A443" s="16"/>
      <c r="B443" s="35" t="s">
        <v>34</v>
      </c>
      <c r="C443" s="44" t="s">
        <v>12</v>
      </c>
      <c r="D443" s="15"/>
      <c r="E443" s="40">
        <f>E442*0.3*1.02</f>
        <v>1.224</v>
      </c>
      <c r="F443" s="25"/>
      <c r="G443" s="15"/>
      <c r="H443" s="52"/>
      <c r="I443" s="44">
        <f>E443*H443</f>
        <v>0</v>
      </c>
      <c r="J443" s="45">
        <f>G443+I443</f>
        <v>0</v>
      </c>
    </row>
    <row r="444" spans="1:10" ht="14.1" customHeight="1" x14ac:dyDescent="0.2">
      <c r="A444" s="16"/>
      <c r="B444" s="35" t="s">
        <v>168</v>
      </c>
      <c r="C444" s="44" t="s">
        <v>31</v>
      </c>
      <c r="D444" s="15"/>
      <c r="E444" s="40">
        <f>E442*0.3*0.2</f>
        <v>0.24</v>
      </c>
      <c r="F444" s="25"/>
      <c r="G444" s="15"/>
      <c r="H444" s="52"/>
      <c r="I444" s="44">
        <f>E444*H444</f>
        <v>0</v>
      </c>
      <c r="J444" s="45">
        <f>G444+I444</f>
        <v>0</v>
      </c>
    </row>
    <row r="445" spans="1:10" ht="14.1" customHeight="1" x14ac:dyDescent="0.2">
      <c r="A445" s="16"/>
      <c r="B445" s="35" t="s">
        <v>35</v>
      </c>
      <c r="C445" s="44" t="s">
        <v>12</v>
      </c>
      <c r="D445" s="15"/>
      <c r="E445" s="36">
        <f>E442*0.3*6.5</f>
        <v>7.8</v>
      </c>
      <c r="F445" s="25"/>
      <c r="G445" s="15"/>
      <c r="H445" s="52"/>
      <c r="I445" s="44">
        <f>E445*H445</f>
        <v>0</v>
      </c>
      <c r="J445" s="45">
        <f>G445+I445</f>
        <v>0</v>
      </c>
    </row>
    <row r="446" spans="1:10" ht="14.1" customHeight="1" x14ac:dyDescent="0.2">
      <c r="A446" s="16"/>
      <c r="B446" s="35" t="s">
        <v>36</v>
      </c>
      <c r="C446" s="44" t="s">
        <v>32</v>
      </c>
      <c r="D446" s="15"/>
      <c r="E446" s="36">
        <f>E442*0.3*0.46</f>
        <v>0.55200000000000005</v>
      </c>
      <c r="F446" s="25"/>
      <c r="G446" s="15"/>
      <c r="H446" s="52"/>
      <c r="I446" s="44">
        <f>E446*H446</f>
        <v>0</v>
      </c>
      <c r="J446" s="45">
        <f>G446+I446</f>
        <v>0</v>
      </c>
    </row>
    <row r="447" spans="1:10" ht="14.1" customHeight="1" x14ac:dyDescent="0.2">
      <c r="A447" s="16"/>
      <c r="B447" s="35" t="s">
        <v>28</v>
      </c>
      <c r="C447" s="44" t="s">
        <v>24</v>
      </c>
      <c r="D447" s="15"/>
      <c r="E447" s="36">
        <v>1</v>
      </c>
      <c r="F447" s="25"/>
      <c r="G447" s="15"/>
      <c r="H447" s="52"/>
      <c r="I447" s="44">
        <f>E447*H447</f>
        <v>0</v>
      </c>
      <c r="J447" s="45">
        <f>G447+I447</f>
        <v>0</v>
      </c>
    </row>
    <row r="448" spans="1:10" ht="14.1" customHeight="1" x14ac:dyDescent="0.2">
      <c r="A448" s="16">
        <v>180</v>
      </c>
      <c r="B448" s="17" t="s">
        <v>222</v>
      </c>
      <c r="C448" s="44" t="s">
        <v>1</v>
      </c>
      <c r="D448" s="15"/>
      <c r="E448" s="15">
        <v>2</v>
      </c>
      <c r="F448" s="25"/>
      <c r="G448" s="15">
        <f t="shared" si="42"/>
        <v>0</v>
      </c>
      <c r="H448" s="52"/>
      <c r="I448" s="44"/>
      <c r="J448" s="45">
        <f t="shared" si="39"/>
        <v>0</v>
      </c>
    </row>
    <row r="449" spans="1:10" ht="27" customHeight="1" x14ac:dyDescent="0.2">
      <c r="A449" s="16"/>
      <c r="B449" s="35" t="s">
        <v>223</v>
      </c>
      <c r="C449" s="44" t="s">
        <v>24</v>
      </c>
      <c r="D449" s="15"/>
      <c r="E449" s="36">
        <f>E448</f>
        <v>2</v>
      </c>
      <c r="F449" s="25"/>
      <c r="G449" s="15"/>
      <c r="H449" s="52"/>
      <c r="I449" s="44">
        <f>E449*H449</f>
        <v>0</v>
      </c>
      <c r="J449" s="45">
        <f>G449+I449</f>
        <v>0</v>
      </c>
    </row>
    <row r="450" spans="1:10" ht="14.1" customHeight="1" x14ac:dyDescent="0.2">
      <c r="A450" s="16"/>
      <c r="B450" s="35" t="s">
        <v>28</v>
      </c>
      <c r="C450" s="44" t="s">
        <v>24</v>
      </c>
      <c r="D450" s="15"/>
      <c r="E450" s="36">
        <f>E448</f>
        <v>2</v>
      </c>
      <c r="F450" s="25"/>
      <c r="G450" s="15"/>
      <c r="H450" s="52"/>
      <c r="I450" s="44">
        <f>E450*H450</f>
        <v>0</v>
      </c>
      <c r="J450" s="45">
        <f>G450+I450</f>
        <v>0</v>
      </c>
    </row>
    <row r="451" spans="1:10" ht="14.1" customHeight="1" x14ac:dyDescent="0.2">
      <c r="A451" s="16">
        <v>181</v>
      </c>
      <c r="B451" s="17" t="s">
        <v>139</v>
      </c>
      <c r="C451" s="44" t="s">
        <v>1</v>
      </c>
      <c r="D451" s="15"/>
      <c r="E451" s="15">
        <v>2</v>
      </c>
      <c r="F451" s="25"/>
      <c r="G451" s="15">
        <f t="shared" si="42"/>
        <v>0</v>
      </c>
      <c r="H451" s="52"/>
      <c r="I451" s="44"/>
      <c r="J451" s="45">
        <f t="shared" si="39"/>
        <v>0</v>
      </c>
    </row>
    <row r="452" spans="1:10" ht="14.1" customHeight="1" x14ac:dyDescent="0.2">
      <c r="A452" s="16"/>
      <c r="B452" s="38" t="s">
        <v>52</v>
      </c>
      <c r="C452" s="44" t="s">
        <v>1</v>
      </c>
      <c r="D452" s="15"/>
      <c r="E452" s="15">
        <f>E448</f>
        <v>2</v>
      </c>
      <c r="F452" s="25"/>
      <c r="G452" s="15"/>
      <c r="H452" s="52"/>
      <c r="I452" s="44">
        <f>E452*H452</f>
        <v>0</v>
      </c>
      <c r="J452" s="45">
        <f>G452+I452</f>
        <v>0</v>
      </c>
    </row>
    <row r="453" spans="1:10" ht="14.1" customHeight="1" x14ac:dyDescent="0.2">
      <c r="A453" s="16"/>
      <c r="B453" s="38" t="s">
        <v>51</v>
      </c>
      <c r="C453" s="44" t="s">
        <v>1</v>
      </c>
      <c r="D453" s="15"/>
      <c r="E453" s="15">
        <f>E451</f>
        <v>2</v>
      </c>
      <c r="F453" s="25"/>
      <c r="G453" s="15"/>
      <c r="H453" s="52"/>
      <c r="I453" s="44">
        <f>E453*H453</f>
        <v>0</v>
      </c>
      <c r="J453" s="45">
        <f>G453+I453</f>
        <v>0</v>
      </c>
    </row>
    <row r="454" spans="1:10" ht="14.25" customHeight="1" x14ac:dyDescent="0.2">
      <c r="A454" s="16"/>
      <c r="B454" s="38" t="s">
        <v>44</v>
      </c>
      <c r="C454" s="44" t="s">
        <v>1</v>
      </c>
      <c r="D454" s="15"/>
      <c r="E454" s="15">
        <f>E451</f>
        <v>2</v>
      </c>
      <c r="F454" s="25"/>
      <c r="G454" s="15"/>
      <c r="H454" s="52"/>
      <c r="I454" s="44">
        <f>E454*H454</f>
        <v>0</v>
      </c>
      <c r="J454" s="45">
        <f>G454+I454</f>
        <v>0</v>
      </c>
    </row>
    <row r="455" spans="1:10" ht="14.1" customHeight="1" x14ac:dyDescent="0.2">
      <c r="A455" s="42">
        <v>182</v>
      </c>
      <c r="B455" s="43" t="s">
        <v>224</v>
      </c>
      <c r="C455" s="44" t="s">
        <v>1</v>
      </c>
      <c r="D455" s="44"/>
      <c r="E455" s="44">
        <v>3</v>
      </c>
      <c r="F455" s="25"/>
      <c r="G455" s="44">
        <f t="shared" si="42"/>
        <v>0</v>
      </c>
      <c r="H455" s="52"/>
      <c r="I455" s="44"/>
      <c r="J455" s="45">
        <f t="shared" si="39"/>
        <v>0</v>
      </c>
    </row>
    <row r="456" spans="1:10" ht="14.1" customHeight="1" x14ac:dyDescent="0.2">
      <c r="A456" s="16"/>
      <c r="B456" s="35" t="s">
        <v>225</v>
      </c>
      <c r="C456" s="44" t="s">
        <v>24</v>
      </c>
      <c r="D456" s="15"/>
      <c r="E456" s="36">
        <f>E455</f>
        <v>3</v>
      </c>
      <c r="F456" s="25"/>
      <c r="G456" s="15"/>
      <c r="H456" s="52"/>
      <c r="I456" s="44">
        <f>E456*H456</f>
        <v>0</v>
      </c>
      <c r="J456" s="45">
        <f>G456+I456</f>
        <v>0</v>
      </c>
    </row>
    <row r="457" spans="1:10" ht="14.1" customHeight="1" x14ac:dyDescent="0.2">
      <c r="A457" s="16"/>
      <c r="B457" s="35" t="s">
        <v>28</v>
      </c>
      <c r="C457" s="44" t="s">
        <v>24</v>
      </c>
      <c r="D457" s="15"/>
      <c r="E457" s="36">
        <f>E455</f>
        <v>3</v>
      </c>
      <c r="F457" s="25"/>
      <c r="G457" s="15"/>
      <c r="H457" s="52"/>
      <c r="I457" s="44">
        <f>E457*H457</f>
        <v>0</v>
      </c>
      <c r="J457" s="45">
        <f>G457+I457</f>
        <v>0</v>
      </c>
    </row>
    <row r="458" spans="1:10" ht="14.1" customHeight="1" x14ac:dyDescent="0.2">
      <c r="A458" s="16">
        <v>183</v>
      </c>
      <c r="B458" s="17" t="s">
        <v>226</v>
      </c>
      <c r="C458" s="44" t="s">
        <v>1</v>
      </c>
      <c r="D458" s="15"/>
      <c r="E458" s="15">
        <v>1</v>
      </c>
      <c r="F458" s="25"/>
      <c r="G458" s="15">
        <f t="shared" ref="G458" si="43">F458*E458</f>
        <v>0</v>
      </c>
      <c r="H458" s="52"/>
      <c r="I458" s="44"/>
      <c r="J458" s="45">
        <f t="shared" si="39"/>
        <v>0</v>
      </c>
    </row>
    <row r="459" spans="1:10" ht="14.1" customHeight="1" x14ac:dyDescent="0.2">
      <c r="A459" s="16"/>
      <c r="B459" s="35" t="s">
        <v>227</v>
      </c>
      <c r="C459" s="44" t="s">
        <v>24</v>
      </c>
      <c r="D459" s="15"/>
      <c r="E459" s="36">
        <f>E458</f>
        <v>1</v>
      </c>
      <c r="F459" s="25"/>
      <c r="G459" s="15"/>
      <c r="H459" s="52"/>
      <c r="I459" s="44">
        <f>E459*H459</f>
        <v>0</v>
      </c>
      <c r="J459" s="45">
        <f>G459+I459</f>
        <v>0</v>
      </c>
    </row>
    <row r="460" spans="1:10" ht="14.1" customHeight="1" x14ac:dyDescent="0.2">
      <c r="A460" s="16"/>
      <c r="B460" s="35" t="s">
        <v>28</v>
      </c>
      <c r="C460" s="44" t="s">
        <v>24</v>
      </c>
      <c r="D460" s="15"/>
      <c r="E460" s="36">
        <f>E458</f>
        <v>1</v>
      </c>
      <c r="F460" s="25"/>
      <c r="G460" s="15"/>
      <c r="H460" s="52"/>
      <c r="I460" s="44">
        <f>E460*H460</f>
        <v>0</v>
      </c>
      <c r="J460" s="45">
        <f>G460+I460</f>
        <v>0</v>
      </c>
    </row>
    <row r="461" spans="1:10" ht="14.1" customHeight="1" x14ac:dyDescent="0.2">
      <c r="A461" s="16">
        <v>184</v>
      </c>
      <c r="B461" s="17" t="s">
        <v>228</v>
      </c>
      <c r="C461" s="44" t="s">
        <v>1</v>
      </c>
      <c r="D461" s="15"/>
      <c r="E461" s="15">
        <v>1</v>
      </c>
      <c r="F461" s="25"/>
      <c r="G461" s="15">
        <f t="shared" si="42"/>
        <v>0</v>
      </c>
      <c r="H461" s="52"/>
      <c r="I461" s="44"/>
      <c r="J461" s="45">
        <f t="shared" si="39"/>
        <v>0</v>
      </c>
    </row>
    <row r="462" spans="1:10" ht="27" customHeight="1" x14ac:dyDescent="0.2">
      <c r="A462" s="16"/>
      <c r="B462" s="35" t="s">
        <v>204</v>
      </c>
      <c r="C462" s="44" t="s">
        <v>24</v>
      </c>
      <c r="D462" s="15"/>
      <c r="E462" s="36">
        <f>E461</f>
        <v>1</v>
      </c>
      <c r="F462" s="25"/>
      <c r="G462" s="15"/>
      <c r="H462" s="52"/>
      <c r="I462" s="44">
        <f>E462*H462</f>
        <v>0</v>
      </c>
      <c r="J462" s="45">
        <f>G462+I462</f>
        <v>0</v>
      </c>
    </row>
    <row r="463" spans="1:10" ht="14.1" customHeight="1" x14ac:dyDescent="0.2">
      <c r="A463" s="16"/>
      <c r="B463" s="35" t="s">
        <v>28</v>
      </c>
      <c r="C463" s="44" t="s">
        <v>24</v>
      </c>
      <c r="D463" s="15"/>
      <c r="E463" s="36">
        <f>E461</f>
        <v>1</v>
      </c>
      <c r="F463" s="25"/>
      <c r="G463" s="15"/>
      <c r="H463" s="52"/>
      <c r="I463" s="44">
        <f>E463*H463</f>
        <v>0</v>
      </c>
      <c r="J463" s="45">
        <f>G463+I463</f>
        <v>0</v>
      </c>
    </row>
    <row r="464" spans="1:10" ht="14.1" customHeight="1" x14ac:dyDescent="0.2">
      <c r="A464" s="16">
        <v>185</v>
      </c>
      <c r="B464" s="17" t="s">
        <v>6</v>
      </c>
      <c r="C464" s="44" t="s">
        <v>1</v>
      </c>
      <c r="D464" s="15"/>
      <c r="E464" s="15">
        <v>2</v>
      </c>
      <c r="F464" s="25"/>
      <c r="G464" s="15">
        <f t="shared" si="42"/>
        <v>0</v>
      </c>
      <c r="H464" s="52"/>
      <c r="I464" s="44"/>
      <c r="J464" s="45">
        <f t="shared" si="39"/>
        <v>0</v>
      </c>
    </row>
    <row r="465" spans="1:11" ht="14.1" customHeight="1" x14ac:dyDescent="0.2">
      <c r="A465" s="16"/>
      <c r="B465" s="35" t="s">
        <v>40</v>
      </c>
      <c r="C465" s="44" t="s">
        <v>24</v>
      </c>
      <c r="D465" s="15"/>
      <c r="E465" s="36">
        <f>E464</f>
        <v>2</v>
      </c>
      <c r="F465" s="25"/>
      <c r="G465" s="15"/>
      <c r="H465" s="52"/>
      <c r="I465" s="44">
        <f>E465*H465</f>
        <v>0</v>
      </c>
      <c r="J465" s="45">
        <f>G465+I465</f>
        <v>0</v>
      </c>
    </row>
    <row r="466" spans="1:11" ht="14.1" customHeight="1" x14ac:dyDescent="0.2">
      <c r="A466" s="16"/>
      <c r="B466" s="35" t="s">
        <v>28</v>
      </c>
      <c r="C466" s="44" t="s">
        <v>24</v>
      </c>
      <c r="D466" s="15"/>
      <c r="E466" s="36">
        <f>E464</f>
        <v>2</v>
      </c>
      <c r="F466" s="25"/>
      <c r="G466" s="15"/>
      <c r="H466" s="52"/>
      <c r="I466" s="44">
        <f>E466*H466</f>
        <v>0</v>
      </c>
      <c r="J466" s="45">
        <f>G466+I466</f>
        <v>0</v>
      </c>
    </row>
    <row r="467" spans="1:11" ht="14.1" customHeight="1" x14ac:dyDescent="0.2">
      <c r="A467" s="16">
        <v>186</v>
      </c>
      <c r="B467" s="17" t="s">
        <v>139</v>
      </c>
      <c r="C467" s="44" t="s">
        <v>1</v>
      </c>
      <c r="D467" s="15"/>
      <c r="E467" s="15">
        <v>2</v>
      </c>
      <c r="F467" s="25"/>
      <c r="G467" s="15">
        <f t="shared" si="42"/>
        <v>0</v>
      </c>
      <c r="H467" s="52"/>
      <c r="I467" s="44"/>
      <c r="J467" s="45">
        <f t="shared" si="39"/>
        <v>0</v>
      </c>
    </row>
    <row r="468" spans="1:11" ht="14.1" customHeight="1" x14ac:dyDescent="0.2">
      <c r="A468" s="16"/>
      <c r="B468" s="35" t="s">
        <v>42</v>
      </c>
      <c r="C468" s="44" t="s">
        <v>24</v>
      </c>
      <c r="D468" s="15"/>
      <c r="E468" s="36">
        <f>E467</f>
        <v>2</v>
      </c>
      <c r="F468" s="25"/>
      <c r="G468" s="15"/>
      <c r="H468" s="52"/>
      <c r="I468" s="44">
        <f>E468*H468</f>
        <v>0</v>
      </c>
      <c r="J468" s="45">
        <f>G468+I468</f>
        <v>0</v>
      </c>
    </row>
    <row r="469" spans="1:11" ht="14.1" customHeight="1" x14ac:dyDescent="0.2">
      <c r="A469" s="16"/>
      <c r="B469" s="35" t="s">
        <v>28</v>
      </c>
      <c r="C469" s="44" t="s">
        <v>24</v>
      </c>
      <c r="D469" s="15"/>
      <c r="E469" s="36">
        <v>1</v>
      </c>
      <c r="F469" s="25"/>
      <c r="G469" s="15"/>
      <c r="H469" s="52"/>
      <c r="I469" s="44">
        <f>E469*H469</f>
        <v>0</v>
      </c>
      <c r="J469" s="45">
        <f>G469+I469</f>
        <v>0</v>
      </c>
    </row>
    <row r="470" spans="1:11" s="49" customFormat="1" ht="14.1" customHeight="1" x14ac:dyDescent="0.2">
      <c r="A470" s="42">
        <v>187</v>
      </c>
      <c r="B470" s="43" t="s">
        <v>140</v>
      </c>
      <c r="C470" s="44" t="s">
        <v>1</v>
      </c>
      <c r="D470" s="44"/>
      <c r="E470" s="44">
        <v>1</v>
      </c>
      <c r="F470" s="25"/>
      <c r="G470" s="44">
        <f t="shared" si="42"/>
        <v>0</v>
      </c>
      <c r="H470" s="52"/>
      <c r="I470" s="44"/>
      <c r="J470" s="45">
        <f t="shared" si="39"/>
        <v>0</v>
      </c>
      <c r="K470" s="48"/>
    </row>
    <row r="471" spans="1:11" ht="14.1" customHeight="1" x14ac:dyDescent="0.2">
      <c r="A471" s="16"/>
      <c r="B471" s="35" t="s">
        <v>141</v>
      </c>
      <c r="C471" s="44" t="s">
        <v>24</v>
      </c>
      <c r="D471" s="15"/>
      <c r="E471" s="36">
        <v>1</v>
      </c>
      <c r="F471" s="25"/>
      <c r="G471" s="15"/>
      <c r="H471" s="52"/>
      <c r="I471" s="44">
        <f>E471*H471</f>
        <v>0</v>
      </c>
      <c r="J471" s="45">
        <f>G471+I471</f>
        <v>0</v>
      </c>
    </row>
    <row r="472" spans="1:11" ht="14.1" customHeight="1" x14ac:dyDescent="0.2">
      <c r="A472" s="16"/>
      <c r="B472" s="35" t="s">
        <v>28</v>
      </c>
      <c r="C472" s="44" t="s">
        <v>24</v>
      </c>
      <c r="D472" s="15"/>
      <c r="E472" s="36">
        <v>1</v>
      </c>
      <c r="F472" s="25"/>
      <c r="G472" s="15"/>
      <c r="H472" s="52"/>
      <c r="I472" s="44">
        <f>E472*H472</f>
        <v>0</v>
      </c>
      <c r="J472" s="45">
        <f>G472+I472</f>
        <v>0</v>
      </c>
    </row>
    <row r="473" spans="1:11" ht="14.1" customHeight="1" x14ac:dyDescent="0.2">
      <c r="A473" s="16">
        <v>188</v>
      </c>
      <c r="B473" s="17" t="s">
        <v>142</v>
      </c>
      <c r="C473" s="44" t="s">
        <v>1</v>
      </c>
      <c r="D473" s="15"/>
      <c r="E473" s="15">
        <v>2</v>
      </c>
      <c r="F473" s="25"/>
      <c r="G473" s="15">
        <f t="shared" si="42"/>
        <v>0</v>
      </c>
      <c r="H473" s="52"/>
      <c r="I473" s="44"/>
      <c r="J473" s="45">
        <f t="shared" si="39"/>
        <v>0</v>
      </c>
    </row>
    <row r="474" spans="1:11" ht="14.1" customHeight="1" x14ac:dyDescent="0.2">
      <c r="A474" s="16"/>
      <c r="B474" s="35" t="s">
        <v>41</v>
      </c>
      <c r="C474" s="44" t="s">
        <v>24</v>
      </c>
      <c r="D474" s="15"/>
      <c r="E474" s="36">
        <f>E473</f>
        <v>2</v>
      </c>
      <c r="F474" s="25"/>
      <c r="G474" s="15"/>
      <c r="H474" s="52"/>
      <c r="I474" s="44">
        <f>E474*H474</f>
        <v>0</v>
      </c>
      <c r="J474" s="45">
        <f>G474+I474</f>
        <v>0</v>
      </c>
    </row>
    <row r="475" spans="1:11" ht="14.1" customHeight="1" x14ac:dyDescent="0.2">
      <c r="A475" s="16"/>
      <c r="B475" s="35" t="s">
        <v>28</v>
      </c>
      <c r="C475" s="44" t="s">
        <v>24</v>
      </c>
      <c r="D475" s="15"/>
      <c r="E475" s="36">
        <v>1</v>
      </c>
      <c r="F475" s="25"/>
      <c r="G475" s="15"/>
      <c r="H475" s="52"/>
      <c r="I475" s="44">
        <f>E475*H475</f>
        <v>0</v>
      </c>
      <c r="J475" s="45">
        <f>G475+I475</f>
        <v>0</v>
      </c>
    </row>
    <row r="476" spans="1:11" ht="14.1" customHeight="1" x14ac:dyDescent="0.2">
      <c r="A476" s="42">
        <v>189</v>
      </c>
      <c r="B476" s="43" t="s">
        <v>69</v>
      </c>
      <c r="C476" s="44" t="s">
        <v>1</v>
      </c>
      <c r="D476" s="44"/>
      <c r="E476" s="44">
        <v>1</v>
      </c>
      <c r="F476" s="25"/>
      <c r="G476" s="44">
        <f t="shared" ref="G476" si="44">F476*E476</f>
        <v>0</v>
      </c>
      <c r="H476" s="52"/>
      <c r="I476" s="44"/>
      <c r="J476" s="45">
        <f t="shared" ref="J476" si="45">G476+I476</f>
        <v>0</v>
      </c>
    </row>
    <row r="477" spans="1:11" ht="14.1" customHeight="1" x14ac:dyDescent="0.2">
      <c r="A477" s="16"/>
      <c r="B477" s="35" t="s">
        <v>70</v>
      </c>
      <c r="C477" s="44" t="s">
        <v>24</v>
      </c>
      <c r="D477" s="15"/>
      <c r="E477" s="36">
        <f>E476</f>
        <v>1</v>
      </c>
      <c r="F477" s="25"/>
      <c r="G477" s="15"/>
      <c r="H477" s="52"/>
      <c r="I477" s="44">
        <f>E477*H477</f>
        <v>0</v>
      </c>
      <c r="J477" s="45">
        <f>G477+I477</f>
        <v>0</v>
      </c>
    </row>
    <row r="478" spans="1:11" ht="14.1" customHeight="1" x14ac:dyDescent="0.2">
      <c r="A478" s="16"/>
      <c r="B478" s="35" t="s">
        <v>28</v>
      </c>
      <c r="C478" s="44" t="s">
        <v>24</v>
      </c>
      <c r="D478" s="15"/>
      <c r="E478" s="36">
        <f>E476</f>
        <v>1</v>
      </c>
      <c r="F478" s="25"/>
      <c r="G478" s="15"/>
      <c r="H478" s="52"/>
      <c r="I478" s="44">
        <f>E478*H478</f>
        <v>0</v>
      </c>
      <c r="J478" s="45">
        <f>G478+I478</f>
        <v>0</v>
      </c>
    </row>
    <row r="479" spans="1:11" ht="14.1" customHeight="1" x14ac:dyDescent="0.2">
      <c r="A479" s="16">
        <v>190</v>
      </c>
      <c r="B479" s="17" t="s">
        <v>229</v>
      </c>
      <c r="C479" s="44" t="s">
        <v>1</v>
      </c>
      <c r="D479" s="15"/>
      <c r="E479" s="15">
        <v>3</v>
      </c>
      <c r="F479" s="25"/>
      <c r="G479" s="15">
        <f t="shared" si="42"/>
        <v>0</v>
      </c>
      <c r="H479" s="52"/>
      <c r="I479" s="44"/>
      <c r="J479" s="45">
        <f t="shared" si="39"/>
        <v>0</v>
      </c>
    </row>
    <row r="480" spans="1:11" ht="14.1" customHeight="1" x14ac:dyDescent="0.2">
      <c r="A480" s="16"/>
      <c r="B480" s="35" t="s">
        <v>205</v>
      </c>
      <c r="C480" s="44" t="s">
        <v>24</v>
      </c>
      <c r="D480" s="15"/>
      <c r="E480" s="36">
        <f>E479</f>
        <v>3</v>
      </c>
      <c r="F480" s="25"/>
      <c r="G480" s="15"/>
      <c r="H480" s="52"/>
      <c r="I480" s="44">
        <f>E480*H480</f>
        <v>0</v>
      </c>
      <c r="J480" s="45">
        <f>G480+I480</f>
        <v>0</v>
      </c>
    </row>
    <row r="481" spans="1:10" ht="14.1" customHeight="1" x14ac:dyDescent="0.2">
      <c r="A481" s="16"/>
      <c r="B481" s="35" t="s">
        <v>28</v>
      </c>
      <c r="C481" s="44" t="s">
        <v>24</v>
      </c>
      <c r="D481" s="15"/>
      <c r="E481" s="36">
        <f>E479</f>
        <v>3</v>
      </c>
      <c r="F481" s="25"/>
      <c r="G481" s="15"/>
      <c r="H481" s="52"/>
      <c r="I481" s="44">
        <f>E481*H481</f>
        <v>0</v>
      </c>
      <c r="J481" s="45">
        <f>G481+I481</f>
        <v>0</v>
      </c>
    </row>
    <row r="482" spans="1:10" ht="14.1" customHeight="1" x14ac:dyDescent="0.2">
      <c r="A482" s="16">
        <v>191</v>
      </c>
      <c r="B482" s="17" t="s">
        <v>174</v>
      </c>
      <c r="C482" s="44" t="s">
        <v>1</v>
      </c>
      <c r="D482" s="15"/>
      <c r="E482" s="15">
        <v>1</v>
      </c>
      <c r="F482" s="25"/>
      <c r="G482" s="15">
        <f t="shared" si="42"/>
        <v>0</v>
      </c>
      <c r="H482" s="52"/>
      <c r="I482" s="44"/>
      <c r="J482" s="45">
        <f t="shared" si="39"/>
        <v>0</v>
      </c>
    </row>
    <row r="483" spans="1:10" ht="14.1" customHeight="1" x14ac:dyDescent="0.2">
      <c r="A483" s="16"/>
      <c r="B483" s="35" t="s">
        <v>175</v>
      </c>
      <c r="C483" s="44" t="s">
        <v>24</v>
      </c>
      <c r="D483" s="15"/>
      <c r="E483" s="36">
        <f>E482</f>
        <v>1</v>
      </c>
      <c r="F483" s="25"/>
      <c r="G483" s="15"/>
      <c r="H483" s="52"/>
      <c r="I483" s="44">
        <f>E483*H483</f>
        <v>0</v>
      </c>
      <c r="J483" s="45">
        <f>G483+I483</f>
        <v>0</v>
      </c>
    </row>
    <row r="484" spans="1:10" ht="14.1" customHeight="1" x14ac:dyDescent="0.2">
      <c r="A484" s="16"/>
      <c r="B484" s="35" t="s">
        <v>28</v>
      </c>
      <c r="C484" s="44" t="s">
        <v>24</v>
      </c>
      <c r="D484" s="15"/>
      <c r="E484" s="36">
        <f>E482</f>
        <v>1</v>
      </c>
      <c r="F484" s="25"/>
      <c r="G484" s="15"/>
      <c r="H484" s="52"/>
      <c r="I484" s="44">
        <f>E484*H484</f>
        <v>0</v>
      </c>
      <c r="J484" s="45">
        <f>G484+I484</f>
        <v>0</v>
      </c>
    </row>
    <row r="485" spans="1:10" ht="14.1" customHeight="1" x14ac:dyDescent="0.2">
      <c r="A485" s="16">
        <v>192</v>
      </c>
      <c r="B485" s="17" t="s">
        <v>230</v>
      </c>
      <c r="C485" s="44" t="s">
        <v>1</v>
      </c>
      <c r="D485" s="15"/>
      <c r="E485" s="15">
        <v>2</v>
      </c>
      <c r="F485" s="25"/>
      <c r="G485" s="15">
        <f t="shared" si="42"/>
        <v>0</v>
      </c>
      <c r="H485" s="52"/>
      <c r="I485" s="44"/>
      <c r="J485" s="45">
        <f t="shared" si="39"/>
        <v>0</v>
      </c>
    </row>
    <row r="486" spans="1:10" ht="14.1" customHeight="1" x14ac:dyDescent="0.2">
      <c r="A486" s="16"/>
      <c r="B486" s="35" t="s">
        <v>177</v>
      </c>
      <c r="C486" s="44" t="s">
        <v>24</v>
      </c>
      <c r="D486" s="15"/>
      <c r="E486" s="36">
        <f>E485</f>
        <v>2</v>
      </c>
      <c r="F486" s="25"/>
      <c r="G486" s="15"/>
      <c r="H486" s="52"/>
      <c r="I486" s="44">
        <f>E486*H486</f>
        <v>0</v>
      </c>
      <c r="J486" s="45">
        <f>G486+I486</f>
        <v>0</v>
      </c>
    </row>
    <row r="487" spans="1:10" ht="14.1" customHeight="1" x14ac:dyDescent="0.2">
      <c r="A487" s="16"/>
      <c r="B487" s="35" t="s">
        <v>28</v>
      </c>
      <c r="C487" s="44" t="s">
        <v>24</v>
      </c>
      <c r="D487" s="15"/>
      <c r="E487" s="36">
        <f>E485</f>
        <v>2</v>
      </c>
      <c r="F487" s="25"/>
      <c r="G487" s="15"/>
      <c r="H487" s="52"/>
      <c r="I487" s="44">
        <f>E487*H487</f>
        <v>0</v>
      </c>
      <c r="J487" s="45">
        <f>G487+I487</f>
        <v>0</v>
      </c>
    </row>
    <row r="488" spans="1:10" ht="14.1" customHeight="1" x14ac:dyDescent="0.2">
      <c r="A488" s="16">
        <v>193</v>
      </c>
      <c r="B488" s="17" t="s">
        <v>148</v>
      </c>
      <c r="C488" s="44" t="s">
        <v>1</v>
      </c>
      <c r="D488" s="15"/>
      <c r="E488" s="15">
        <v>3</v>
      </c>
      <c r="F488" s="25"/>
      <c r="G488" s="15">
        <f t="shared" si="42"/>
        <v>0</v>
      </c>
      <c r="H488" s="52"/>
      <c r="I488" s="44"/>
      <c r="J488" s="45">
        <f t="shared" si="39"/>
        <v>0</v>
      </c>
    </row>
    <row r="489" spans="1:10" ht="14.1" customHeight="1" x14ac:dyDescent="0.2">
      <c r="A489" s="16"/>
      <c r="B489" s="35" t="s">
        <v>149</v>
      </c>
      <c r="C489" s="44" t="s">
        <v>24</v>
      </c>
      <c r="D489" s="15"/>
      <c r="E489" s="36">
        <v>1</v>
      </c>
      <c r="F489" s="25"/>
      <c r="G489" s="15"/>
      <c r="H489" s="52"/>
      <c r="I489" s="44">
        <f>E489*H489</f>
        <v>0</v>
      </c>
      <c r="J489" s="45">
        <f>G489+I489</f>
        <v>0</v>
      </c>
    </row>
    <row r="490" spans="1:10" ht="14.1" customHeight="1" x14ac:dyDescent="0.2">
      <c r="A490" s="16"/>
      <c r="B490" s="35" t="s">
        <v>179</v>
      </c>
      <c r="C490" s="44" t="s">
        <v>24</v>
      </c>
      <c r="D490" s="15"/>
      <c r="E490" s="36">
        <f>E488/2</f>
        <v>1.5</v>
      </c>
      <c r="F490" s="25"/>
      <c r="G490" s="15"/>
      <c r="H490" s="52"/>
      <c r="I490" s="44">
        <f>E490*H490</f>
        <v>0</v>
      </c>
      <c r="J490" s="45">
        <f>G490+I490</f>
        <v>0</v>
      </c>
    </row>
    <row r="491" spans="1:10" ht="14.1" customHeight="1" x14ac:dyDescent="0.2">
      <c r="A491" s="16"/>
      <c r="B491" s="35" t="s">
        <v>28</v>
      </c>
      <c r="C491" s="44" t="s">
        <v>24</v>
      </c>
      <c r="D491" s="15"/>
      <c r="E491" s="36">
        <f>E488</f>
        <v>3</v>
      </c>
      <c r="F491" s="25"/>
      <c r="G491" s="15"/>
      <c r="H491" s="52"/>
      <c r="I491" s="44">
        <f>E491*H491</f>
        <v>0</v>
      </c>
      <c r="J491" s="45">
        <f>G491+I491</f>
        <v>0</v>
      </c>
    </row>
    <row r="492" spans="1:10" ht="14.1" customHeight="1" x14ac:dyDescent="0.2">
      <c r="A492" s="16">
        <v>194</v>
      </c>
      <c r="B492" s="17" t="s">
        <v>151</v>
      </c>
      <c r="C492" s="44" t="s">
        <v>1</v>
      </c>
      <c r="D492" s="15"/>
      <c r="E492" s="15">
        <v>5</v>
      </c>
      <c r="F492" s="25"/>
      <c r="G492" s="15">
        <f t="shared" si="42"/>
        <v>0</v>
      </c>
      <c r="H492" s="52"/>
      <c r="I492" s="44"/>
      <c r="J492" s="45">
        <f t="shared" si="39"/>
        <v>0</v>
      </c>
    </row>
    <row r="493" spans="1:10" ht="14.1" customHeight="1" x14ac:dyDescent="0.2">
      <c r="A493" s="16"/>
      <c r="B493" s="35" t="s">
        <v>231</v>
      </c>
      <c r="C493" s="44" t="s">
        <v>24</v>
      </c>
      <c r="D493" s="15"/>
      <c r="E493" s="36">
        <f>E492</f>
        <v>5</v>
      </c>
      <c r="F493" s="25"/>
      <c r="G493" s="15"/>
      <c r="H493" s="52"/>
      <c r="I493" s="44">
        <f>E493*H493</f>
        <v>0</v>
      </c>
      <c r="J493" s="45">
        <f>G493+I493</f>
        <v>0</v>
      </c>
    </row>
    <row r="494" spans="1:10" ht="14.1" customHeight="1" x14ac:dyDescent="0.2">
      <c r="A494" s="16"/>
      <c r="B494" s="35" t="s">
        <v>28</v>
      </c>
      <c r="C494" s="44" t="s">
        <v>24</v>
      </c>
      <c r="D494" s="15"/>
      <c r="E494" s="36">
        <f>E492</f>
        <v>5</v>
      </c>
      <c r="F494" s="25"/>
      <c r="G494" s="15"/>
      <c r="H494" s="52"/>
      <c r="I494" s="44">
        <f>E494*H494</f>
        <v>0</v>
      </c>
      <c r="J494" s="45">
        <f>G494+I494</f>
        <v>0</v>
      </c>
    </row>
    <row r="495" spans="1:10" ht="14.1" customHeight="1" x14ac:dyDescent="0.2">
      <c r="A495" s="16">
        <v>195</v>
      </c>
      <c r="B495" s="17" t="s">
        <v>153</v>
      </c>
      <c r="C495" s="44" t="s">
        <v>1</v>
      </c>
      <c r="D495" s="15"/>
      <c r="E495" s="15">
        <v>1</v>
      </c>
      <c r="F495" s="25"/>
      <c r="G495" s="15">
        <f t="shared" si="42"/>
        <v>0</v>
      </c>
      <c r="H495" s="52"/>
      <c r="I495" s="44"/>
      <c r="J495" s="45">
        <f t="shared" si="39"/>
        <v>0</v>
      </c>
    </row>
    <row r="496" spans="1:10" ht="14.1" customHeight="1" x14ac:dyDescent="0.2">
      <c r="A496" s="16"/>
      <c r="B496" s="35" t="s">
        <v>59</v>
      </c>
      <c r="C496" s="44" t="s">
        <v>24</v>
      </c>
      <c r="D496" s="15"/>
      <c r="E496" s="36">
        <v>1</v>
      </c>
      <c r="F496" s="25"/>
      <c r="G496" s="15"/>
      <c r="H496" s="52"/>
      <c r="I496" s="44">
        <f>E496*H496</f>
        <v>0</v>
      </c>
      <c r="J496" s="45">
        <f>G496+I496</f>
        <v>0</v>
      </c>
    </row>
    <row r="497" spans="1:11" ht="14.1" customHeight="1" x14ac:dyDescent="0.2">
      <c r="A497" s="16"/>
      <c r="B497" s="35" t="s">
        <v>28</v>
      </c>
      <c r="C497" s="44" t="s">
        <v>24</v>
      </c>
      <c r="D497" s="15"/>
      <c r="E497" s="36">
        <f>E495</f>
        <v>1</v>
      </c>
      <c r="F497" s="25"/>
      <c r="G497" s="15"/>
      <c r="H497" s="52"/>
      <c r="I497" s="44">
        <f>E497*H497</f>
        <v>0</v>
      </c>
      <c r="J497" s="45">
        <f>G497+I497</f>
        <v>0</v>
      </c>
    </row>
    <row r="498" spans="1:11" s="49" customFormat="1" ht="14.1" customHeight="1" x14ac:dyDescent="0.2">
      <c r="A498" s="42">
        <v>196</v>
      </c>
      <c r="B498" s="43" t="s">
        <v>154</v>
      </c>
      <c r="C498" s="44" t="s">
        <v>1</v>
      </c>
      <c r="D498" s="44"/>
      <c r="E498" s="44">
        <v>2</v>
      </c>
      <c r="F498" s="25"/>
      <c r="G498" s="44">
        <f t="shared" si="42"/>
        <v>0</v>
      </c>
      <c r="H498" s="52"/>
      <c r="I498" s="44"/>
      <c r="J498" s="45">
        <f t="shared" si="39"/>
        <v>0</v>
      </c>
      <c r="K498" s="48"/>
    </row>
    <row r="499" spans="1:11" ht="14.1" customHeight="1" x14ac:dyDescent="0.2">
      <c r="A499" s="16"/>
      <c r="B499" s="35" t="s">
        <v>49</v>
      </c>
      <c r="C499" s="44" t="s">
        <v>24</v>
      </c>
      <c r="D499" s="15"/>
      <c r="E499" s="36">
        <f>E498</f>
        <v>2</v>
      </c>
      <c r="F499" s="25"/>
      <c r="G499" s="15"/>
      <c r="H499" s="52"/>
      <c r="I499" s="44">
        <f>E499*H499</f>
        <v>0</v>
      </c>
      <c r="J499" s="45">
        <f>G499+I499</f>
        <v>0</v>
      </c>
    </row>
    <row r="500" spans="1:11" ht="14.1" customHeight="1" x14ac:dyDescent="0.2">
      <c r="A500" s="16"/>
      <c r="B500" s="35" t="s">
        <v>28</v>
      </c>
      <c r="C500" s="44" t="s">
        <v>24</v>
      </c>
      <c r="D500" s="15"/>
      <c r="E500" s="36">
        <f>E498</f>
        <v>2</v>
      </c>
      <c r="F500" s="25"/>
      <c r="G500" s="15"/>
      <c r="H500" s="52"/>
      <c r="I500" s="44">
        <f>E500*H500</f>
        <v>0</v>
      </c>
      <c r="J500" s="45">
        <f>G500+I500</f>
        <v>0</v>
      </c>
    </row>
    <row r="501" spans="1:11" ht="14.1" customHeight="1" x14ac:dyDescent="0.2">
      <c r="A501" s="16">
        <v>197</v>
      </c>
      <c r="B501" s="17" t="s">
        <v>182</v>
      </c>
      <c r="C501" s="44" t="s">
        <v>1</v>
      </c>
      <c r="D501" s="15"/>
      <c r="E501" s="15">
        <v>6</v>
      </c>
      <c r="F501" s="25"/>
      <c r="G501" s="15">
        <f t="shared" si="42"/>
        <v>0</v>
      </c>
      <c r="H501" s="52"/>
      <c r="I501" s="44"/>
      <c r="J501" s="45">
        <f t="shared" si="39"/>
        <v>0</v>
      </c>
    </row>
    <row r="502" spans="1:11" ht="14.1" customHeight="1" x14ac:dyDescent="0.2">
      <c r="A502" s="16"/>
      <c r="B502" s="35" t="s">
        <v>39</v>
      </c>
      <c r="C502" s="44" t="s">
        <v>24</v>
      </c>
      <c r="D502" s="15"/>
      <c r="E502" s="36">
        <v>1</v>
      </c>
      <c r="F502" s="25"/>
      <c r="G502" s="15"/>
      <c r="H502" s="52"/>
      <c r="I502" s="44">
        <f t="shared" ref="I502:I508" si="46">E502*H502</f>
        <v>0</v>
      </c>
      <c r="J502" s="45">
        <f t="shared" si="39"/>
        <v>0</v>
      </c>
    </row>
    <row r="503" spans="1:11" ht="14.1" customHeight="1" x14ac:dyDescent="0.2">
      <c r="A503" s="16"/>
      <c r="B503" s="35" t="s">
        <v>50</v>
      </c>
      <c r="C503" s="44" t="s">
        <v>24</v>
      </c>
      <c r="D503" s="15"/>
      <c r="E503" s="36">
        <v>1</v>
      </c>
      <c r="F503" s="25"/>
      <c r="G503" s="15"/>
      <c r="H503" s="52"/>
      <c r="I503" s="44">
        <f t="shared" si="46"/>
        <v>0</v>
      </c>
      <c r="J503" s="45">
        <f t="shared" si="39"/>
        <v>0</v>
      </c>
    </row>
    <row r="504" spans="1:11" ht="14.1" customHeight="1" x14ac:dyDescent="0.2">
      <c r="A504" s="16"/>
      <c r="B504" s="35" t="s">
        <v>48</v>
      </c>
      <c r="C504" s="44" t="s">
        <v>24</v>
      </c>
      <c r="D504" s="15"/>
      <c r="E504" s="36">
        <v>2</v>
      </c>
      <c r="F504" s="25"/>
      <c r="G504" s="15"/>
      <c r="H504" s="52"/>
      <c r="I504" s="44">
        <f t="shared" si="46"/>
        <v>0</v>
      </c>
      <c r="J504" s="45">
        <f t="shared" si="39"/>
        <v>0</v>
      </c>
    </row>
    <row r="505" spans="1:11" ht="14.1" customHeight="1" x14ac:dyDescent="0.2">
      <c r="A505" s="16"/>
      <c r="B505" s="35" t="s">
        <v>47</v>
      </c>
      <c r="C505" s="44" t="s">
        <v>24</v>
      </c>
      <c r="D505" s="15"/>
      <c r="E505" s="36">
        <v>2</v>
      </c>
      <c r="F505" s="25"/>
      <c r="G505" s="15"/>
      <c r="H505" s="52"/>
      <c r="I505" s="44">
        <f t="shared" si="46"/>
        <v>0</v>
      </c>
      <c r="J505" s="45">
        <f t="shared" si="39"/>
        <v>0</v>
      </c>
    </row>
    <row r="506" spans="1:11" ht="14.1" customHeight="1" x14ac:dyDescent="0.2">
      <c r="A506" s="16"/>
      <c r="B506" s="35" t="s">
        <v>46</v>
      </c>
      <c r="C506" s="44" t="s">
        <v>24</v>
      </c>
      <c r="D506" s="15"/>
      <c r="E506" s="36">
        <v>2</v>
      </c>
      <c r="F506" s="25"/>
      <c r="G506" s="15"/>
      <c r="H506" s="52"/>
      <c r="I506" s="44">
        <f t="shared" si="46"/>
        <v>0</v>
      </c>
      <c r="J506" s="45">
        <f t="shared" si="39"/>
        <v>0</v>
      </c>
    </row>
    <row r="507" spans="1:11" ht="14.1" customHeight="1" x14ac:dyDescent="0.2">
      <c r="A507" s="16"/>
      <c r="B507" s="35" t="s">
        <v>45</v>
      </c>
      <c r="C507" s="44" t="s">
        <v>24</v>
      </c>
      <c r="D507" s="15"/>
      <c r="E507" s="36">
        <v>1</v>
      </c>
      <c r="F507" s="25"/>
      <c r="G507" s="15"/>
      <c r="H507" s="52"/>
      <c r="I507" s="44">
        <f t="shared" si="46"/>
        <v>0</v>
      </c>
      <c r="J507" s="45">
        <f t="shared" si="39"/>
        <v>0</v>
      </c>
    </row>
    <row r="508" spans="1:11" ht="14.1" customHeight="1" x14ac:dyDescent="0.2">
      <c r="A508" s="16"/>
      <c r="B508" s="35" t="s">
        <v>28</v>
      </c>
      <c r="C508" s="44" t="s">
        <v>24</v>
      </c>
      <c r="D508" s="15"/>
      <c r="E508" s="36">
        <f>E501</f>
        <v>6</v>
      </c>
      <c r="F508" s="25"/>
      <c r="G508" s="15"/>
      <c r="H508" s="52"/>
      <c r="I508" s="44">
        <f t="shared" si="46"/>
        <v>0</v>
      </c>
      <c r="J508" s="45">
        <f t="shared" si="39"/>
        <v>0</v>
      </c>
    </row>
    <row r="509" spans="1:11" ht="14.1" customHeight="1" x14ac:dyDescent="0.2">
      <c r="A509" s="16">
        <v>198</v>
      </c>
      <c r="B509" s="17" t="s">
        <v>156</v>
      </c>
      <c r="C509" s="44" t="s">
        <v>1</v>
      </c>
      <c r="D509" s="15"/>
      <c r="E509" s="15">
        <v>4</v>
      </c>
      <c r="F509" s="25"/>
      <c r="G509" s="15">
        <f t="shared" si="42"/>
        <v>0</v>
      </c>
      <c r="H509" s="52"/>
      <c r="I509" s="44"/>
      <c r="J509" s="45">
        <f t="shared" si="39"/>
        <v>0</v>
      </c>
    </row>
    <row r="510" spans="1:11" ht="14.1" customHeight="1" x14ac:dyDescent="0.2">
      <c r="A510" s="16"/>
      <c r="B510" s="35" t="s">
        <v>157</v>
      </c>
      <c r="C510" s="44" t="s">
        <v>1</v>
      </c>
      <c r="D510" s="15"/>
      <c r="E510" s="36">
        <f>E509</f>
        <v>4</v>
      </c>
      <c r="F510" s="25"/>
      <c r="G510" s="15"/>
      <c r="H510" s="52"/>
      <c r="I510" s="44">
        <f>E510*H510</f>
        <v>0</v>
      </c>
      <c r="J510" s="45">
        <f>G510+I510</f>
        <v>0</v>
      </c>
    </row>
    <row r="511" spans="1:11" ht="14.1" customHeight="1" x14ac:dyDescent="0.2">
      <c r="A511" s="16"/>
      <c r="B511" s="35" t="s">
        <v>28</v>
      </c>
      <c r="C511" s="44" t="s">
        <v>24</v>
      </c>
      <c r="D511" s="15"/>
      <c r="E511" s="36">
        <v>1</v>
      </c>
      <c r="F511" s="25"/>
      <c r="G511" s="15"/>
      <c r="H511" s="52"/>
      <c r="I511" s="44">
        <f>E511*H511</f>
        <v>0</v>
      </c>
      <c r="J511" s="45">
        <f>G511+I511</f>
        <v>0</v>
      </c>
    </row>
    <row r="512" spans="1:11" ht="27" customHeight="1" x14ac:dyDescent="0.2">
      <c r="A512" s="16">
        <v>199</v>
      </c>
      <c r="B512" s="17" t="s">
        <v>232</v>
      </c>
      <c r="C512" s="44" t="s">
        <v>1</v>
      </c>
      <c r="D512" s="15"/>
      <c r="E512" s="15">
        <v>400</v>
      </c>
      <c r="F512" s="25"/>
      <c r="G512" s="15">
        <f t="shared" si="42"/>
        <v>0</v>
      </c>
      <c r="H512" s="52"/>
      <c r="I512" s="44"/>
      <c r="J512" s="45">
        <f t="shared" si="39"/>
        <v>0</v>
      </c>
    </row>
    <row r="513" spans="1:10" ht="14.1" customHeight="1" x14ac:dyDescent="0.2">
      <c r="A513" s="16">
        <v>200</v>
      </c>
      <c r="B513" s="17" t="s">
        <v>159</v>
      </c>
      <c r="C513" s="44" t="s">
        <v>17</v>
      </c>
      <c r="D513" s="15"/>
      <c r="E513" s="15">
        <v>5</v>
      </c>
      <c r="F513" s="25"/>
      <c r="G513" s="15">
        <f t="shared" si="42"/>
        <v>0</v>
      </c>
      <c r="H513" s="52"/>
      <c r="I513" s="44"/>
      <c r="J513" s="45">
        <f t="shared" si="39"/>
        <v>0</v>
      </c>
    </row>
    <row r="514" spans="1:10" ht="14.1" customHeight="1" x14ac:dyDescent="0.2">
      <c r="A514" s="16"/>
      <c r="B514" s="35" t="s">
        <v>18</v>
      </c>
      <c r="C514" s="44" t="s">
        <v>1</v>
      </c>
      <c r="D514" s="15"/>
      <c r="E514" s="36">
        <v>400</v>
      </c>
      <c r="F514" s="25"/>
      <c r="G514" s="15"/>
      <c r="H514" s="52"/>
      <c r="I514" s="44">
        <f>E514*H514</f>
        <v>0</v>
      </c>
      <c r="J514" s="45">
        <f>G514+I514</f>
        <v>0</v>
      </c>
    </row>
    <row r="515" spans="1:10" ht="14.1" customHeight="1" x14ac:dyDescent="0.2">
      <c r="A515" s="16"/>
      <c r="B515" s="76" t="s">
        <v>185</v>
      </c>
      <c r="C515" s="77"/>
      <c r="D515" s="77"/>
      <c r="E515" s="77"/>
      <c r="F515" s="78"/>
      <c r="G515" s="79">
        <f>SUM(G388:G514)</f>
        <v>0</v>
      </c>
      <c r="H515" s="78"/>
      <c r="I515" s="79">
        <f>SUM(I388:I514)</f>
        <v>0</v>
      </c>
      <c r="J515" s="79">
        <f>SUM(J388:J514)</f>
        <v>0</v>
      </c>
    </row>
    <row r="516" spans="1:10" ht="14.1" customHeight="1" x14ac:dyDescent="0.2">
      <c r="A516" s="16"/>
      <c r="B516" s="13" t="s">
        <v>257</v>
      </c>
      <c r="C516" s="14"/>
      <c r="D516" s="14"/>
      <c r="E516" s="14"/>
      <c r="F516" s="14"/>
      <c r="G516" s="14"/>
      <c r="H516" s="14"/>
      <c r="I516" s="14"/>
      <c r="J516" s="74"/>
    </row>
    <row r="517" spans="1:10" ht="14.1" customHeight="1" x14ac:dyDescent="0.2">
      <c r="A517" s="16">
        <v>201</v>
      </c>
      <c r="B517" s="17" t="s">
        <v>233</v>
      </c>
      <c r="C517" s="44" t="s">
        <v>15</v>
      </c>
      <c r="D517" s="15"/>
      <c r="E517" s="15">
        <v>50</v>
      </c>
      <c r="F517" s="25"/>
      <c r="G517" s="15">
        <f>F517*E517</f>
        <v>0</v>
      </c>
      <c r="H517" s="52"/>
      <c r="I517" s="44"/>
      <c r="J517" s="45">
        <f t="shared" ref="J517:J532" si="47">G517+I517</f>
        <v>0</v>
      </c>
    </row>
    <row r="518" spans="1:10" ht="14.1" customHeight="1" x14ac:dyDescent="0.2">
      <c r="A518" s="16">
        <v>202</v>
      </c>
      <c r="B518" s="17" t="s">
        <v>234</v>
      </c>
      <c r="C518" s="44" t="s">
        <v>12</v>
      </c>
      <c r="D518" s="15"/>
      <c r="E518" s="15">
        <v>80</v>
      </c>
      <c r="F518" s="25"/>
      <c r="G518" s="15">
        <f>F518*E518</f>
        <v>0</v>
      </c>
      <c r="H518" s="52"/>
      <c r="I518" s="44"/>
      <c r="J518" s="45">
        <f t="shared" si="47"/>
        <v>0</v>
      </c>
    </row>
    <row r="519" spans="1:10" ht="14.1" customHeight="1" x14ac:dyDescent="0.2">
      <c r="A519" s="16">
        <v>203</v>
      </c>
      <c r="B519" s="17" t="s">
        <v>99</v>
      </c>
      <c r="C519" s="44" t="s">
        <v>12</v>
      </c>
      <c r="D519" s="15"/>
      <c r="E519" s="15">
        <v>80.209999999999994</v>
      </c>
      <c r="F519" s="25"/>
      <c r="G519" s="15">
        <f t="shared" ref="G519:G532" si="48">F519*E519</f>
        <v>0</v>
      </c>
      <c r="H519" s="52"/>
      <c r="I519" s="44"/>
      <c r="J519" s="45">
        <f t="shared" si="47"/>
        <v>0</v>
      </c>
    </row>
    <row r="520" spans="1:10" ht="14.1" customHeight="1" x14ac:dyDescent="0.2">
      <c r="A520" s="16">
        <v>204</v>
      </c>
      <c r="B520" s="17" t="s">
        <v>191</v>
      </c>
      <c r="C520" s="44" t="s">
        <v>1</v>
      </c>
      <c r="D520" s="15"/>
      <c r="E520" s="15">
        <v>13</v>
      </c>
      <c r="F520" s="25"/>
      <c r="G520" s="15">
        <f t="shared" si="48"/>
        <v>0</v>
      </c>
      <c r="H520" s="52"/>
      <c r="I520" s="44"/>
      <c r="J520" s="45">
        <f t="shared" si="47"/>
        <v>0</v>
      </c>
    </row>
    <row r="521" spans="1:10" ht="14.1" customHeight="1" x14ac:dyDescent="0.2">
      <c r="A521" s="16">
        <v>205</v>
      </c>
      <c r="B521" s="17" t="s">
        <v>235</v>
      </c>
      <c r="C521" s="44" t="s">
        <v>1</v>
      </c>
      <c r="D521" s="15"/>
      <c r="E521" s="15">
        <v>4</v>
      </c>
      <c r="F521" s="25"/>
      <c r="G521" s="15">
        <f t="shared" si="48"/>
        <v>0</v>
      </c>
      <c r="H521" s="52"/>
      <c r="I521" s="44"/>
      <c r="J521" s="45">
        <f t="shared" si="47"/>
        <v>0</v>
      </c>
    </row>
    <row r="522" spans="1:10" ht="14.1" customHeight="1" x14ac:dyDescent="0.2">
      <c r="A522" s="16">
        <v>206</v>
      </c>
      <c r="B522" s="17" t="s">
        <v>236</v>
      </c>
      <c r="C522" s="44" t="s">
        <v>1</v>
      </c>
      <c r="D522" s="15"/>
      <c r="E522" s="15">
        <v>1</v>
      </c>
      <c r="F522" s="25"/>
      <c r="G522" s="15">
        <f t="shared" si="48"/>
        <v>0</v>
      </c>
      <c r="H522" s="52"/>
      <c r="I522" s="44"/>
      <c r="J522" s="45">
        <f t="shared" si="47"/>
        <v>0</v>
      </c>
    </row>
    <row r="523" spans="1:10" ht="14.1" customHeight="1" x14ac:dyDescent="0.2">
      <c r="A523" s="16">
        <v>207</v>
      </c>
      <c r="B523" s="17" t="s">
        <v>95</v>
      </c>
      <c r="C523" s="44" t="s">
        <v>1</v>
      </c>
      <c r="D523" s="15"/>
      <c r="E523" s="15">
        <v>14</v>
      </c>
      <c r="F523" s="25"/>
      <c r="G523" s="15">
        <f t="shared" si="48"/>
        <v>0</v>
      </c>
      <c r="H523" s="52"/>
      <c r="I523" s="44"/>
      <c r="J523" s="45">
        <f t="shared" si="47"/>
        <v>0</v>
      </c>
    </row>
    <row r="524" spans="1:10" ht="14.1" customHeight="1" x14ac:dyDescent="0.2">
      <c r="A524" s="16">
        <v>208</v>
      </c>
      <c r="B524" s="17" t="s">
        <v>237</v>
      </c>
      <c r="C524" s="44" t="s">
        <v>1</v>
      </c>
      <c r="D524" s="15"/>
      <c r="E524" s="15">
        <v>24</v>
      </c>
      <c r="F524" s="25"/>
      <c r="G524" s="15">
        <f t="shared" si="48"/>
        <v>0</v>
      </c>
      <c r="H524" s="52"/>
      <c r="I524" s="44"/>
      <c r="J524" s="45">
        <f t="shared" si="47"/>
        <v>0</v>
      </c>
    </row>
    <row r="525" spans="1:10" ht="14.1" customHeight="1" x14ac:dyDescent="0.2">
      <c r="A525" s="16">
        <v>209</v>
      </c>
      <c r="B525" s="17" t="s">
        <v>97</v>
      </c>
      <c r="C525" s="44" t="s">
        <v>1</v>
      </c>
      <c r="D525" s="15"/>
      <c r="E525" s="15">
        <v>4</v>
      </c>
      <c r="F525" s="25"/>
      <c r="G525" s="15">
        <f t="shared" si="48"/>
        <v>0</v>
      </c>
      <c r="H525" s="52"/>
      <c r="I525" s="44"/>
      <c r="J525" s="45">
        <f t="shared" si="47"/>
        <v>0</v>
      </c>
    </row>
    <row r="526" spans="1:10" ht="14.1" customHeight="1" x14ac:dyDescent="0.2">
      <c r="A526" s="16">
        <v>210</v>
      </c>
      <c r="B526" s="17" t="s">
        <v>238</v>
      </c>
      <c r="C526" s="44" t="s">
        <v>2</v>
      </c>
      <c r="D526" s="15"/>
      <c r="E526" s="15">
        <v>36</v>
      </c>
      <c r="F526" s="25"/>
      <c r="G526" s="15">
        <f t="shared" si="48"/>
        <v>0</v>
      </c>
      <c r="H526" s="52"/>
      <c r="I526" s="44"/>
      <c r="J526" s="45">
        <f t="shared" si="47"/>
        <v>0</v>
      </c>
    </row>
    <row r="527" spans="1:10" ht="14.1" customHeight="1" x14ac:dyDescent="0.2">
      <c r="A527" s="16">
        <v>211</v>
      </c>
      <c r="B527" s="17" t="s">
        <v>239</v>
      </c>
      <c r="C527" s="44" t="s">
        <v>12</v>
      </c>
      <c r="D527" s="15"/>
      <c r="E527" s="15">
        <v>80.209999999999994</v>
      </c>
      <c r="F527" s="25"/>
      <c r="G527" s="15">
        <f t="shared" si="48"/>
        <v>0</v>
      </c>
      <c r="H527" s="52"/>
      <c r="I527" s="44"/>
      <c r="J527" s="45">
        <f t="shared" si="47"/>
        <v>0</v>
      </c>
    </row>
    <row r="528" spans="1:10" ht="14.1" customHeight="1" x14ac:dyDescent="0.2">
      <c r="A528" s="16">
        <v>212</v>
      </c>
      <c r="B528" s="17" t="s">
        <v>93</v>
      </c>
      <c r="C528" s="44" t="s">
        <v>1</v>
      </c>
      <c r="D528" s="15"/>
      <c r="E528" s="15">
        <v>4</v>
      </c>
      <c r="F528" s="25"/>
      <c r="G528" s="15">
        <f t="shared" si="48"/>
        <v>0</v>
      </c>
      <c r="H528" s="52"/>
      <c r="I528" s="44"/>
      <c r="J528" s="45">
        <f t="shared" si="47"/>
        <v>0</v>
      </c>
    </row>
    <row r="529" spans="1:10" ht="14.1" customHeight="1" x14ac:dyDescent="0.2">
      <c r="A529" s="16">
        <v>213</v>
      </c>
      <c r="B529" s="17" t="s">
        <v>240</v>
      </c>
      <c r="C529" s="44" t="s">
        <v>1</v>
      </c>
      <c r="D529" s="15"/>
      <c r="E529" s="15">
        <v>80.209999999999994</v>
      </c>
      <c r="F529" s="25"/>
      <c r="G529" s="15">
        <f t="shared" si="48"/>
        <v>0</v>
      </c>
      <c r="H529" s="52"/>
      <c r="I529" s="44"/>
      <c r="J529" s="45">
        <f t="shared" si="47"/>
        <v>0</v>
      </c>
    </row>
    <row r="530" spans="1:10" ht="14.1" customHeight="1" x14ac:dyDescent="0.2">
      <c r="A530" s="16">
        <v>214</v>
      </c>
      <c r="B530" s="17" t="s">
        <v>16</v>
      </c>
      <c r="C530" s="44" t="s">
        <v>1</v>
      </c>
      <c r="D530" s="15"/>
      <c r="E530" s="15">
        <v>2</v>
      </c>
      <c r="F530" s="25"/>
      <c r="G530" s="15">
        <f t="shared" si="48"/>
        <v>0</v>
      </c>
      <c r="H530" s="52"/>
      <c r="I530" s="44"/>
      <c r="J530" s="45">
        <f t="shared" si="47"/>
        <v>0</v>
      </c>
    </row>
    <row r="531" spans="1:10" ht="14.1" customHeight="1" x14ac:dyDescent="0.2">
      <c r="A531" s="16">
        <v>215</v>
      </c>
      <c r="B531" s="17" t="s">
        <v>106</v>
      </c>
      <c r="C531" s="44" t="s">
        <v>1</v>
      </c>
      <c r="D531" s="15"/>
      <c r="E531" s="15">
        <v>10</v>
      </c>
      <c r="F531" s="25"/>
      <c r="G531" s="15">
        <f t="shared" si="48"/>
        <v>0</v>
      </c>
      <c r="H531" s="52"/>
      <c r="I531" s="44"/>
      <c r="J531" s="45">
        <f t="shared" si="47"/>
        <v>0</v>
      </c>
    </row>
    <row r="532" spans="1:10" ht="14.1" customHeight="1" x14ac:dyDescent="0.2">
      <c r="A532" s="16">
        <v>216</v>
      </c>
      <c r="B532" s="17" t="s">
        <v>107</v>
      </c>
      <c r="C532" s="44" t="s">
        <v>1</v>
      </c>
      <c r="D532" s="15"/>
      <c r="E532" s="15">
        <v>10</v>
      </c>
      <c r="F532" s="25"/>
      <c r="G532" s="15">
        <f t="shared" si="48"/>
        <v>0</v>
      </c>
      <c r="H532" s="52"/>
      <c r="I532" s="44"/>
      <c r="J532" s="45">
        <f t="shared" si="47"/>
        <v>0</v>
      </c>
    </row>
    <row r="533" spans="1:10" ht="14.1" customHeight="1" x14ac:dyDescent="0.2">
      <c r="A533" s="16"/>
      <c r="B533" s="76" t="s">
        <v>185</v>
      </c>
      <c r="C533" s="77"/>
      <c r="D533" s="77"/>
      <c r="E533" s="77"/>
      <c r="F533" s="78"/>
      <c r="G533" s="79">
        <f>SUM(G517:G532)</f>
        <v>0</v>
      </c>
      <c r="H533" s="78"/>
      <c r="I533" s="79">
        <f>SUM(I517:I532)</f>
        <v>0</v>
      </c>
      <c r="J533" s="79">
        <f>SUM(J517:J532)</f>
        <v>0</v>
      </c>
    </row>
    <row r="534" spans="1:10" ht="14.1" customHeight="1" x14ac:dyDescent="0.2">
      <c r="A534" s="16"/>
      <c r="B534" s="13" t="s">
        <v>241</v>
      </c>
      <c r="C534" s="14"/>
      <c r="D534" s="14"/>
      <c r="E534" s="14"/>
      <c r="F534" s="14"/>
      <c r="G534" s="14"/>
      <c r="H534" s="14"/>
      <c r="I534" s="14"/>
      <c r="J534" s="74"/>
    </row>
    <row r="535" spans="1:10" ht="27" customHeight="1" x14ac:dyDescent="0.2">
      <c r="A535" s="16">
        <v>216</v>
      </c>
      <c r="B535" s="17" t="s">
        <v>269</v>
      </c>
      <c r="C535" s="44" t="s">
        <v>12</v>
      </c>
      <c r="D535" s="15"/>
      <c r="E535" s="15">
        <v>13</v>
      </c>
      <c r="F535" s="25"/>
      <c r="G535" s="15">
        <f t="shared" ref="G535:G545" si="49">F535*E535</f>
        <v>0</v>
      </c>
      <c r="H535" s="52"/>
      <c r="I535" s="44"/>
      <c r="J535" s="45">
        <f t="shared" ref="J535:J596" si="50">G535+I535</f>
        <v>0</v>
      </c>
    </row>
    <row r="536" spans="1:10" ht="14.1" customHeight="1" x14ac:dyDescent="0.2">
      <c r="A536" s="16"/>
      <c r="B536" s="35" t="s">
        <v>29</v>
      </c>
      <c r="C536" s="44" t="s">
        <v>12</v>
      </c>
      <c r="D536" s="15"/>
      <c r="E536" s="36">
        <f>E535*2*1.05</f>
        <v>27.3</v>
      </c>
      <c r="F536" s="25"/>
      <c r="G536" s="15"/>
      <c r="H536" s="52"/>
      <c r="I536" s="44">
        <f>E536*H536</f>
        <v>0</v>
      </c>
      <c r="J536" s="45">
        <f>G536+I536</f>
        <v>0</v>
      </c>
    </row>
    <row r="537" spans="1:10" ht="14.1" customHeight="1" x14ac:dyDescent="0.2">
      <c r="A537" s="16"/>
      <c r="B537" s="35" t="s">
        <v>28</v>
      </c>
      <c r="C537" s="44" t="s">
        <v>24</v>
      </c>
      <c r="D537" s="15"/>
      <c r="E537" s="36">
        <f>E535</f>
        <v>13</v>
      </c>
      <c r="F537" s="25"/>
      <c r="G537" s="15"/>
      <c r="H537" s="52"/>
      <c r="I537" s="44">
        <f>E537*H537</f>
        <v>0</v>
      </c>
      <c r="J537" s="45">
        <f>G537+I537</f>
        <v>0</v>
      </c>
    </row>
    <row r="538" spans="1:10" ht="53.45" customHeight="1" x14ac:dyDescent="0.2">
      <c r="A538" s="16">
        <v>217</v>
      </c>
      <c r="B538" s="17" t="s">
        <v>242</v>
      </c>
      <c r="C538" s="44" t="s">
        <v>12</v>
      </c>
      <c r="D538" s="15"/>
      <c r="E538" s="15">
        <v>26</v>
      </c>
      <c r="F538" s="25"/>
      <c r="G538" s="15">
        <f t="shared" si="49"/>
        <v>0</v>
      </c>
      <c r="H538" s="52"/>
      <c r="I538" s="44"/>
      <c r="J538" s="45">
        <f t="shared" si="50"/>
        <v>0</v>
      </c>
    </row>
    <row r="539" spans="1:10" ht="14.1" customHeight="1" x14ac:dyDescent="0.2">
      <c r="A539" s="16"/>
      <c r="B539" s="35" t="s">
        <v>243</v>
      </c>
      <c r="C539" s="44" t="s">
        <v>31</v>
      </c>
      <c r="D539" s="15"/>
      <c r="E539" s="40">
        <f>E538*0.2</f>
        <v>5.2</v>
      </c>
      <c r="F539" s="25"/>
      <c r="G539" s="15"/>
      <c r="H539" s="52"/>
      <c r="I539" s="44">
        <f t="shared" ref="I539:I544" si="51">E539*H539</f>
        <v>0</v>
      </c>
      <c r="J539" s="45">
        <f t="shared" si="50"/>
        <v>0</v>
      </c>
    </row>
    <row r="540" spans="1:10" ht="14.1" customHeight="1" x14ac:dyDescent="0.2">
      <c r="A540" s="16"/>
      <c r="B540" s="35" t="s">
        <v>168</v>
      </c>
      <c r="C540" s="44" t="s">
        <v>31</v>
      </c>
      <c r="D540" s="15"/>
      <c r="E540" s="40">
        <f>E538*0.2</f>
        <v>5.2</v>
      </c>
      <c r="F540" s="25"/>
      <c r="G540" s="15"/>
      <c r="H540" s="52"/>
      <c r="I540" s="44">
        <f t="shared" si="51"/>
        <v>0</v>
      </c>
      <c r="J540" s="45">
        <f t="shared" si="50"/>
        <v>0</v>
      </c>
    </row>
    <row r="541" spans="1:10" ht="14.1" customHeight="1" x14ac:dyDescent="0.2">
      <c r="A541" s="16"/>
      <c r="B541" s="35" t="s">
        <v>37</v>
      </c>
      <c r="C541" s="44" t="s">
        <v>32</v>
      </c>
      <c r="D541" s="15"/>
      <c r="E541" s="40">
        <f>E538*2</f>
        <v>52</v>
      </c>
      <c r="F541" s="25"/>
      <c r="G541" s="15"/>
      <c r="H541" s="52"/>
      <c r="I541" s="44">
        <f t="shared" si="51"/>
        <v>0</v>
      </c>
      <c r="J541" s="45">
        <f t="shared" si="50"/>
        <v>0</v>
      </c>
    </row>
    <row r="542" spans="1:10" ht="14.1" customHeight="1" x14ac:dyDescent="0.2">
      <c r="A542" s="16"/>
      <c r="B542" s="35" t="s">
        <v>120</v>
      </c>
      <c r="C542" s="44" t="s">
        <v>32</v>
      </c>
      <c r="D542" s="15"/>
      <c r="E542" s="40">
        <f>E538*1</f>
        <v>26</v>
      </c>
      <c r="F542" s="25"/>
      <c r="G542" s="15"/>
      <c r="H542" s="52"/>
      <c r="I542" s="44">
        <f t="shared" si="51"/>
        <v>0</v>
      </c>
      <c r="J542" s="45">
        <f t="shared" si="50"/>
        <v>0</v>
      </c>
    </row>
    <row r="543" spans="1:10" ht="27" customHeight="1" x14ac:dyDescent="0.2">
      <c r="A543" s="16"/>
      <c r="B543" s="35" t="s">
        <v>121</v>
      </c>
      <c r="C543" s="44" t="s">
        <v>31</v>
      </c>
      <c r="D543" s="15"/>
      <c r="E543" s="40">
        <f>E538*0.3</f>
        <v>7.8</v>
      </c>
      <c r="F543" s="25"/>
      <c r="G543" s="15"/>
      <c r="H543" s="52"/>
      <c r="I543" s="44">
        <f t="shared" si="51"/>
        <v>0</v>
      </c>
      <c r="J543" s="45">
        <f t="shared" si="50"/>
        <v>0</v>
      </c>
    </row>
    <row r="544" spans="1:10" ht="14.1" customHeight="1" x14ac:dyDescent="0.2">
      <c r="A544" s="16"/>
      <c r="B544" s="35" t="s">
        <v>28</v>
      </c>
      <c r="C544" s="44" t="s">
        <v>24</v>
      </c>
      <c r="D544" s="15"/>
      <c r="E544" s="40">
        <f>E538</f>
        <v>26</v>
      </c>
      <c r="F544" s="25"/>
      <c r="G544" s="15"/>
      <c r="H544" s="52"/>
      <c r="I544" s="44">
        <f t="shared" si="51"/>
        <v>0</v>
      </c>
      <c r="J544" s="45">
        <f t="shared" si="50"/>
        <v>0</v>
      </c>
    </row>
    <row r="545" spans="1:11" ht="66.599999999999994" customHeight="1" x14ac:dyDescent="0.2">
      <c r="A545" s="16">
        <v>218</v>
      </c>
      <c r="B545" s="17" t="s">
        <v>244</v>
      </c>
      <c r="C545" s="44" t="s">
        <v>12</v>
      </c>
      <c r="D545" s="15"/>
      <c r="E545" s="15">
        <v>214</v>
      </c>
      <c r="F545" s="25"/>
      <c r="G545" s="15">
        <f t="shared" si="49"/>
        <v>0</v>
      </c>
      <c r="H545" s="52"/>
      <c r="I545" s="44"/>
      <c r="J545" s="45">
        <f t="shared" si="50"/>
        <v>0</v>
      </c>
    </row>
    <row r="546" spans="1:11" ht="14.1" customHeight="1" x14ac:dyDescent="0.2">
      <c r="A546" s="16"/>
      <c r="B546" s="35" t="s">
        <v>119</v>
      </c>
      <c r="C546" s="44" t="s">
        <v>31</v>
      </c>
      <c r="D546" s="15"/>
      <c r="E546" s="40">
        <f>E545*0.2</f>
        <v>42.800000000000004</v>
      </c>
      <c r="F546" s="25"/>
      <c r="G546" s="15"/>
      <c r="H546" s="52"/>
      <c r="I546" s="44">
        <f t="shared" ref="I546:I551" si="52">E546*H546</f>
        <v>0</v>
      </c>
      <c r="J546" s="45">
        <f t="shared" si="50"/>
        <v>0</v>
      </c>
    </row>
    <row r="547" spans="1:11" ht="14.1" customHeight="1" x14ac:dyDescent="0.2">
      <c r="A547" s="16"/>
      <c r="B547" s="35" t="s">
        <v>168</v>
      </c>
      <c r="C547" s="44" t="s">
        <v>31</v>
      </c>
      <c r="D547" s="15"/>
      <c r="E547" s="40">
        <f>E545*0.2</f>
        <v>42.800000000000004</v>
      </c>
      <c r="F547" s="25"/>
      <c r="G547" s="15"/>
      <c r="H547" s="52"/>
      <c r="I547" s="44">
        <f t="shared" si="52"/>
        <v>0</v>
      </c>
      <c r="J547" s="45">
        <f t="shared" si="50"/>
        <v>0</v>
      </c>
    </row>
    <row r="548" spans="1:11" ht="14.1" customHeight="1" x14ac:dyDescent="0.2">
      <c r="A548" s="16"/>
      <c r="B548" s="35" t="s">
        <v>37</v>
      </c>
      <c r="C548" s="44" t="s">
        <v>32</v>
      </c>
      <c r="D548" s="15"/>
      <c r="E548" s="40">
        <f>E545*2</f>
        <v>428</v>
      </c>
      <c r="F548" s="25"/>
      <c r="G548" s="15"/>
      <c r="H548" s="52"/>
      <c r="I548" s="44">
        <f t="shared" si="52"/>
        <v>0</v>
      </c>
      <c r="J548" s="45">
        <f t="shared" si="50"/>
        <v>0</v>
      </c>
    </row>
    <row r="549" spans="1:11" ht="14.1" customHeight="1" x14ac:dyDescent="0.2">
      <c r="A549" s="16"/>
      <c r="B549" s="35" t="s">
        <v>120</v>
      </c>
      <c r="C549" s="44" t="s">
        <v>32</v>
      </c>
      <c r="D549" s="15"/>
      <c r="E549" s="40">
        <f>E545*1</f>
        <v>214</v>
      </c>
      <c r="F549" s="25"/>
      <c r="G549" s="15"/>
      <c r="H549" s="52"/>
      <c r="I549" s="44">
        <f t="shared" si="52"/>
        <v>0</v>
      </c>
      <c r="J549" s="45">
        <f t="shared" si="50"/>
        <v>0</v>
      </c>
    </row>
    <row r="550" spans="1:11" ht="27" customHeight="1" x14ac:dyDescent="0.2">
      <c r="A550" s="16"/>
      <c r="B550" s="35" t="s">
        <v>121</v>
      </c>
      <c r="C550" s="44" t="s">
        <v>31</v>
      </c>
      <c r="D550" s="15"/>
      <c r="E550" s="40">
        <f>E545*0.3</f>
        <v>64.2</v>
      </c>
      <c r="F550" s="25"/>
      <c r="G550" s="15"/>
      <c r="H550" s="52"/>
      <c r="I550" s="44">
        <f t="shared" si="52"/>
        <v>0</v>
      </c>
      <c r="J550" s="45">
        <f t="shared" si="50"/>
        <v>0</v>
      </c>
    </row>
    <row r="551" spans="1:11" ht="14.1" customHeight="1" x14ac:dyDescent="0.2">
      <c r="A551" s="16"/>
      <c r="B551" s="35" t="s">
        <v>28</v>
      </c>
      <c r="C551" s="44" t="s">
        <v>24</v>
      </c>
      <c r="D551" s="15"/>
      <c r="E551" s="40">
        <f>E545</f>
        <v>214</v>
      </c>
      <c r="F551" s="25"/>
      <c r="G551" s="15"/>
      <c r="H551" s="52"/>
      <c r="I551" s="44">
        <f t="shared" si="52"/>
        <v>0</v>
      </c>
      <c r="J551" s="45">
        <f t="shared" si="50"/>
        <v>0</v>
      </c>
    </row>
    <row r="552" spans="1:11" s="49" customFormat="1" ht="14.1" customHeight="1" x14ac:dyDescent="0.2">
      <c r="A552" s="42">
        <v>219</v>
      </c>
      <c r="B552" s="43" t="s">
        <v>245</v>
      </c>
      <c r="C552" s="44" t="s">
        <v>12</v>
      </c>
      <c r="D552" s="44"/>
      <c r="E552" s="44">
        <v>184</v>
      </c>
      <c r="F552" s="25"/>
      <c r="G552" s="44">
        <f t="shared" ref="G552" si="53">F552*E552</f>
        <v>0</v>
      </c>
      <c r="H552" s="52"/>
      <c r="I552" s="44"/>
      <c r="J552" s="45">
        <f t="shared" si="50"/>
        <v>0</v>
      </c>
      <c r="K552" s="48"/>
    </row>
    <row r="553" spans="1:11" s="49" customFormat="1" ht="14.1" customHeight="1" x14ac:dyDescent="0.2">
      <c r="A553" s="42"/>
      <c r="B553" s="50" t="s">
        <v>71</v>
      </c>
      <c r="C553" s="44" t="s">
        <v>32</v>
      </c>
      <c r="D553" s="44"/>
      <c r="E553" s="47">
        <v>1840</v>
      </c>
      <c r="F553" s="25"/>
      <c r="G553" s="44"/>
      <c r="H553" s="52"/>
      <c r="I553" s="44">
        <f>E553*H553</f>
        <v>0</v>
      </c>
      <c r="J553" s="45">
        <f>G553+I553</f>
        <v>0</v>
      </c>
      <c r="K553" s="48"/>
    </row>
    <row r="554" spans="1:11" s="49" customFormat="1" ht="14.1" customHeight="1" x14ac:dyDescent="0.2">
      <c r="A554" s="42"/>
      <c r="B554" s="51" t="s">
        <v>72</v>
      </c>
      <c r="C554" s="44" t="s">
        <v>31</v>
      </c>
      <c r="D554" s="44"/>
      <c r="E554" s="47">
        <v>50</v>
      </c>
      <c r="F554" s="25"/>
      <c r="G554" s="44"/>
      <c r="H554" s="52"/>
      <c r="I554" s="44">
        <f>E554*H554</f>
        <v>0</v>
      </c>
      <c r="J554" s="45">
        <f>G554+I554</f>
        <v>0</v>
      </c>
      <c r="K554" s="48"/>
    </row>
    <row r="555" spans="1:11" ht="27" customHeight="1" x14ac:dyDescent="0.2">
      <c r="A555" s="16">
        <v>220</v>
      </c>
      <c r="B555" s="17" t="s">
        <v>246</v>
      </c>
      <c r="C555" s="44" t="s">
        <v>12</v>
      </c>
      <c r="D555" s="15"/>
      <c r="E555" s="15">
        <v>183.2</v>
      </c>
      <c r="F555" s="25"/>
      <c r="G555" s="15">
        <f t="shared" ref="G555:G564" si="54">F555*E555</f>
        <v>0</v>
      </c>
      <c r="H555" s="52"/>
      <c r="I555" s="44"/>
      <c r="J555" s="45">
        <f t="shared" si="50"/>
        <v>0</v>
      </c>
    </row>
    <row r="556" spans="1:11" ht="14.1" customHeight="1" x14ac:dyDescent="0.2">
      <c r="A556" s="16"/>
      <c r="B556" s="35" t="s">
        <v>62</v>
      </c>
      <c r="C556" s="44" t="s">
        <v>12</v>
      </c>
      <c r="D556" s="15"/>
      <c r="E556" s="36">
        <f>E555*1.05</f>
        <v>192.35999999999999</v>
      </c>
      <c r="F556" s="25"/>
      <c r="G556" s="15"/>
      <c r="H556" s="52"/>
      <c r="I556" s="44">
        <f>E556*H556</f>
        <v>0</v>
      </c>
      <c r="J556" s="45">
        <f>G556+I556</f>
        <v>0</v>
      </c>
    </row>
    <row r="557" spans="1:11" ht="14.1" customHeight="1" x14ac:dyDescent="0.2">
      <c r="A557" s="16"/>
      <c r="B557" s="35" t="s">
        <v>28</v>
      </c>
      <c r="C557" s="44" t="s">
        <v>24</v>
      </c>
      <c r="D557" s="15"/>
      <c r="E557" s="36">
        <f>E555</f>
        <v>183.2</v>
      </c>
      <c r="F557" s="25"/>
      <c r="G557" s="15"/>
      <c r="H557" s="52"/>
      <c r="I557" s="44">
        <f>E557*H557</f>
        <v>0</v>
      </c>
      <c r="J557" s="45">
        <f>G557+I557</f>
        <v>0</v>
      </c>
    </row>
    <row r="558" spans="1:11" ht="14.1" customHeight="1" x14ac:dyDescent="0.2">
      <c r="A558" s="16">
        <v>221</v>
      </c>
      <c r="B558" s="17" t="s">
        <v>247</v>
      </c>
      <c r="C558" s="44" t="s">
        <v>2</v>
      </c>
      <c r="D558" s="15"/>
      <c r="E558" s="15">
        <v>49</v>
      </c>
      <c r="F558" s="25"/>
      <c r="G558" s="15">
        <f t="shared" ref="G558" si="55">F558*E558</f>
        <v>0</v>
      </c>
      <c r="H558" s="52"/>
      <c r="I558" s="44"/>
      <c r="J558" s="45">
        <f t="shared" si="50"/>
        <v>0</v>
      </c>
    </row>
    <row r="559" spans="1:11" ht="14.1" customHeight="1" x14ac:dyDescent="0.2">
      <c r="A559" s="16"/>
      <c r="B559" s="35" t="s">
        <v>63</v>
      </c>
      <c r="C559" s="44" t="s">
        <v>64</v>
      </c>
      <c r="D559" s="15"/>
      <c r="E559" s="36">
        <f>E558*1.05</f>
        <v>51.45</v>
      </c>
      <c r="F559" s="25"/>
      <c r="G559" s="15"/>
      <c r="H559" s="52"/>
      <c r="I559" s="44">
        <f>E559*H559</f>
        <v>0</v>
      </c>
      <c r="J559" s="45">
        <f>G559+I559</f>
        <v>0</v>
      </c>
    </row>
    <row r="560" spans="1:11" ht="14.1" customHeight="1" x14ac:dyDescent="0.2">
      <c r="A560" s="16"/>
      <c r="B560" s="35" t="s">
        <v>28</v>
      </c>
      <c r="C560" s="44" t="s">
        <v>24</v>
      </c>
      <c r="D560" s="15"/>
      <c r="E560" s="36">
        <f>E558</f>
        <v>49</v>
      </c>
      <c r="F560" s="25"/>
      <c r="G560" s="15"/>
      <c r="H560" s="52"/>
      <c r="I560" s="44">
        <f>E560*H560</f>
        <v>0</v>
      </c>
      <c r="J560" s="45">
        <f>G560+I560</f>
        <v>0</v>
      </c>
    </row>
    <row r="561" spans="1:10" ht="14.1" customHeight="1" x14ac:dyDescent="0.2">
      <c r="A561" s="16">
        <v>222</v>
      </c>
      <c r="B561" s="17" t="s">
        <v>122</v>
      </c>
      <c r="C561" s="44" t="s">
        <v>1</v>
      </c>
      <c r="D561" s="15"/>
      <c r="E561" s="15">
        <v>14</v>
      </c>
      <c r="F561" s="25"/>
      <c r="G561" s="15">
        <f t="shared" si="54"/>
        <v>0</v>
      </c>
      <c r="H561" s="52"/>
      <c r="I561" s="44"/>
      <c r="J561" s="45">
        <f t="shared" si="50"/>
        <v>0</v>
      </c>
    </row>
    <row r="562" spans="1:10" ht="14.1" customHeight="1" x14ac:dyDescent="0.2">
      <c r="A562" s="16"/>
      <c r="B562" s="35" t="s">
        <v>123</v>
      </c>
      <c r="C562" s="44" t="s">
        <v>1</v>
      </c>
      <c r="D562" s="15"/>
      <c r="E562" s="36">
        <f>E561</f>
        <v>14</v>
      </c>
      <c r="F562" s="25"/>
      <c r="G562" s="15"/>
      <c r="H562" s="52"/>
      <c r="I562" s="44">
        <f>E562*H562</f>
        <v>0</v>
      </c>
      <c r="J562" s="45">
        <f>G562+I562</f>
        <v>0</v>
      </c>
    </row>
    <row r="563" spans="1:10" ht="14.1" customHeight="1" x14ac:dyDescent="0.2">
      <c r="A563" s="16"/>
      <c r="B563" s="35" t="s">
        <v>28</v>
      </c>
      <c r="C563" s="44" t="s">
        <v>24</v>
      </c>
      <c r="D563" s="15"/>
      <c r="E563" s="36">
        <f>E561</f>
        <v>14</v>
      </c>
      <c r="F563" s="25"/>
      <c r="G563" s="15"/>
      <c r="H563" s="52"/>
      <c r="I563" s="44">
        <f>E563*H563</f>
        <v>0</v>
      </c>
      <c r="J563" s="45">
        <f>G563+I563</f>
        <v>0</v>
      </c>
    </row>
    <row r="564" spans="1:10" ht="14.1" customHeight="1" x14ac:dyDescent="0.2">
      <c r="A564" s="16">
        <v>223</v>
      </c>
      <c r="B564" s="17" t="s">
        <v>124</v>
      </c>
      <c r="C564" s="44" t="s">
        <v>12</v>
      </c>
      <c r="D564" s="15"/>
      <c r="E564" s="15">
        <v>183.2</v>
      </c>
      <c r="F564" s="25"/>
      <c r="G564" s="15">
        <f t="shared" si="54"/>
        <v>0</v>
      </c>
      <c r="H564" s="52"/>
      <c r="I564" s="44"/>
      <c r="J564" s="45">
        <f t="shared" si="50"/>
        <v>0</v>
      </c>
    </row>
    <row r="565" spans="1:10" ht="14.1" customHeight="1" x14ac:dyDescent="0.2">
      <c r="A565" s="16"/>
      <c r="B565" s="35" t="s">
        <v>54</v>
      </c>
      <c r="C565" s="44" t="s">
        <v>24</v>
      </c>
      <c r="D565" s="15"/>
      <c r="E565" s="36">
        <f>E564</f>
        <v>183.2</v>
      </c>
      <c r="F565" s="25"/>
      <c r="G565" s="15"/>
      <c r="H565" s="52"/>
      <c r="I565" s="44">
        <f>E565*H565</f>
        <v>0</v>
      </c>
      <c r="J565" s="45">
        <f>G565+I565</f>
        <v>0</v>
      </c>
    </row>
    <row r="566" spans="1:10" ht="14.1" customHeight="1" x14ac:dyDescent="0.2">
      <c r="A566" s="16"/>
      <c r="B566" s="35" t="s">
        <v>28</v>
      </c>
      <c r="C566" s="44" t="s">
        <v>24</v>
      </c>
      <c r="D566" s="15"/>
      <c r="E566" s="36">
        <f>E564</f>
        <v>183.2</v>
      </c>
      <c r="F566" s="25"/>
      <c r="G566" s="15"/>
      <c r="H566" s="52"/>
      <c r="I566" s="44">
        <f>E566*H566</f>
        <v>0</v>
      </c>
      <c r="J566" s="45">
        <f>G566+I566</f>
        <v>0</v>
      </c>
    </row>
    <row r="567" spans="1:10" ht="14.1" customHeight="1" x14ac:dyDescent="0.2">
      <c r="A567" s="16">
        <v>224</v>
      </c>
      <c r="B567" s="17" t="s">
        <v>125</v>
      </c>
      <c r="C567" s="44" t="s">
        <v>1</v>
      </c>
      <c r="D567" s="15"/>
      <c r="E567" s="15">
        <v>14</v>
      </c>
      <c r="F567" s="25"/>
      <c r="G567" s="15">
        <f t="shared" ref="G567" si="56">F567*E567</f>
        <v>0</v>
      </c>
      <c r="H567" s="52"/>
      <c r="I567" s="44"/>
      <c r="J567" s="45">
        <f t="shared" si="50"/>
        <v>0</v>
      </c>
    </row>
    <row r="568" spans="1:10" ht="27" customHeight="1" x14ac:dyDescent="0.2">
      <c r="A568" s="16"/>
      <c r="B568" s="35" t="s">
        <v>248</v>
      </c>
      <c r="C568" s="44" t="s">
        <v>24</v>
      </c>
      <c r="D568" s="15"/>
      <c r="E568" s="36">
        <f>E567</f>
        <v>14</v>
      </c>
      <c r="F568" s="25"/>
      <c r="G568" s="15"/>
      <c r="H568" s="52"/>
      <c r="I568" s="44">
        <f>E568*H568</f>
        <v>0</v>
      </c>
      <c r="J568" s="45">
        <f>G568+I568</f>
        <v>0</v>
      </c>
    </row>
    <row r="569" spans="1:10" ht="14.1" customHeight="1" x14ac:dyDescent="0.2">
      <c r="A569" s="16"/>
      <c r="B569" s="35" t="s">
        <v>28</v>
      </c>
      <c r="C569" s="44" t="s">
        <v>24</v>
      </c>
      <c r="D569" s="15"/>
      <c r="E569" s="36">
        <f>E567</f>
        <v>14</v>
      </c>
      <c r="F569" s="25"/>
      <c r="G569" s="15"/>
      <c r="H569" s="52"/>
      <c r="I569" s="44">
        <f>E569*H569</f>
        <v>0</v>
      </c>
      <c r="J569" s="45">
        <f>G569+I569</f>
        <v>0</v>
      </c>
    </row>
    <row r="570" spans="1:10" ht="40.35" customHeight="1" x14ac:dyDescent="0.2">
      <c r="A570" s="16">
        <v>223</v>
      </c>
      <c r="B570" s="17" t="s">
        <v>249</v>
      </c>
      <c r="C570" s="44" t="s">
        <v>1</v>
      </c>
      <c r="D570" s="15"/>
      <c r="E570" s="15">
        <v>2</v>
      </c>
      <c r="F570" s="25"/>
      <c r="G570" s="15">
        <f t="shared" ref="G570:G596" si="57">F570*E570</f>
        <v>0</v>
      </c>
      <c r="H570" s="52"/>
      <c r="I570" s="44"/>
      <c r="J570" s="45">
        <f t="shared" si="50"/>
        <v>0</v>
      </c>
    </row>
    <row r="571" spans="1:10" ht="14.1" customHeight="1" x14ac:dyDescent="0.2">
      <c r="A571" s="16"/>
      <c r="B571" s="35" t="s">
        <v>250</v>
      </c>
      <c r="C571" s="44" t="s">
        <v>24</v>
      </c>
      <c r="D571" s="15"/>
      <c r="E571" s="36">
        <f>E570</f>
        <v>2</v>
      </c>
      <c r="F571" s="25"/>
      <c r="G571" s="15"/>
      <c r="H571" s="52"/>
      <c r="I571" s="44">
        <f>E571*H571</f>
        <v>0</v>
      </c>
      <c r="J571" s="45">
        <f>G571+I571</f>
        <v>0</v>
      </c>
    </row>
    <row r="572" spans="1:10" ht="14.1" customHeight="1" x14ac:dyDescent="0.2">
      <c r="A572" s="16"/>
      <c r="B572" s="35" t="s">
        <v>28</v>
      </c>
      <c r="C572" s="44" t="s">
        <v>24</v>
      </c>
      <c r="D572" s="15"/>
      <c r="E572" s="36">
        <f>E570</f>
        <v>2</v>
      </c>
      <c r="F572" s="25"/>
      <c r="G572" s="15"/>
      <c r="H572" s="52"/>
      <c r="I572" s="44">
        <f>E572*H572</f>
        <v>0</v>
      </c>
      <c r="J572" s="45">
        <f>G572+I572</f>
        <v>0</v>
      </c>
    </row>
    <row r="573" spans="1:10" ht="14.1" customHeight="1" x14ac:dyDescent="0.2">
      <c r="A573" s="16">
        <v>225</v>
      </c>
      <c r="B573" s="17" t="s">
        <v>174</v>
      </c>
      <c r="C573" s="44" t="s">
        <v>1</v>
      </c>
      <c r="D573" s="15"/>
      <c r="E573" s="15">
        <v>2</v>
      </c>
      <c r="F573" s="25"/>
      <c r="G573" s="15">
        <f t="shared" si="57"/>
        <v>0</v>
      </c>
      <c r="H573" s="52"/>
      <c r="I573" s="44"/>
      <c r="J573" s="45">
        <f t="shared" si="50"/>
        <v>0</v>
      </c>
    </row>
    <row r="574" spans="1:10" ht="14.1" customHeight="1" x14ac:dyDescent="0.2">
      <c r="A574" s="16"/>
      <c r="B574" s="35" t="s">
        <v>175</v>
      </c>
      <c r="C574" s="44" t="s">
        <v>24</v>
      </c>
      <c r="D574" s="15"/>
      <c r="E574" s="36">
        <f>E573</f>
        <v>2</v>
      </c>
      <c r="F574" s="25"/>
      <c r="G574" s="15"/>
      <c r="H574" s="52"/>
      <c r="I574" s="44">
        <f>E574*H574</f>
        <v>0</v>
      </c>
      <c r="J574" s="45">
        <f>G574+I574</f>
        <v>0</v>
      </c>
    </row>
    <row r="575" spans="1:10" ht="14.1" customHeight="1" x14ac:dyDescent="0.2">
      <c r="A575" s="16"/>
      <c r="B575" s="35" t="s">
        <v>28</v>
      </c>
      <c r="C575" s="44" t="s">
        <v>24</v>
      </c>
      <c r="D575" s="15"/>
      <c r="E575" s="36">
        <f>E573</f>
        <v>2</v>
      </c>
      <c r="F575" s="25"/>
      <c r="G575" s="15"/>
      <c r="H575" s="52"/>
      <c r="I575" s="44">
        <f>E575*H575</f>
        <v>0</v>
      </c>
      <c r="J575" s="45">
        <f>G575+I575</f>
        <v>0</v>
      </c>
    </row>
    <row r="576" spans="1:10" ht="14.1" customHeight="1" x14ac:dyDescent="0.2">
      <c r="A576" s="16">
        <v>226</v>
      </c>
      <c r="B576" s="17" t="s">
        <v>251</v>
      </c>
      <c r="C576" s="44" t="s">
        <v>1</v>
      </c>
      <c r="D576" s="15"/>
      <c r="E576" s="15">
        <v>1</v>
      </c>
      <c r="F576" s="25"/>
      <c r="G576" s="15">
        <f t="shared" si="57"/>
        <v>0</v>
      </c>
      <c r="H576" s="52"/>
      <c r="I576" s="44"/>
      <c r="J576" s="45">
        <f t="shared" si="50"/>
        <v>0</v>
      </c>
    </row>
    <row r="577" spans="1:10" ht="14.1" customHeight="1" x14ac:dyDescent="0.2">
      <c r="A577" s="16"/>
      <c r="B577" s="35" t="s">
        <v>147</v>
      </c>
      <c r="C577" s="44" t="s">
        <v>24</v>
      </c>
      <c r="D577" s="15"/>
      <c r="E577" s="36">
        <f>E576</f>
        <v>1</v>
      </c>
      <c r="F577" s="25"/>
      <c r="G577" s="15"/>
      <c r="H577" s="52"/>
      <c r="I577" s="44">
        <f>E577*H577</f>
        <v>0</v>
      </c>
      <c r="J577" s="45">
        <f>G577+I577</f>
        <v>0</v>
      </c>
    </row>
    <row r="578" spans="1:10" ht="14.1" customHeight="1" x14ac:dyDescent="0.2">
      <c r="A578" s="16"/>
      <c r="B578" s="35" t="s">
        <v>28</v>
      </c>
      <c r="C578" s="44" t="s">
        <v>24</v>
      </c>
      <c r="D578" s="15"/>
      <c r="E578" s="36">
        <f>E576</f>
        <v>1</v>
      </c>
      <c r="F578" s="25"/>
      <c r="G578" s="15"/>
      <c r="H578" s="52"/>
      <c r="I578" s="44">
        <f>E578*H578</f>
        <v>0</v>
      </c>
      <c r="J578" s="45">
        <f>G578+I578</f>
        <v>0</v>
      </c>
    </row>
    <row r="579" spans="1:10" ht="14.1" customHeight="1" x14ac:dyDescent="0.2">
      <c r="A579" s="16">
        <v>227</v>
      </c>
      <c r="B579" s="17" t="s">
        <v>148</v>
      </c>
      <c r="C579" s="44" t="s">
        <v>1</v>
      </c>
      <c r="D579" s="15"/>
      <c r="E579" s="15">
        <v>4</v>
      </c>
      <c r="F579" s="25"/>
      <c r="G579" s="15">
        <f t="shared" si="57"/>
        <v>0</v>
      </c>
      <c r="H579" s="52"/>
      <c r="I579" s="44"/>
      <c r="J579" s="45">
        <f t="shared" si="50"/>
        <v>0</v>
      </c>
    </row>
    <row r="580" spans="1:10" ht="14.1" customHeight="1" x14ac:dyDescent="0.2">
      <c r="A580" s="16"/>
      <c r="B580" s="35" t="s">
        <v>149</v>
      </c>
      <c r="C580" s="44" t="s">
        <v>24</v>
      </c>
      <c r="D580" s="15"/>
      <c r="E580" s="36">
        <f>E579/2</f>
        <v>2</v>
      </c>
      <c r="F580" s="25"/>
      <c r="G580" s="15"/>
      <c r="H580" s="52"/>
      <c r="I580" s="44">
        <f>E580*H580</f>
        <v>0</v>
      </c>
      <c r="J580" s="45">
        <f>G580+I580</f>
        <v>0</v>
      </c>
    </row>
    <row r="581" spans="1:10" ht="14.1" customHeight="1" x14ac:dyDescent="0.2">
      <c r="A581" s="16"/>
      <c r="B581" s="35" t="s">
        <v>179</v>
      </c>
      <c r="C581" s="44" t="s">
        <v>24</v>
      </c>
      <c r="D581" s="15"/>
      <c r="E581" s="36">
        <f>E579/2</f>
        <v>2</v>
      </c>
      <c r="F581" s="25"/>
      <c r="G581" s="15"/>
      <c r="H581" s="52"/>
      <c r="I581" s="44">
        <f>E581*H581</f>
        <v>0</v>
      </c>
      <c r="J581" s="45">
        <f>G581+I581</f>
        <v>0</v>
      </c>
    </row>
    <row r="582" spans="1:10" ht="14.1" customHeight="1" x14ac:dyDescent="0.2">
      <c r="A582" s="16"/>
      <c r="B582" s="35" t="s">
        <v>28</v>
      </c>
      <c r="C582" s="44" t="s">
        <v>24</v>
      </c>
      <c r="D582" s="15"/>
      <c r="E582" s="36">
        <f>E579</f>
        <v>4</v>
      </c>
      <c r="F582" s="25"/>
      <c r="G582" s="15"/>
      <c r="H582" s="52"/>
      <c r="I582" s="44">
        <f>E582*H582</f>
        <v>0</v>
      </c>
      <c r="J582" s="45">
        <f>G582+I582</f>
        <v>0</v>
      </c>
    </row>
    <row r="583" spans="1:10" ht="14.1" customHeight="1" x14ac:dyDescent="0.2">
      <c r="A583" s="16">
        <v>228</v>
      </c>
      <c r="B583" s="17" t="s">
        <v>151</v>
      </c>
      <c r="C583" s="44" t="s">
        <v>1</v>
      </c>
      <c r="D583" s="15"/>
      <c r="E583" s="15">
        <v>24</v>
      </c>
      <c r="F583" s="25"/>
      <c r="G583" s="15">
        <f t="shared" si="57"/>
        <v>0</v>
      </c>
      <c r="H583" s="52"/>
      <c r="I583" s="44"/>
      <c r="J583" s="45">
        <f t="shared" si="50"/>
        <v>0</v>
      </c>
    </row>
    <row r="584" spans="1:10" ht="14.1" customHeight="1" x14ac:dyDescent="0.2">
      <c r="A584" s="16"/>
      <c r="B584" s="35" t="s">
        <v>252</v>
      </c>
      <c r="C584" s="44" t="s">
        <v>24</v>
      </c>
      <c r="D584" s="15"/>
      <c r="E584" s="36">
        <f>E583</f>
        <v>24</v>
      </c>
      <c r="F584" s="25"/>
      <c r="G584" s="15"/>
      <c r="H584" s="52"/>
      <c r="I584" s="44">
        <f>E584*H584</f>
        <v>0</v>
      </c>
      <c r="J584" s="45">
        <f>G584+I584</f>
        <v>0</v>
      </c>
    </row>
    <row r="585" spans="1:10" ht="14.1" customHeight="1" x14ac:dyDescent="0.2">
      <c r="A585" s="16"/>
      <c r="B585" s="35" t="s">
        <v>28</v>
      </c>
      <c r="C585" s="44" t="s">
        <v>24</v>
      </c>
      <c r="D585" s="15"/>
      <c r="E585" s="36">
        <f>E583</f>
        <v>24</v>
      </c>
      <c r="F585" s="25"/>
      <c r="G585" s="15"/>
      <c r="H585" s="52"/>
      <c r="I585" s="44">
        <f>E585*H585</f>
        <v>0</v>
      </c>
      <c r="J585" s="45">
        <f>G585+I585</f>
        <v>0</v>
      </c>
    </row>
    <row r="586" spans="1:10" ht="14.1" customHeight="1" x14ac:dyDescent="0.2">
      <c r="A586" s="16">
        <v>229</v>
      </c>
      <c r="B586" s="17" t="s">
        <v>253</v>
      </c>
      <c r="C586" s="44" t="s">
        <v>1</v>
      </c>
      <c r="D586" s="15"/>
      <c r="E586" s="15">
        <v>4</v>
      </c>
      <c r="F586" s="25"/>
      <c r="G586" s="15">
        <f t="shared" si="57"/>
        <v>0</v>
      </c>
      <c r="H586" s="52"/>
      <c r="I586" s="44"/>
      <c r="J586" s="45">
        <f t="shared" si="50"/>
        <v>0</v>
      </c>
    </row>
    <row r="587" spans="1:10" ht="27" customHeight="1" x14ac:dyDescent="0.2">
      <c r="A587" s="16"/>
      <c r="B587" s="35" t="s">
        <v>128</v>
      </c>
      <c r="C587" s="44" t="s">
        <v>24</v>
      </c>
      <c r="D587" s="15"/>
      <c r="E587" s="36">
        <f>E586</f>
        <v>4</v>
      </c>
      <c r="F587" s="25"/>
      <c r="G587" s="15"/>
      <c r="H587" s="52"/>
      <c r="I587" s="44">
        <f>E587*H587</f>
        <v>0</v>
      </c>
      <c r="J587" s="45">
        <f>G587+I587</f>
        <v>0</v>
      </c>
    </row>
    <row r="588" spans="1:10" ht="14.1" customHeight="1" x14ac:dyDescent="0.2">
      <c r="A588" s="16"/>
      <c r="B588" s="35" t="s">
        <v>28</v>
      </c>
      <c r="C588" s="44" t="s">
        <v>24</v>
      </c>
      <c r="D588" s="15"/>
      <c r="E588" s="36">
        <f>E586</f>
        <v>4</v>
      </c>
      <c r="F588" s="25"/>
      <c r="G588" s="15"/>
      <c r="H588" s="52"/>
      <c r="I588" s="44">
        <f>E588*H588</f>
        <v>0</v>
      </c>
      <c r="J588" s="45">
        <f>G588+I588</f>
        <v>0</v>
      </c>
    </row>
    <row r="589" spans="1:10" ht="14.1" customHeight="1" x14ac:dyDescent="0.2">
      <c r="A589" s="16">
        <v>230</v>
      </c>
      <c r="B589" s="17" t="s">
        <v>254</v>
      </c>
      <c r="C589" s="44" t="s">
        <v>2</v>
      </c>
      <c r="D589" s="15"/>
      <c r="E589" s="15">
        <v>24</v>
      </c>
      <c r="F589" s="25"/>
      <c r="G589" s="15">
        <f t="shared" si="57"/>
        <v>0</v>
      </c>
      <c r="H589" s="52"/>
      <c r="I589" s="44"/>
      <c r="J589" s="45">
        <f t="shared" si="50"/>
        <v>0</v>
      </c>
    </row>
    <row r="590" spans="1:10" ht="14.1" customHeight="1" x14ac:dyDescent="0.2">
      <c r="A590" s="16"/>
      <c r="B590" s="35" t="s">
        <v>65</v>
      </c>
      <c r="C590" s="44" t="s">
        <v>32</v>
      </c>
      <c r="D590" s="15"/>
      <c r="E590" s="36">
        <f>E589*0.1</f>
        <v>2.4000000000000004</v>
      </c>
      <c r="F590" s="25"/>
      <c r="G590" s="15"/>
      <c r="H590" s="52"/>
      <c r="I590" s="44">
        <f>E590*H590</f>
        <v>0</v>
      </c>
      <c r="J590" s="45">
        <f>G590+I590</f>
        <v>0</v>
      </c>
    </row>
    <row r="591" spans="1:10" ht="23.25" customHeight="1" x14ac:dyDescent="0.2">
      <c r="A591" s="16"/>
      <c r="B591" s="35" t="s">
        <v>28</v>
      </c>
      <c r="C591" s="44" t="s">
        <v>24</v>
      </c>
      <c r="D591" s="15"/>
      <c r="E591" s="36">
        <v>1</v>
      </c>
      <c r="F591" s="25"/>
      <c r="G591" s="15"/>
      <c r="H591" s="52"/>
      <c r="I591" s="44">
        <f>E591*H591</f>
        <v>0</v>
      </c>
      <c r="J591" s="45">
        <f>G591+I591</f>
        <v>0</v>
      </c>
    </row>
    <row r="592" spans="1:10" ht="14.1" customHeight="1" x14ac:dyDescent="0.2">
      <c r="A592" s="16">
        <v>231</v>
      </c>
      <c r="B592" s="17" t="s">
        <v>255</v>
      </c>
      <c r="C592" s="44" t="s">
        <v>1</v>
      </c>
      <c r="D592" s="15"/>
      <c r="E592" s="15">
        <v>2</v>
      </c>
      <c r="F592" s="25"/>
      <c r="G592" s="15">
        <f t="shared" si="57"/>
        <v>0</v>
      </c>
      <c r="H592" s="52"/>
      <c r="I592" s="44"/>
      <c r="J592" s="45">
        <f t="shared" si="50"/>
        <v>0</v>
      </c>
    </row>
    <row r="593" spans="1:10" ht="14.1" customHeight="1" x14ac:dyDescent="0.2">
      <c r="A593" s="16"/>
      <c r="B593" s="35" t="s">
        <v>157</v>
      </c>
      <c r="C593" s="44" t="s">
        <v>1</v>
      </c>
      <c r="D593" s="15"/>
      <c r="E593" s="36">
        <f>E592</f>
        <v>2</v>
      </c>
      <c r="F593" s="25"/>
      <c r="G593" s="15"/>
      <c r="H593" s="52"/>
      <c r="I593" s="44">
        <f>E593*H593</f>
        <v>0</v>
      </c>
      <c r="J593" s="45">
        <f>G593+I593</f>
        <v>0</v>
      </c>
    </row>
    <row r="594" spans="1:10" ht="14.1" customHeight="1" x14ac:dyDescent="0.2">
      <c r="A594" s="16"/>
      <c r="B594" s="35" t="s">
        <v>28</v>
      </c>
      <c r="C594" s="44" t="s">
        <v>24</v>
      </c>
      <c r="D594" s="15"/>
      <c r="E594" s="36">
        <v>1</v>
      </c>
      <c r="F594" s="25"/>
      <c r="G594" s="15"/>
      <c r="H594" s="52"/>
      <c r="I594" s="44">
        <f>E594*H594</f>
        <v>0</v>
      </c>
      <c r="J594" s="45">
        <f>G594+I594</f>
        <v>0</v>
      </c>
    </row>
    <row r="595" spans="1:10" ht="14.1" customHeight="1" x14ac:dyDescent="0.2">
      <c r="A595" s="16">
        <v>232</v>
      </c>
      <c r="B595" s="17" t="s">
        <v>158</v>
      </c>
      <c r="C595" s="44" t="s">
        <v>12</v>
      </c>
      <c r="D595" s="15"/>
      <c r="E595" s="15">
        <v>80.209999999999994</v>
      </c>
      <c r="F595" s="25"/>
      <c r="G595" s="15">
        <f t="shared" si="57"/>
        <v>0</v>
      </c>
      <c r="H595" s="52"/>
      <c r="I595" s="44"/>
      <c r="J595" s="45">
        <f t="shared" si="50"/>
        <v>0</v>
      </c>
    </row>
    <row r="596" spans="1:10" ht="14.1" customHeight="1" x14ac:dyDescent="0.2">
      <c r="A596" s="16">
        <v>233</v>
      </c>
      <c r="B596" s="17" t="s">
        <v>184</v>
      </c>
      <c r="C596" s="44" t="s">
        <v>14</v>
      </c>
      <c r="D596" s="15"/>
      <c r="E596" s="15">
        <v>8</v>
      </c>
      <c r="F596" s="25"/>
      <c r="G596" s="15">
        <f t="shared" si="57"/>
        <v>0</v>
      </c>
      <c r="H596" s="52"/>
      <c r="I596" s="44"/>
      <c r="J596" s="45">
        <f t="shared" si="50"/>
        <v>0</v>
      </c>
    </row>
    <row r="597" spans="1:10" ht="14.1" customHeight="1" x14ac:dyDescent="0.2">
      <c r="A597" s="16"/>
      <c r="B597" s="35" t="s">
        <v>18</v>
      </c>
      <c r="C597" s="44" t="s">
        <v>1</v>
      </c>
      <c r="D597" s="15"/>
      <c r="E597" s="36">
        <v>320</v>
      </c>
      <c r="F597" s="25"/>
      <c r="G597" s="15"/>
      <c r="H597" s="52"/>
      <c r="I597" s="44">
        <f>E597*H597</f>
        <v>0</v>
      </c>
      <c r="J597" s="45">
        <f>G597+I597</f>
        <v>0</v>
      </c>
    </row>
    <row r="598" spans="1:10" ht="14.1" customHeight="1" x14ac:dyDescent="0.2">
      <c r="A598" s="16"/>
      <c r="B598" s="76" t="s">
        <v>185</v>
      </c>
      <c r="C598" s="77"/>
      <c r="D598" s="77"/>
      <c r="E598" s="77"/>
      <c r="F598" s="78"/>
      <c r="G598" s="79">
        <f>SUM(G535:G597)</f>
        <v>0</v>
      </c>
      <c r="H598" s="78"/>
      <c r="I598" s="79">
        <f>SUM(I535:I597)</f>
        <v>0</v>
      </c>
      <c r="J598" s="79">
        <f>SUM(J535:J597)</f>
        <v>0</v>
      </c>
    </row>
    <row r="599" spans="1:10" ht="14.1" customHeight="1" x14ac:dyDescent="0.2">
      <c r="A599" s="16"/>
      <c r="B599" s="13" t="s">
        <v>256</v>
      </c>
      <c r="C599" s="14"/>
      <c r="D599" s="14"/>
      <c r="E599" s="14"/>
      <c r="F599" s="14"/>
      <c r="G599" s="14"/>
      <c r="H599" s="14"/>
      <c r="I599" s="14"/>
      <c r="J599" s="74"/>
    </row>
    <row r="600" spans="1:10" ht="14.1" customHeight="1" x14ac:dyDescent="0.2">
      <c r="A600" s="16">
        <v>234</v>
      </c>
      <c r="B600" s="17" t="s">
        <v>258</v>
      </c>
      <c r="C600" s="44" t="s">
        <v>15</v>
      </c>
      <c r="D600" s="15"/>
      <c r="E600" s="15">
        <v>24</v>
      </c>
      <c r="F600" s="25"/>
      <c r="G600" s="15">
        <f>F600*E600</f>
        <v>0</v>
      </c>
      <c r="H600" s="52"/>
      <c r="I600" s="44"/>
      <c r="J600" s="45">
        <f t="shared" ref="J600:J614" si="58">G600+I600</f>
        <v>0</v>
      </c>
    </row>
    <row r="601" spans="1:10" ht="14.1" customHeight="1" x14ac:dyDescent="0.2">
      <c r="A601" s="16">
        <v>235</v>
      </c>
      <c r="B601" s="17" t="s">
        <v>99</v>
      </c>
      <c r="C601" s="44" t="s">
        <v>12</v>
      </c>
      <c r="D601" s="15"/>
      <c r="E601" s="15">
        <v>80.209999999999994</v>
      </c>
      <c r="F601" s="25"/>
      <c r="G601" s="15">
        <f t="shared" ref="G601:G614" si="59">F601*E601</f>
        <v>0</v>
      </c>
      <c r="H601" s="52"/>
      <c r="I601" s="44"/>
      <c r="J601" s="45">
        <f t="shared" si="58"/>
        <v>0</v>
      </c>
    </row>
    <row r="602" spans="1:10" ht="14.1" customHeight="1" x14ac:dyDescent="0.2">
      <c r="A602" s="16">
        <v>236</v>
      </c>
      <c r="B602" s="17" t="s">
        <v>191</v>
      </c>
      <c r="C602" s="44" t="s">
        <v>1</v>
      </c>
      <c r="D602" s="15"/>
      <c r="E602" s="15">
        <v>12</v>
      </c>
      <c r="F602" s="25"/>
      <c r="G602" s="15">
        <f t="shared" si="59"/>
        <v>0</v>
      </c>
      <c r="H602" s="52"/>
      <c r="I602" s="44"/>
      <c r="J602" s="45">
        <f t="shared" si="58"/>
        <v>0</v>
      </c>
    </row>
    <row r="603" spans="1:10" ht="14.1" customHeight="1" x14ac:dyDescent="0.2">
      <c r="A603" s="16">
        <v>237</v>
      </c>
      <c r="B603" s="17" t="s">
        <v>92</v>
      </c>
      <c r="C603" s="44" t="s">
        <v>1</v>
      </c>
      <c r="D603" s="15"/>
      <c r="E603" s="15">
        <v>4</v>
      </c>
      <c r="F603" s="25"/>
      <c r="G603" s="15">
        <f t="shared" si="59"/>
        <v>0</v>
      </c>
      <c r="H603" s="52"/>
      <c r="I603" s="44"/>
      <c r="J603" s="45">
        <f t="shared" si="58"/>
        <v>0</v>
      </c>
    </row>
    <row r="604" spans="1:10" ht="14.1" customHeight="1" x14ac:dyDescent="0.2">
      <c r="A604" s="16">
        <v>238</v>
      </c>
      <c r="B604" s="17" t="s">
        <v>236</v>
      </c>
      <c r="C604" s="44" t="s">
        <v>1</v>
      </c>
      <c r="D604" s="15"/>
      <c r="E604" s="15">
        <v>1</v>
      </c>
      <c r="F604" s="25"/>
      <c r="G604" s="15">
        <f t="shared" si="59"/>
        <v>0</v>
      </c>
      <c r="H604" s="52"/>
      <c r="I604" s="44"/>
      <c r="J604" s="45">
        <f t="shared" si="58"/>
        <v>0</v>
      </c>
    </row>
    <row r="605" spans="1:10" ht="14.1" customHeight="1" x14ac:dyDescent="0.2">
      <c r="A605" s="16">
        <v>239</v>
      </c>
      <c r="B605" s="17" t="s">
        <v>95</v>
      </c>
      <c r="C605" s="44" t="s">
        <v>1</v>
      </c>
      <c r="D605" s="15"/>
      <c r="E605" s="15">
        <v>16</v>
      </c>
      <c r="F605" s="25"/>
      <c r="G605" s="15">
        <f t="shared" si="59"/>
        <v>0</v>
      </c>
      <c r="H605" s="52"/>
      <c r="I605" s="44"/>
      <c r="J605" s="45">
        <f t="shared" si="58"/>
        <v>0</v>
      </c>
    </row>
    <row r="606" spans="1:10" ht="14.1" customHeight="1" x14ac:dyDescent="0.2">
      <c r="A606" s="16">
        <v>240</v>
      </c>
      <c r="B606" s="17" t="s">
        <v>259</v>
      </c>
      <c r="C606" s="44" t="s">
        <v>1</v>
      </c>
      <c r="D606" s="15"/>
      <c r="E606" s="15">
        <v>6</v>
      </c>
      <c r="F606" s="25"/>
      <c r="G606" s="15">
        <f t="shared" si="59"/>
        <v>0</v>
      </c>
      <c r="H606" s="52"/>
      <c r="I606" s="44"/>
      <c r="J606" s="45">
        <f t="shared" si="58"/>
        <v>0</v>
      </c>
    </row>
    <row r="607" spans="1:10" ht="14.1" customHeight="1" x14ac:dyDescent="0.2">
      <c r="A607" s="16">
        <v>241</v>
      </c>
      <c r="B607" s="17" t="s">
        <v>260</v>
      </c>
      <c r="C607" s="44" t="s">
        <v>1</v>
      </c>
      <c r="D607" s="15"/>
      <c r="E607" s="15">
        <v>4</v>
      </c>
      <c r="F607" s="25"/>
      <c r="G607" s="15">
        <f t="shared" si="59"/>
        <v>0</v>
      </c>
      <c r="H607" s="52"/>
      <c r="I607" s="44"/>
      <c r="J607" s="45">
        <f t="shared" si="58"/>
        <v>0</v>
      </c>
    </row>
    <row r="608" spans="1:10" ht="14.1" customHeight="1" x14ac:dyDescent="0.2">
      <c r="A608" s="16">
        <v>242</v>
      </c>
      <c r="B608" s="17" t="s">
        <v>238</v>
      </c>
      <c r="C608" s="44" t="s">
        <v>2</v>
      </c>
      <c r="D608" s="15"/>
      <c r="E608" s="15">
        <v>36</v>
      </c>
      <c r="F608" s="25"/>
      <c r="G608" s="15">
        <f t="shared" si="59"/>
        <v>0</v>
      </c>
      <c r="H608" s="52"/>
      <c r="I608" s="44"/>
      <c r="J608" s="45">
        <f t="shared" si="58"/>
        <v>0</v>
      </c>
    </row>
    <row r="609" spans="1:11" ht="14.1" customHeight="1" x14ac:dyDescent="0.2">
      <c r="A609" s="16">
        <v>243</v>
      </c>
      <c r="B609" s="17" t="s">
        <v>239</v>
      </c>
      <c r="C609" s="44" t="s">
        <v>12</v>
      </c>
      <c r="D609" s="15"/>
      <c r="E609" s="15">
        <v>80.209999999999994</v>
      </c>
      <c r="F609" s="25"/>
      <c r="G609" s="15">
        <f t="shared" si="59"/>
        <v>0</v>
      </c>
      <c r="H609" s="52"/>
      <c r="I609" s="44"/>
      <c r="J609" s="45">
        <f t="shared" si="58"/>
        <v>0</v>
      </c>
    </row>
    <row r="610" spans="1:11" ht="14.1" customHeight="1" x14ac:dyDescent="0.2">
      <c r="A610" s="16">
        <v>244</v>
      </c>
      <c r="B610" s="17" t="s">
        <v>261</v>
      </c>
      <c r="C610" s="44" t="s">
        <v>1</v>
      </c>
      <c r="D610" s="15"/>
      <c r="E610" s="15">
        <v>4</v>
      </c>
      <c r="F610" s="25"/>
      <c r="G610" s="15">
        <f t="shared" si="59"/>
        <v>0</v>
      </c>
      <c r="H610" s="52"/>
      <c r="I610" s="44"/>
      <c r="J610" s="45">
        <f t="shared" si="58"/>
        <v>0</v>
      </c>
    </row>
    <row r="611" spans="1:11" ht="14.1" customHeight="1" x14ac:dyDescent="0.2">
      <c r="A611" s="16">
        <v>245</v>
      </c>
      <c r="B611" s="17" t="s">
        <v>262</v>
      </c>
      <c r="C611" s="44" t="s">
        <v>1</v>
      </c>
      <c r="D611" s="15"/>
      <c r="E611" s="15">
        <v>80.209999999999994</v>
      </c>
      <c r="F611" s="25"/>
      <c r="G611" s="15">
        <f t="shared" si="59"/>
        <v>0</v>
      </c>
      <c r="H611" s="52"/>
      <c r="I611" s="44"/>
      <c r="J611" s="45">
        <f t="shared" si="58"/>
        <v>0</v>
      </c>
    </row>
    <row r="612" spans="1:11" ht="14.1" customHeight="1" x14ac:dyDescent="0.2">
      <c r="A612" s="16">
        <v>246</v>
      </c>
      <c r="B612" s="17" t="s">
        <v>19</v>
      </c>
      <c r="C612" s="44" t="s">
        <v>1</v>
      </c>
      <c r="D612" s="15"/>
      <c r="E612" s="15">
        <v>2</v>
      </c>
      <c r="F612" s="25"/>
      <c r="G612" s="15">
        <f t="shared" si="59"/>
        <v>0</v>
      </c>
      <c r="H612" s="52"/>
      <c r="I612" s="44"/>
      <c r="J612" s="45">
        <f t="shared" si="58"/>
        <v>0</v>
      </c>
    </row>
    <row r="613" spans="1:11" ht="14.1" customHeight="1" x14ac:dyDescent="0.2">
      <c r="A613" s="16">
        <v>247</v>
      </c>
      <c r="B613" s="17" t="s">
        <v>106</v>
      </c>
      <c r="C613" s="44" t="s">
        <v>1</v>
      </c>
      <c r="D613" s="15"/>
      <c r="E613" s="15">
        <v>4</v>
      </c>
      <c r="F613" s="25"/>
      <c r="G613" s="15">
        <f t="shared" si="59"/>
        <v>0</v>
      </c>
      <c r="H613" s="52"/>
      <c r="I613" s="44"/>
      <c r="J613" s="45">
        <f t="shared" si="58"/>
        <v>0</v>
      </c>
    </row>
    <row r="614" spans="1:11" ht="14.1" customHeight="1" x14ac:dyDescent="0.2">
      <c r="A614" s="16">
        <v>248</v>
      </c>
      <c r="B614" s="17" t="s">
        <v>263</v>
      </c>
      <c r="C614" s="44" t="s">
        <v>1</v>
      </c>
      <c r="D614" s="15"/>
      <c r="E614" s="15">
        <v>4</v>
      </c>
      <c r="F614" s="25"/>
      <c r="G614" s="15">
        <f t="shared" si="59"/>
        <v>0</v>
      </c>
      <c r="H614" s="52"/>
      <c r="I614" s="44"/>
      <c r="J614" s="45">
        <f t="shared" si="58"/>
        <v>0</v>
      </c>
    </row>
    <row r="615" spans="1:11" ht="14.1" customHeight="1" x14ac:dyDescent="0.2">
      <c r="A615" s="16"/>
      <c r="B615" s="76" t="s">
        <v>185</v>
      </c>
      <c r="C615" s="77"/>
      <c r="D615" s="77"/>
      <c r="E615" s="77"/>
      <c r="F615" s="78"/>
      <c r="G615" s="79">
        <f>SUM(G600:G614)</f>
        <v>0</v>
      </c>
      <c r="H615" s="78"/>
      <c r="I615" s="79">
        <f>SUM(I600:I614)</f>
        <v>0</v>
      </c>
      <c r="J615" s="79">
        <f>SUM(J600:J614)</f>
        <v>0</v>
      </c>
    </row>
    <row r="616" spans="1:11" ht="14.1" customHeight="1" x14ac:dyDescent="0.2">
      <c r="A616" s="16"/>
      <c r="B616" s="13" t="s">
        <v>264</v>
      </c>
      <c r="C616" s="14"/>
      <c r="D616" s="14"/>
      <c r="E616" s="14"/>
      <c r="F616" s="14"/>
      <c r="G616" s="14"/>
      <c r="H616" s="14"/>
      <c r="I616" s="14"/>
      <c r="J616" s="74"/>
    </row>
    <row r="617" spans="1:11" ht="66.599999999999994" customHeight="1" x14ac:dyDescent="0.2">
      <c r="A617" s="16">
        <v>249</v>
      </c>
      <c r="B617" s="17" t="s">
        <v>270</v>
      </c>
      <c r="C617" s="44" t="s">
        <v>12</v>
      </c>
      <c r="D617" s="15"/>
      <c r="E617" s="15">
        <v>92</v>
      </c>
      <c r="F617" s="25"/>
      <c r="G617" s="15">
        <f t="shared" ref="G617:G636" si="60">F617*E617</f>
        <v>0</v>
      </c>
      <c r="H617" s="52"/>
      <c r="I617" s="44"/>
      <c r="J617" s="45">
        <f t="shared" ref="J617:J668" si="61">G617+I617</f>
        <v>0</v>
      </c>
    </row>
    <row r="618" spans="1:11" ht="14.1" customHeight="1" x14ac:dyDescent="0.2">
      <c r="A618" s="16"/>
      <c r="B618" s="35" t="s">
        <v>119</v>
      </c>
      <c r="C618" s="44" t="s">
        <v>31</v>
      </c>
      <c r="D618" s="15"/>
      <c r="E618" s="36">
        <f>E617*0.2</f>
        <v>18.400000000000002</v>
      </c>
      <c r="F618" s="25"/>
      <c r="G618" s="15"/>
      <c r="H618" s="52"/>
      <c r="I618" s="44">
        <f t="shared" ref="I618:I623" si="62">E618*H618</f>
        <v>0</v>
      </c>
      <c r="J618" s="45">
        <f t="shared" si="61"/>
        <v>0</v>
      </c>
    </row>
    <row r="619" spans="1:11" ht="14.1" customHeight="1" x14ac:dyDescent="0.2">
      <c r="A619" s="16"/>
      <c r="B619" s="35" t="s">
        <v>168</v>
      </c>
      <c r="C619" s="44" t="s">
        <v>31</v>
      </c>
      <c r="D619" s="15"/>
      <c r="E619" s="36">
        <f>E617*0.2</f>
        <v>18.400000000000002</v>
      </c>
      <c r="F619" s="25"/>
      <c r="G619" s="15"/>
      <c r="H619" s="52"/>
      <c r="I619" s="44">
        <f t="shared" si="62"/>
        <v>0</v>
      </c>
      <c r="J619" s="45">
        <f t="shared" si="61"/>
        <v>0</v>
      </c>
    </row>
    <row r="620" spans="1:11" ht="14.1" customHeight="1" x14ac:dyDescent="0.2">
      <c r="A620" s="16"/>
      <c r="B620" s="35" t="s">
        <v>37</v>
      </c>
      <c r="C620" s="44" t="s">
        <v>32</v>
      </c>
      <c r="D620" s="15"/>
      <c r="E620" s="36">
        <f>E617*2</f>
        <v>184</v>
      </c>
      <c r="F620" s="25"/>
      <c r="G620" s="15"/>
      <c r="H620" s="52"/>
      <c r="I620" s="44">
        <f t="shared" si="62"/>
        <v>0</v>
      </c>
      <c r="J620" s="45">
        <f t="shared" si="61"/>
        <v>0</v>
      </c>
    </row>
    <row r="621" spans="1:11" ht="14.1" customHeight="1" x14ac:dyDescent="0.2">
      <c r="A621" s="16"/>
      <c r="B621" s="35" t="s">
        <v>120</v>
      </c>
      <c r="C621" s="44" t="s">
        <v>32</v>
      </c>
      <c r="D621" s="15"/>
      <c r="E621" s="36">
        <f>E617*1</f>
        <v>92</v>
      </c>
      <c r="F621" s="25"/>
      <c r="G621" s="15"/>
      <c r="H621" s="52"/>
      <c r="I621" s="44">
        <f t="shared" si="62"/>
        <v>0</v>
      </c>
      <c r="J621" s="45">
        <f t="shared" si="61"/>
        <v>0</v>
      </c>
    </row>
    <row r="622" spans="1:11" ht="27" customHeight="1" x14ac:dyDescent="0.2">
      <c r="A622" s="16"/>
      <c r="B622" s="35" t="s">
        <v>121</v>
      </c>
      <c r="C622" s="44" t="s">
        <v>31</v>
      </c>
      <c r="D622" s="15"/>
      <c r="E622" s="36">
        <f>E617*0.3</f>
        <v>27.599999999999998</v>
      </c>
      <c r="F622" s="25"/>
      <c r="G622" s="15"/>
      <c r="H622" s="52"/>
      <c r="I622" s="44">
        <f t="shared" si="62"/>
        <v>0</v>
      </c>
      <c r="J622" s="45">
        <f t="shared" si="61"/>
        <v>0</v>
      </c>
    </row>
    <row r="623" spans="1:11" ht="14.1" customHeight="1" x14ac:dyDescent="0.2">
      <c r="A623" s="16"/>
      <c r="B623" s="35" t="s">
        <v>28</v>
      </c>
      <c r="C623" s="44" t="s">
        <v>24</v>
      </c>
      <c r="D623" s="15"/>
      <c r="E623" s="36">
        <v>1</v>
      </c>
      <c r="F623" s="25"/>
      <c r="G623" s="15"/>
      <c r="H623" s="52"/>
      <c r="I623" s="44">
        <f t="shared" si="62"/>
        <v>0</v>
      </c>
      <c r="J623" s="45">
        <f t="shared" si="61"/>
        <v>0</v>
      </c>
    </row>
    <row r="624" spans="1:11" s="49" customFormat="1" ht="14.1" customHeight="1" x14ac:dyDescent="0.2">
      <c r="A624" s="42">
        <v>250</v>
      </c>
      <c r="B624" s="43" t="s">
        <v>245</v>
      </c>
      <c r="C624" s="44" t="s">
        <v>12</v>
      </c>
      <c r="D624" s="44"/>
      <c r="E624" s="44">
        <v>74.7</v>
      </c>
      <c r="F624" s="25"/>
      <c r="G624" s="44">
        <f t="shared" ref="G624" si="63">F624*E624</f>
        <v>0</v>
      </c>
      <c r="H624" s="52"/>
      <c r="I624" s="44"/>
      <c r="J624" s="45">
        <f t="shared" si="61"/>
        <v>0</v>
      </c>
      <c r="K624" s="48"/>
    </row>
    <row r="625" spans="1:11" s="49" customFormat="1" ht="14.1" customHeight="1" x14ac:dyDescent="0.2">
      <c r="A625" s="42"/>
      <c r="B625" s="50" t="s">
        <v>71</v>
      </c>
      <c r="C625" s="44" t="s">
        <v>32</v>
      </c>
      <c r="D625" s="44"/>
      <c r="E625" s="47">
        <v>780</v>
      </c>
      <c r="F625" s="25"/>
      <c r="G625" s="44"/>
      <c r="H625" s="52"/>
      <c r="I625" s="44">
        <f>E625*H625</f>
        <v>0</v>
      </c>
      <c r="J625" s="45">
        <f>G625+I625</f>
        <v>0</v>
      </c>
      <c r="K625" s="48"/>
    </row>
    <row r="626" spans="1:11" s="49" customFormat="1" ht="14.1" customHeight="1" x14ac:dyDescent="0.2">
      <c r="A626" s="42"/>
      <c r="B626" s="51" t="s">
        <v>72</v>
      </c>
      <c r="C626" s="44" t="s">
        <v>31</v>
      </c>
      <c r="D626" s="44"/>
      <c r="E626" s="47">
        <v>20</v>
      </c>
      <c r="F626" s="25"/>
      <c r="G626" s="44"/>
      <c r="H626" s="52"/>
      <c r="I626" s="44">
        <f>E626*H626</f>
        <v>0</v>
      </c>
      <c r="J626" s="45">
        <f>G626+I626</f>
        <v>0</v>
      </c>
      <c r="K626" s="48"/>
    </row>
    <row r="627" spans="1:11" ht="27" customHeight="1" x14ac:dyDescent="0.2">
      <c r="A627" s="16">
        <v>251</v>
      </c>
      <c r="B627" s="17" t="s">
        <v>246</v>
      </c>
      <c r="C627" s="44" t="s">
        <v>12</v>
      </c>
      <c r="D627" s="15"/>
      <c r="E627" s="15">
        <v>74.7</v>
      </c>
      <c r="F627" s="25"/>
      <c r="G627" s="15">
        <f t="shared" si="60"/>
        <v>0</v>
      </c>
      <c r="H627" s="52"/>
      <c r="I627" s="44"/>
      <c r="J627" s="45">
        <f t="shared" si="61"/>
        <v>0</v>
      </c>
    </row>
    <row r="628" spans="1:11" ht="14.1" customHeight="1" x14ac:dyDescent="0.2">
      <c r="A628" s="16"/>
      <c r="B628" s="35" t="s">
        <v>62</v>
      </c>
      <c r="C628" s="44" t="s">
        <v>12</v>
      </c>
      <c r="D628" s="15"/>
      <c r="E628" s="36">
        <f>E627*1.05</f>
        <v>78.435000000000002</v>
      </c>
      <c r="F628" s="25"/>
      <c r="G628" s="15"/>
      <c r="H628" s="52"/>
      <c r="I628" s="44">
        <f>E628*H628</f>
        <v>0</v>
      </c>
      <c r="J628" s="45">
        <f>G628+I628</f>
        <v>0</v>
      </c>
    </row>
    <row r="629" spans="1:11" ht="14.1" customHeight="1" x14ac:dyDescent="0.2">
      <c r="A629" s="16"/>
      <c r="B629" s="35" t="s">
        <v>28</v>
      </c>
      <c r="C629" s="44" t="s">
        <v>24</v>
      </c>
      <c r="D629" s="15"/>
      <c r="E629" s="36">
        <f>E627</f>
        <v>74.7</v>
      </c>
      <c r="F629" s="25"/>
      <c r="G629" s="15"/>
      <c r="H629" s="52"/>
      <c r="I629" s="44">
        <f>E629*H629</f>
        <v>0</v>
      </c>
      <c r="J629" s="45">
        <f>G629+I629</f>
        <v>0</v>
      </c>
    </row>
    <row r="630" spans="1:11" ht="14.1" customHeight="1" x14ac:dyDescent="0.2">
      <c r="A630" s="16">
        <v>252</v>
      </c>
      <c r="B630" s="17" t="s">
        <v>247</v>
      </c>
      <c r="C630" s="44" t="s">
        <v>2</v>
      </c>
      <c r="D630" s="15"/>
      <c r="E630" s="15">
        <v>36</v>
      </c>
      <c r="F630" s="25"/>
      <c r="G630" s="15">
        <f t="shared" si="60"/>
        <v>0</v>
      </c>
      <c r="H630" s="52"/>
      <c r="I630" s="44"/>
      <c r="J630" s="45">
        <f t="shared" si="61"/>
        <v>0</v>
      </c>
    </row>
    <row r="631" spans="1:11" ht="14.1" customHeight="1" x14ac:dyDescent="0.2">
      <c r="A631" s="16"/>
      <c r="B631" s="35" t="s">
        <v>63</v>
      </c>
      <c r="C631" s="44" t="s">
        <v>64</v>
      </c>
      <c r="D631" s="15"/>
      <c r="E631" s="36">
        <f>E630*1.05</f>
        <v>37.800000000000004</v>
      </c>
      <c r="F631" s="25"/>
      <c r="G631" s="15"/>
      <c r="H631" s="52"/>
      <c r="I631" s="44">
        <f>E631*H631</f>
        <v>0</v>
      </c>
      <c r="J631" s="45">
        <f>G631+I631</f>
        <v>0</v>
      </c>
    </row>
    <row r="632" spans="1:11" ht="14.1" customHeight="1" x14ac:dyDescent="0.2">
      <c r="A632" s="16"/>
      <c r="B632" s="35" t="s">
        <v>28</v>
      </c>
      <c r="C632" s="44" t="s">
        <v>24</v>
      </c>
      <c r="D632" s="15"/>
      <c r="E632" s="36">
        <f>E630</f>
        <v>36</v>
      </c>
      <c r="F632" s="25"/>
      <c r="G632" s="15"/>
      <c r="H632" s="52"/>
      <c r="I632" s="44">
        <f>E632*H632</f>
        <v>0</v>
      </c>
      <c r="J632" s="45">
        <f>G632+I632</f>
        <v>0</v>
      </c>
    </row>
    <row r="633" spans="1:11" ht="14.1" customHeight="1" x14ac:dyDescent="0.2">
      <c r="A633" s="16">
        <v>253</v>
      </c>
      <c r="B633" s="17" t="s">
        <v>122</v>
      </c>
      <c r="C633" s="44" t="s">
        <v>1</v>
      </c>
      <c r="D633" s="15"/>
      <c r="E633" s="15">
        <v>6</v>
      </c>
      <c r="F633" s="25"/>
      <c r="G633" s="15">
        <f t="shared" si="60"/>
        <v>0</v>
      </c>
      <c r="H633" s="52"/>
      <c r="I633" s="44"/>
      <c r="J633" s="45">
        <f t="shared" si="61"/>
        <v>0</v>
      </c>
    </row>
    <row r="634" spans="1:11" ht="14.1" customHeight="1" x14ac:dyDescent="0.2">
      <c r="A634" s="16"/>
      <c r="B634" s="35" t="s">
        <v>123</v>
      </c>
      <c r="C634" s="44" t="s">
        <v>1</v>
      </c>
      <c r="D634" s="15"/>
      <c r="E634" s="36">
        <f>E633</f>
        <v>6</v>
      </c>
      <c r="F634" s="25"/>
      <c r="G634" s="15"/>
      <c r="H634" s="52"/>
      <c r="I634" s="44">
        <f>E634*H634</f>
        <v>0</v>
      </c>
      <c r="J634" s="45">
        <f>G634+I634</f>
        <v>0</v>
      </c>
    </row>
    <row r="635" spans="1:11" ht="14.1" customHeight="1" x14ac:dyDescent="0.2">
      <c r="A635" s="16"/>
      <c r="B635" s="35" t="s">
        <v>28</v>
      </c>
      <c r="C635" s="44" t="s">
        <v>24</v>
      </c>
      <c r="D635" s="15"/>
      <c r="E635" s="36">
        <f>E633</f>
        <v>6</v>
      </c>
      <c r="F635" s="25"/>
      <c r="G635" s="15"/>
      <c r="H635" s="52"/>
      <c r="I635" s="44">
        <f>E635*H635</f>
        <v>0</v>
      </c>
      <c r="J635" s="45">
        <f>G635+I635</f>
        <v>0</v>
      </c>
    </row>
    <row r="636" spans="1:11" ht="14.1" customHeight="1" x14ac:dyDescent="0.2">
      <c r="A636" s="16">
        <v>254</v>
      </c>
      <c r="B636" s="17" t="s">
        <v>124</v>
      </c>
      <c r="C636" s="44" t="s">
        <v>12</v>
      </c>
      <c r="D636" s="15"/>
      <c r="E636" s="15">
        <v>74.7</v>
      </c>
      <c r="F636" s="25"/>
      <c r="G636" s="15">
        <f t="shared" si="60"/>
        <v>0</v>
      </c>
      <c r="H636" s="52"/>
      <c r="I636" s="44"/>
      <c r="J636" s="45">
        <f t="shared" si="61"/>
        <v>0</v>
      </c>
    </row>
    <row r="637" spans="1:11" ht="14.1" customHeight="1" x14ac:dyDescent="0.2">
      <c r="A637" s="16"/>
      <c r="B637" s="35" t="s">
        <v>54</v>
      </c>
      <c r="C637" s="44" t="s">
        <v>24</v>
      </c>
      <c r="D637" s="15"/>
      <c r="E637" s="36">
        <f>E636</f>
        <v>74.7</v>
      </c>
      <c r="F637" s="25"/>
      <c r="G637" s="15"/>
      <c r="H637" s="52"/>
      <c r="I637" s="44">
        <f>E637*H637</f>
        <v>0</v>
      </c>
      <c r="J637" s="45">
        <f>G637+I637</f>
        <v>0</v>
      </c>
    </row>
    <row r="638" spans="1:11" ht="14.1" customHeight="1" x14ac:dyDescent="0.2">
      <c r="A638" s="16"/>
      <c r="B638" s="35" t="s">
        <v>28</v>
      </c>
      <c r="C638" s="44" t="s">
        <v>24</v>
      </c>
      <c r="D638" s="15"/>
      <c r="E638" s="36">
        <f>E636</f>
        <v>74.7</v>
      </c>
      <c r="F638" s="25"/>
      <c r="G638" s="15"/>
      <c r="H638" s="52"/>
      <c r="I638" s="44">
        <f>E638*H638</f>
        <v>0</v>
      </c>
      <c r="J638" s="45">
        <f>G638+I638</f>
        <v>0</v>
      </c>
    </row>
    <row r="639" spans="1:11" ht="14.1" customHeight="1" x14ac:dyDescent="0.2">
      <c r="A639" s="16">
        <v>255</v>
      </c>
      <c r="B639" s="17" t="s">
        <v>125</v>
      </c>
      <c r="C639" s="44" t="s">
        <v>1</v>
      </c>
      <c r="D639" s="15"/>
      <c r="E639" s="15">
        <v>12</v>
      </c>
      <c r="F639" s="25"/>
      <c r="G639" s="15">
        <f t="shared" ref="G639" si="64">F639*E639</f>
        <v>0</v>
      </c>
      <c r="H639" s="52"/>
      <c r="I639" s="44"/>
      <c r="J639" s="45">
        <f t="shared" si="61"/>
        <v>0</v>
      </c>
    </row>
    <row r="640" spans="1:11" ht="27" customHeight="1" x14ac:dyDescent="0.2">
      <c r="A640" s="16"/>
      <c r="B640" s="35" t="s">
        <v>248</v>
      </c>
      <c r="C640" s="44" t="s">
        <v>24</v>
      </c>
      <c r="D640" s="15"/>
      <c r="E640" s="36">
        <f>E639</f>
        <v>12</v>
      </c>
      <c r="F640" s="25"/>
      <c r="G640" s="15"/>
      <c r="H640" s="52"/>
      <c r="I640" s="44">
        <f>E640*H640</f>
        <v>0</v>
      </c>
      <c r="J640" s="45">
        <f>G640+I640</f>
        <v>0</v>
      </c>
    </row>
    <row r="641" spans="1:10" ht="14.1" customHeight="1" x14ac:dyDescent="0.2">
      <c r="A641" s="16"/>
      <c r="B641" s="35" t="s">
        <v>28</v>
      </c>
      <c r="C641" s="44" t="s">
        <v>24</v>
      </c>
      <c r="D641" s="15"/>
      <c r="E641" s="36">
        <f>E639</f>
        <v>12</v>
      </c>
      <c r="F641" s="25"/>
      <c r="G641" s="15"/>
      <c r="H641" s="52"/>
      <c r="I641" s="44">
        <f>E641*H641</f>
        <v>0</v>
      </c>
      <c r="J641" s="45">
        <f>G641+I641</f>
        <v>0</v>
      </c>
    </row>
    <row r="642" spans="1:10" ht="27" customHeight="1" x14ac:dyDescent="0.2">
      <c r="A642" s="16">
        <v>256</v>
      </c>
      <c r="B642" s="17" t="s">
        <v>265</v>
      </c>
      <c r="C642" s="44" t="s">
        <v>1</v>
      </c>
      <c r="D642" s="15"/>
      <c r="E642" s="15">
        <v>1</v>
      </c>
      <c r="F642" s="25"/>
      <c r="G642" s="15">
        <f t="shared" ref="G642:G668" si="65">F642*E642</f>
        <v>0</v>
      </c>
      <c r="H642" s="52"/>
      <c r="I642" s="44"/>
      <c r="J642" s="45">
        <f t="shared" si="61"/>
        <v>0</v>
      </c>
    </row>
    <row r="643" spans="1:10" ht="14.1" customHeight="1" x14ac:dyDescent="0.2">
      <c r="A643" s="16"/>
      <c r="B643" s="35" t="s">
        <v>205</v>
      </c>
      <c r="C643" s="44" t="s">
        <v>24</v>
      </c>
      <c r="D643" s="15"/>
      <c r="E643" s="36">
        <f>E642</f>
        <v>1</v>
      </c>
      <c r="F643" s="25"/>
      <c r="G643" s="15"/>
      <c r="H643" s="52"/>
      <c r="I643" s="44">
        <f>E643*H643</f>
        <v>0</v>
      </c>
      <c r="J643" s="45">
        <f>G643+I643</f>
        <v>0</v>
      </c>
    </row>
    <row r="644" spans="1:10" ht="14.1" customHeight="1" x14ac:dyDescent="0.2">
      <c r="A644" s="16"/>
      <c r="B644" s="35" t="s">
        <v>28</v>
      </c>
      <c r="C644" s="44" t="s">
        <v>24</v>
      </c>
      <c r="D644" s="15"/>
      <c r="E644" s="36">
        <f>E642</f>
        <v>1</v>
      </c>
      <c r="F644" s="25"/>
      <c r="G644" s="15"/>
      <c r="H644" s="52"/>
      <c r="I644" s="44">
        <f>E644*H644</f>
        <v>0</v>
      </c>
      <c r="J644" s="45">
        <f>G644+I644</f>
        <v>0</v>
      </c>
    </row>
    <row r="645" spans="1:10" ht="14.1" customHeight="1" x14ac:dyDescent="0.2">
      <c r="A645" s="16">
        <v>257</v>
      </c>
      <c r="B645" s="17" t="s">
        <v>174</v>
      </c>
      <c r="C645" s="44" t="s">
        <v>1</v>
      </c>
      <c r="D645" s="15"/>
      <c r="E645" s="15">
        <v>1</v>
      </c>
      <c r="F645" s="25"/>
      <c r="G645" s="15">
        <f t="shared" si="65"/>
        <v>0</v>
      </c>
      <c r="H645" s="52"/>
      <c r="I645" s="44"/>
      <c r="J645" s="45">
        <f t="shared" si="61"/>
        <v>0</v>
      </c>
    </row>
    <row r="646" spans="1:10" ht="14.1" customHeight="1" x14ac:dyDescent="0.2">
      <c r="A646" s="16"/>
      <c r="B646" s="35" t="s">
        <v>175</v>
      </c>
      <c r="C646" s="44" t="s">
        <v>24</v>
      </c>
      <c r="D646" s="15"/>
      <c r="E646" s="36">
        <f>E645</f>
        <v>1</v>
      </c>
      <c r="F646" s="25"/>
      <c r="G646" s="15"/>
      <c r="H646" s="52"/>
      <c r="I646" s="44">
        <f>E646*H646</f>
        <v>0</v>
      </c>
      <c r="J646" s="45">
        <f>G646+I646</f>
        <v>0</v>
      </c>
    </row>
    <row r="647" spans="1:10" ht="14.1" customHeight="1" x14ac:dyDescent="0.2">
      <c r="A647" s="16"/>
      <c r="B647" s="35" t="s">
        <v>28</v>
      </c>
      <c r="C647" s="44" t="s">
        <v>24</v>
      </c>
      <c r="D647" s="15"/>
      <c r="E647" s="36">
        <f>E645</f>
        <v>1</v>
      </c>
      <c r="F647" s="25"/>
      <c r="G647" s="15"/>
      <c r="H647" s="52"/>
      <c r="I647" s="44">
        <f>E647*H647</f>
        <v>0</v>
      </c>
      <c r="J647" s="45">
        <f>G647+I647</f>
        <v>0</v>
      </c>
    </row>
    <row r="648" spans="1:10" ht="14.1" customHeight="1" x14ac:dyDescent="0.2">
      <c r="A648" s="16">
        <v>258</v>
      </c>
      <c r="B648" s="17" t="s">
        <v>251</v>
      </c>
      <c r="C648" s="44" t="s">
        <v>1</v>
      </c>
      <c r="D648" s="15"/>
      <c r="E648" s="15">
        <v>1</v>
      </c>
      <c r="F648" s="25"/>
      <c r="G648" s="15">
        <f t="shared" si="65"/>
        <v>0</v>
      </c>
      <c r="H648" s="52"/>
      <c r="I648" s="44"/>
      <c r="J648" s="45">
        <f t="shared" si="61"/>
        <v>0</v>
      </c>
    </row>
    <row r="649" spans="1:10" ht="14.1" customHeight="1" x14ac:dyDescent="0.2">
      <c r="A649" s="16"/>
      <c r="B649" s="35" t="s">
        <v>147</v>
      </c>
      <c r="C649" s="44" t="s">
        <v>24</v>
      </c>
      <c r="D649" s="15"/>
      <c r="E649" s="36">
        <f>E648</f>
        <v>1</v>
      </c>
      <c r="F649" s="25"/>
      <c r="G649" s="15"/>
      <c r="H649" s="52"/>
      <c r="I649" s="44">
        <f>E649*H649</f>
        <v>0</v>
      </c>
      <c r="J649" s="45">
        <f>G649+I649</f>
        <v>0</v>
      </c>
    </row>
    <row r="650" spans="1:10" ht="14.1" customHeight="1" x14ac:dyDescent="0.2">
      <c r="A650" s="16"/>
      <c r="B650" s="35" t="s">
        <v>28</v>
      </c>
      <c r="C650" s="44" t="s">
        <v>24</v>
      </c>
      <c r="D650" s="15"/>
      <c r="E650" s="36">
        <f>E648</f>
        <v>1</v>
      </c>
      <c r="F650" s="25"/>
      <c r="G650" s="15"/>
      <c r="H650" s="52"/>
      <c r="I650" s="44">
        <f>E650*H650</f>
        <v>0</v>
      </c>
      <c r="J650" s="45">
        <f>G650+I650</f>
        <v>0</v>
      </c>
    </row>
    <row r="651" spans="1:10" ht="14.1" customHeight="1" x14ac:dyDescent="0.2">
      <c r="A651" s="16">
        <v>259</v>
      </c>
      <c r="B651" s="17" t="s">
        <v>148</v>
      </c>
      <c r="C651" s="44" t="s">
        <v>1</v>
      </c>
      <c r="D651" s="15"/>
      <c r="E651" s="15">
        <v>4</v>
      </c>
      <c r="F651" s="25"/>
      <c r="G651" s="15">
        <f t="shared" si="65"/>
        <v>0</v>
      </c>
      <c r="H651" s="52"/>
      <c r="I651" s="44"/>
      <c r="J651" s="45">
        <f t="shared" si="61"/>
        <v>0</v>
      </c>
    </row>
    <row r="652" spans="1:10" ht="14.1" customHeight="1" x14ac:dyDescent="0.2">
      <c r="A652" s="16"/>
      <c r="B652" s="35" t="s">
        <v>149</v>
      </c>
      <c r="C652" s="44" t="s">
        <v>24</v>
      </c>
      <c r="D652" s="15"/>
      <c r="E652" s="36">
        <f>E651/2</f>
        <v>2</v>
      </c>
      <c r="F652" s="25"/>
      <c r="G652" s="15"/>
      <c r="H652" s="52"/>
      <c r="I652" s="44">
        <f>E652*H652</f>
        <v>0</v>
      </c>
      <c r="J652" s="45">
        <f>G652+I652</f>
        <v>0</v>
      </c>
    </row>
    <row r="653" spans="1:10" ht="14.1" customHeight="1" x14ac:dyDescent="0.2">
      <c r="A653" s="16"/>
      <c r="B653" s="35" t="s">
        <v>179</v>
      </c>
      <c r="C653" s="44" t="s">
        <v>24</v>
      </c>
      <c r="D653" s="15"/>
      <c r="E653" s="36">
        <f>E651/2</f>
        <v>2</v>
      </c>
      <c r="F653" s="25"/>
      <c r="G653" s="15"/>
      <c r="H653" s="52"/>
      <c r="I653" s="44">
        <f>E653*H653</f>
        <v>0</v>
      </c>
      <c r="J653" s="45">
        <f>G653+I653</f>
        <v>0</v>
      </c>
    </row>
    <row r="654" spans="1:10" ht="14.1" customHeight="1" x14ac:dyDescent="0.2">
      <c r="A654" s="16"/>
      <c r="B654" s="35" t="s">
        <v>28</v>
      </c>
      <c r="C654" s="44" t="s">
        <v>24</v>
      </c>
      <c r="D654" s="15"/>
      <c r="E654" s="36">
        <f>E651</f>
        <v>4</v>
      </c>
      <c r="F654" s="25"/>
      <c r="G654" s="15"/>
      <c r="H654" s="52"/>
      <c r="I654" s="44">
        <f>E654*H654</f>
        <v>0</v>
      </c>
      <c r="J654" s="45">
        <f>G654+I654</f>
        <v>0</v>
      </c>
    </row>
    <row r="655" spans="1:10" ht="14.1" customHeight="1" x14ac:dyDescent="0.2">
      <c r="A655" s="16">
        <v>260</v>
      </c>
      <c r="B655" s="17" t="s">
        <v>151</v>
      </c>
      <c r="C655" s="44" t="s">
        <v>1</v>
      </c>
      <c r="D655" s="15"/>
      <c r="E655" s="15">
        <v>12</v>
      </c>
      <c r="F655" s="25"/>
      <c r="G655" s="15">
        <f t="shared" si="65"/>
        <v>0</v>
      </c>
      <c r="H655" s="52"/>
      <c r="I655" s="44"/>
      <c r="J655" s="45">
        <f t="shared" si="61"/>
        <v>0</v>
      </c>
    </row>
    <row r="656" spans="1:10" ht="14.1" customHeight="1" x14ac:dyDescent="0.2">
      <c r="A656" s="16"/>
      <c r="B656" s="35" t="s">
        <v>252</v>
      </c>
      <c r="C656" s="44" t="s">
        <v>24</v>
      </c>
      <c r="D656" s="15"/>
      <c r="E656" s="36">
        <f>E655</f>
        <v>12</v>
      </c>
      <c r="F656" s="25"/>
      <c r="G656" s="15"/>
      <c r="H656" s="52"/>
      <c r="I656" s="44">
        <f>E656*H656</f>
        <v>0</v>
      </c>
      <c r="J656" s="45">
        <f>G656+I656</f>
        <v>0</v>
      </c>
    </row>
    <row r="657" spans="1:10" ht="14.1" customHeight="1" x14ac:dyDescent="0.2">
      <c r="A657" s="16"/>
      <c r="B657" s="35" t="s">
        <v>28</v>
      </c>
      <c r="C657" s="44" t="s">
        <v>24</v>
      </c>
      <c r="D657" s="15"/>
      <c r="E657" s="36">
        <f>E655</f>
        <v>12</v>
      </c>
      <c r="F657" s="25"/>
      <c r="G657" s="15"/>
      <c r="H657" s="52"/>
      <c r="I657" s="44">
        <f>E657*H657</f>
        <v>0</v>
      </c>
      <c r="J657" s="45">
        <f>G657+I657</f>
        <v>0</v>
      </c>
    </row>
    <row r="658" spans="1:10" ht="14.1" customHeight="1" x14ac:dyDescent="0.2">
      <c r="A658" s="16">
        <v>261</v>
      </c>
      <c r="B658" s="17" t="s">
        <v>253</v>
      </c>
      <c r="C658" s="44" t="s">
        <v>1</v>
      </c>
      <c r="D658" s="15"/>
      <c r="E658" s="15">
        <v>4</v>
      </c>
      <c r="F658" s="25"/>
      <c r="G658" s="15">
        <f t="shared" si="65"/>
        <v>0</v>
      </c>
      <c r="H658" s="52"/>
      <c r="I658" s="44"/>
      <c r="J658" s="45">
        <f t="shared" si="61"/>
        <v>0</v>
      </c>
    </row>
    <row r="659" spans="1:10" ht="27" customHeight="1" x14ac:dyDescent="0.2">
      <c r="A659" s="16"/>
      <c r="B659" s="35" t="s">
        <v>128</v>
      </c>
      <c r="C659" s="44" t="s">
        <v>24</v>
      </c>
      <c r="D659" s="15"/>
      <c r="E659" s="36">
        <f>E658</f>
        <v>4</v>
      </c>
      <c r="F659" s="25"/>
      <c r="G659" s="15"/>
      <c r="H659" s="52"/>
      <c r="I659" s="44">
        <f>E659*H659</f>
        <v>0</v>
      </c>
      <c r="J659" s="45">
        <f>G659+I659</f>
        <v>0</v>
      </c>
    </row>
    <row r="660" spans="1:10" ht="14.1" customHeight="1" x14ac:dyDescent="0.2">
      <c r="A660" s="16"/>
      <c r="B660" s="35" t="s">
        <v>28</v>
      </c>
      <c r="C660" s="44" t="s">
        <v>24</v>
      </c>
      <c r="D660" s="15"/>
      <c r="E660" s="36">
        <f>E658</f>
        <v>4</v>
      </c>
      <c r="F660" s="25"/>
      <c r="G660" s="15"/>
      <c r="H660" s="52"/>
      <c r="I660" s="44">
        <f>E660*H660</f>
        <v>0</v>
      </c>
      <c r="J660" s="45">
        <f>G660+I660</f>
        <v>0</v>
      </c>
    </row>
    <row r="661" spans="1:10" ht="14.1" customHeight="1" x14ac:dyDescent="0.2">
      <c r="A661" s="16">
        <v>262</v>
      </c>
      <c r="B661" s="17" t="s">
        <v>254</v>
      </c>
      <c r="C661" s="44" t="s">
        <v>2</v>
      </c>
      <c r="D661" s="15"/>
      <c r="E661" s="15">
        <v>2</v>
      </c>
      <c r="F661" s="25"/>
      <c r="G661" s="15">
        <f t="shared" si="65"/>
        <v>0</v>
      </c>
      <c r="H661" s="52"/>
      <c r="I661" s="44"/>
      <c r="J661" s="45">
        <f t="shared" si="61"/>
        <v>0</v>
      </c>
    </row>
    <row r="662" spans="1:10" ht="14.1" customHeight="1" x14ac:dyDescent="0.2">
      <c r="A662" s="16"/>
      <c r="B662" s="35" t="s">
        <v>65</v>
      </c>
      <c r="C662" s="44" t="s">
        <v>32</v>
      </c>
      <c r="D662" s="15"/>
      <c r="E662" s="36">
        <f>E661*0.1</f>
        <v>0.2</v>
      </c>
      <c r="F662" s="25"/>
      <c r="G662" s="15"/>
      <c r="H662" s="52"/>
      <c r="I662" s="44">
        <f>E662*H662</f>
        <v>0</v>
      </c>
      <c r="J662" s="45">
        <f>G662+I662</f>
        <v>0</v>
      </c>
    </row>
    <row r="663" spans="1:10" ht="14.1" customHeight="1" x14ac:dyDescent="0.2">
      <c r="A663" s="16"/>
      <c r="B663" s="35" t="s">
        <v>28</v>
      </c>
      <c r="C663" s="44" t="s">
        <v>24</v>
      </c>
      <c r="D663" s="15"/>
      <c r="E663" s="36">
        <v>1</v>
      </c>
      <c r="F663" s="25"/>
      <c r="G663" s="15"/>
      <c r="H663" s="52"/>
      <c r="I663" s="44">
        <f>E663*H663</f>
        <v>0</v>
      </c>
      <c r="J663" s="45">
        <f>G663+I663</f>
        <v>0</v>
      </c>
    </row>
    <row r="664" spans="1:10" ht="14.1" customHeight="1" x14ac:dyDescent="0.2">
      <c r="A664" s="16">
        <v>263</v>
      </c>
      <c r="B664" s="17" t="s">
        <v>255</v>
      </c>
      <c r="C664" s="44" t="s">
        <v>1</v>
      </c>
      <c r="D664" s="15"/>
      <c r="E664" s="15">
        <v>1</v>
      </c>
      <c r="F664" s="25"/>
      <c r="G664" s="15">
        <f t="shared" si="65"/>
        <v>0</v>
      </c>
      <c r="H664" s="52"/>
      <c r="I664" s="44"/>
      <c r="J664" s="45">
        <f t="shared" si="61"/>
        <v>0</v>
      </c>
    </row>
    <row r="665" spans="1:10" ht="14.1" customHeight="1" x14ac:dyDescent="0.2">
      <c r="A665" s="16"/>
      <c r="B665" s="35" t="s">
        <v>157</v>
      </c>
      <c r="C665" s="44" t="s">
        <v>1</v>
      </c>
      <c r="D665" s="15"/>
      <c r="E665" s="36">
        <f>E664</f>
        <v>1</v>
      </c>
      <c r="F665" s="25"/>
      <c r="G665" s="15"/>
      <c r="H665" s="52"/>
      <c r="I665" s="44">
        <f>E665*H665</f>
        <v>0</v>
      </c>
      <c r="J665" s="45">
        <f>G665+I665</f>
        <v>0</v>
      </c>
    </row>
    <row r="666" spans="1:10" ht="14.1" customHeight="1" x14ac:dyDescent="0.2">
      <c r="A666" s="16"/>
      <c r="B666" s="35" t="s">
        <v>28</v>
      </c>
      <c r="C666" s="44" t="s">
        <v>24</v>
      </c>
      <c r="D666" s="15"/>
      <c r="E666" s="36">
        <v>1</v>
      </c>
      <c r="F666" s="25"/>
      <c r="G666" s="15"/>
      <c r="H666" s="52"/>
      <c r="I666" s="44">
        <f>E666*H666</f>
        <v>0</v>
      </c>
      <c r="J666" s="45">
        <f>G666+I666</f>
        <v>0</v>
      </c>
    </row>
    <row r="667" spans="1:10" ht="14.1" customHeight="1" x14ac:dyDescent="0.2">
      <c r="A667" s="16">
        <v>264</v>
      </c>
      <c r="B667" s="17" t="s">
        <v>158</v>
      </c>
      <c r="C667" s="44" t="s">
        <v>12</v>
      </c>
      <c r="D667" s="15"/>
      <c r="E667" s="15">
        <v>80.209999999999994</v>
      </c>
      <c r="F667" s="25"/>
      <c r="G667" s="15">
        <f t="shared" si="65"/>
        <v>0</v>
      </c>
      <c r="H667" s="52"/>
      <c r="I667" s="44"/>
      <c r="J667" s="45">
        <f t="shared" si="61"/>
        <v>0</v>
      </c>
    </row>
    <row r="668" spans="1:10" ht="14.1" customHeight="1" x14ac:dyDescent="0.2">
      <c r="A668" s="16">
        <v>265</v>
      </c>
      <c r="B668" s="17" t="s">
        <v>184</v>
      </c>
      <c r="C668" s="44" t="s">
        <v>14</v>
      </c>
      <c r="D668" s="15"/>
      <c r="E668" s="15">
        <v>4</v>
      </c>
      <c r="F668" s="25"/>
      <c r="G668" s="15">
        <f t="shared" si="65"/>
        <v>0</v>
      </c>
      <c r="H668" s="52"/>
      <c r="I668" s="44"/>
      <c r="J668" s="45">
        <f t="shared" si="61"/>
        <v>0</v>
      </c>
    </row>
    <row r="669" spans="1:10" ht="14.1" customHeight="1" x14ac:dyDescent="0.2">
      <c r="A669" s="16"/>
      <c r="B669" s="35" t="s">
        <v>18</v>
      </c>
      <c r="C669" s="44" t="s">
        <v>1</v>
      </c>
      <c r="D669" s="15"/>
      <c r="E669" s="36">
        <v>160</v>
      </c>
      <c r="F669" s="25"/>
      <c r="G669" s="15"/>
      <c r="H669" s="52"/>
      <c r="I669" s="44">
        <f>E669*H669</f>
        <v>0</v>
      </c>
      <c r="J669" s="45">
        <f>G669+I669</f>
        <v>0</v>
      </c>
    </row>
    <row r="670" spans="1:10" ht="14.1" customHeight="1" x14ac:dyDescent="0.2">
      <c r="A670" s="16"/>
      <c r="B670" s="76" t="s">
        <v>185</v>
      </c>
      <c r="C670" s="77"/>
      <c r="D670" s="77"/>
      <c r="E670" s="77"/>
      <c r="F670" s="78"/>
      <c r="G670" s="79">
        <f>SUM(G617:G669)</f>
        <v>0</v>
      </c>
      <c r="H670" s="78"/>
      <c r="I670" s="79">
        <f>SUM(I617:I669)</f>
        <v>0</v>
      </c>
      <c r="J670" s="79">
        <f>SUM(J617:J669)</f>
        <v>0</v>
      </c>
    </row>
    <row r="671" spans="1:10" ht="14.1" customHeight="1" x14ac:dyDescent="0.2">
      <c r="A671" s="16"/>
      <c r="B671" s="13" t="s">
        <v>266</v>
      </c>
      <c r="C671" s="14"/>
      <c r="D671" s="14"/>
      <c r="E671" s="14"/>
      <c r="F671" s="14"/>
      <c r="G671" s="14"/>
      <c r="H671" s="14"/>
      <c r="I671" s="14"/>
      <c r="J671" s="74"/>
    </row>
    <row r="672" spans="1:10" ht="14.1" customHeight="1" x14ac:dyDescent="0.2">
      <c r="A672" s="16">
        <v>266</v>
      </c>
      <c r="B672" s="17" t="s">
        <v>210</v>
      </c>
      <c r="C672" s="44" t="s">
        <v>1</v>
      </c>
      <c r="D672" s="15"/>
      <c r="E672" s="15">
        <v>2</v>
      </c>
      <c r="F672" s="25"/>
      <c r="G672" s="15">
        <f>F672*E672</f>
        <v>0</v>
      </c>
      <c r="H672" s="52"/>
      <c r="I672" s="44"/>
      <c r="J672" s="45">
        <f>G672+I672</f>
        <v>0</v>
      </c>
    </row>
    <row r="673" spans="1:10" ht="14.1" customHeight="1" x14ac:dyDescent="0.2">
      <c r="A673" s="16">
        <v>267</v>
      </c>
      <c r="B673" s="17" t="s">
        <v>211</v>
      </c>
      <c r="C673" s="44" t="s">
        <v>1</v>
      </c>
      <c r="D673" s="15"/>
      <c r="E673" s="15">
        <v>1</v>
      </c>
      <c r="F673" s="25"/>
      <c r="G673" s="15">
        <f>F673*E673</f>
        <v>0</v>
      </c>
      <c r="H673" s="52"/>
      <c r="I673" s="44"/>
      <c r="J673" s="45">
        <f t="shared" ref="J673:J689" si="66">G673+I673</f>
        <v>0</v>
      </c>
    </row>
    <row r="674" spans="1:10" ht="14.1" customHeight="1" x14ac:dyDescent="0.2">
      <c r="A674" s="16">
        <v>268</v>
      </c>
      <c r="B674" s="17" t="s">
        <v>190</v>
      </c>
      <c r="C674" s="44" t="s">
        <v>1</v>
      </c>
      <c r="D674" s="15"/>
      <c r="E674" s="15">
        <v>1</v>
      </c>
      <c r="F674" s="25"/>
      <c r="G674" s="15">
        <f t="shared" ref="G674:G689" si="67">F674*E674</f>
        <v>0</v>
      </c>
      <c r="H674" s="52"/>
      <c r="I674" s="44"/>
      <c r="J674" s="45">
        <f t="shared" si="66"/>
        <v>0</v>
      </c>
    </row>
    <row r="675" spans="1:10" ht="14.1" customHeight="1" x14ac:dyDescent="0.2">
      <c r="A675" s="16">
        <v>269</v>
      </c>
      <c r="B675" s="17" t="s">
        <v>235</v>
      </c>
      <c r="C675" s="44" t="s">
        <v>1</v>
      </c>
      <c r="D675" s="15"/>
      <c r="E675" s="15">
        <v>2</v>
      </c>
      <c r="F675" s="25"/>
      <c r="G675" s="15">
        <f t="shared" si="67"/>
        <v>0</v>
      </c>
      <c r="H675" s="52"/>
      <c r="I675" s="44"/>
      <c r="J675" s="45">
        <f t="shared" si="66"/>
        <v>0</v>
      </c>
    </row>
    <row r="676" spans="1:10" ht="14.1" customHeight="1" x14ac:dyDescent="0.2">
      <c r="A676" s="16">
        <v>270</v>
      </c>
      <c r="B676" s="17" t="s">
        <v>191</v>
      </c>
      <c r="C676" s="44" t="s">
        <v>1</v>
      </c>
      <c r="D676" s="15"/>
      <c r="E676" s="15">
        <v>3</v>
      </c>
      <c r="F676" s="25"/>
      <c r="G676" s="15">
        <f t="shared" si="67"/>
        <v>0</v>
      </c>
      <c r="H676" s="52"/>
      <c r="I676" s="44"/>
      <c r="J676" s="45">
        <f t="shared" si="66"/>
        <v>0</v>
      </c>
    </row>
    <row r="677" spans="1:10" ht="14.1" customHeight="1" x14ac:dyDescent="0.2">
      <c r="A677" s="16">
        <v>271</v>
      </c>
      <c r="B677" s="17" t="s">
        <v>95</v>
      </c>
      <c r="C677" s="44" t="s">
        <v>1</v>
      </c>
      <c r="D677" s="15"/>
      <c r="E677" s="15">
        <v>2</v>
      </c>
      <c r="F677" s="25"/>
      <c r="G677" s="15">
        <f t="shared" si="67"/>
        <v>0</v>
      </c>
      <c r="H677" s="52"/>
      <c r="I677" s="44"/>
      <c r="J677" s="45">
        <f t="shared" si="66"/>
        <v>0</v>
      </c>
    </row>
    <row r="678" spans="1:10" ht="14.1" customHeight="1" x14ac:dyDescent="0.2">
      <c r="A678" s="16">
        <v>272</v>
      </c>
      <c r="B678" s="17" t="s">
        <v>259</v>
      </c>
      <c r="C678" s="44" t="s">
        <v>1</v>
      </c>
      <c r="D678" s="15"/>
      <c r="E678" s="15">
        <v>2</v>
      </c>
      <c r="F678" s="25"/>
      <c r="G678" s="15">
        <f t="shared" si="67"/>
        <v>0</v>
      </c>
      <c r="H678" s="52"/>
      <c r="I678" s="44"/>
      <c r="J678" s="45">
        <f t="shared" si="66"/>
        <v>0</v>
      </c>
    </row>
    <row r="679" spans="1:10" ht="14.1" customHeight="1" x14ac:dyDescent="0.2">
      <c r="A679" s="16">
        <v>273</v>
      </c>
      <c r="B679" s="17" t="s">
        <v>260</v>
      </c>
      <c r="C679" s="44" t="s">
        <v>1</v>
      </c>
      <c r="D679" s="15"/>
      <c r="E679" s="15">
        <v>4</v>
      </c>
      <c r="F679" s="25"/>
      <c r="G679" s="15">
        <f t="shared" si="67"/>
        <v>0</v>
      </c>
      <c r="H679" s="52"/>
      <c r="I679" s="44"/>
      <c r="J679" s="45">
        <f t="shared" si="66"/>
        <v>0</v>
      </c>
    </row>
    <row r="680" spans="1:10" ht="14.1" customHeight="1" x14ac:dyDescent="0.2">
      <c r="A680" s="16">
        <v>274</v>
      </c>
      <c r="B680" s="17" t="s">
        <v>267</v>
      </c>
      <c r="C680" s="44" t="s">
        <v>12</v>
      </c>
      <c r="D680" s="15"/>
      <c r="E680" s="15">
        <v>9.3699999999999992</v>
      </c>
      <c r="F680" s="25"/>
      <c r="G680" s="15">
        <f t="shared" si="67"/>
        <v>0</v>
      </c>
      <c r="H680" s="52"/>
      <c r="I680" s="44"/>
      <c r="J680" s="45">
        <f t="shared" si="66"/>
        <v>0</v>
      </c>
    </row>
    <row r="681" spans="1:10" ht="14.1" customHeight="1" x14ac:dyDescent="0.2">
      <c r="A681" s="16">
        <v>275</v>
      </c>
      <c r="B681" s="17" t="s">
        <v>100</v>
      </c>
      <c r="C681" s="44" t="s">
        <v>2</v>
      </c>
      <c r="D681" s="15"/>
      <c r="E681" s="15">
        <v>31</v>
      </c>
      <c r="F681" s="25"/>
      <c r="G681" s="15">
        <f t="shared" si="67"/>
        <v>0</v>
      </c>
      <c r="H681" s="52"/>
      <c r="I681" s="44"/>
      <c r="J681" s="45">
        <f t="shared" si="66"/>
        <v>0</v>
      </c>
    </row>
    <row r="682" spans="1:10" ht="14.1" customHeight="1" x14ac:dyDescent="0.2">
      <c r="A682" s="16">
        <v>276</v>
      </c>
      <c r="B682" s="17" t="s">
        <v>101</v>
      </c>
      <c r="C682" s="44" t="s">
        <v>12</v>
      </c>
      <c r="D682" s="15"/>
      <c r="E682" s="15">
        <v>37.24</v>
      </c>
      <c r="F682" s="25"/>
      <c r="G682" s="15">
        <f t="shared" si="67"/>
        <v>0</v>
      </c>
      <c r="H682" s="52"/>
      <c r="I682" s="44"/>
      <c r="J682" s="45">
        <f t="shared" si="66"/>
        <v>0</v>
      </c>
    </row>
    <row r="683" spans="1:10" ht="14.1" customHeight="1" x14ac:dyDescent="0.2">
      <c r="A683" s="16">
        <v>277</v>
      </c>
      <c r="B683" s="17" t="s">
        <v>102</v>
      </c>
      <c r="C683" s="44" t="s">
        <v>12</v>
      </c>
      <c r="D683" s="15"/>
      <c r="E683" s="15">
        <v>56.4</v>
      </c>
      <c r="F683" s="25"/>
      <c r="G683" s="15">
        <f t="shared" si="67"/>
        <v>0</v>
      </c>
      <c r="H683" s="52"/>
      <c r="I683" s="44"/>
      <c r="J683" s="45">
        <f t="shared" si="66"/>
        <v>0</v>
      </c>
    </row>
    <row r="684" spans="1:10" ht="14.1" customHeight="1" x14ac:dyDescent="0.2">
      <c r="A684" s="16">
        <v>278</v>
      </c>
      <c r="B684" s="17" t="s">
        <v>103</v>
      </c>
      <c r="C684" s="44" t="s">
        <v>2</v>
      </c>
      <c r="D684" s="15"/>
      <c r="E684" s="15">
        <v>29</v>
      </c>
      <c r="F684" s="25"/>
      <c r="G684" s="15">
        <f t="shared" si="67"/>
        <v>0</v>
      </c>
      <c r="H684" s="52"/>
      <c r="I684" s="44"/>
      <c r="J684" s="45">
        <f t="shared" si="66"/>
        <v>0</v>
      </c>
    </row>
    <row r="685" spans="1:10" ht="14.1" customHeight="1" x14ac:dyDescent="0.2">
      <c r="A685" s="16">
        <v>279</v>
      </c>
      <c r="B685" s="17" t="s">
        <v>104</v>
      </c>
      <c r="C685" s="44" t="s">
        <v>12</v>
      </c>
      <c r="D685" s="15"/>
      <c r="E685" s="15">
        <v>9.3699999999999992</v>
      </c>
      <c r="F685" s="25"/>
      <c r="G685" s="15">
        <f t="shared" si="67"/>
        <v>0</v>
      </c>
      <c r="H685" s="52"/>
      <c r="I685" s="44"/>
      <c r="J685" s="45">
        <f t="shared" si="66"/>
        <v>0</v>
      </c>
    </row>
    <row r="686" spans="1:10" ht="14.1" customHeight="1" x14ac:dyDescent="0.2">
      <c r="A686" s="16">
        <v>280</v>
      </c>
      <c r="B686" s="17" t="s">
        <v>268</v>
      </c>
      <c r="C686" s="44" t="s">
        <v>12</v>
      </c>
      <c r="D686" s="15"/>
      <c r="E686" s="15">
        <v>9.3699999999999992</v>
      </c>
      <c r="F686" s="25"/>
      <c r="G686" s="15">
        <f t="shared" si="67"/>
        <v>0</v>
      </c>
      <c r="H686" s="52"/>
      <c r="I686" s="44"/>
      <c r="J686" s="45">
        <f t="shared" si="66"/>
        <v>0</v>
      </c>
    </row>
    <row r="687" spans="1:10" ht="14.1" customHeight="1" x14ac:dyDescent="0.2">
      <c r="A687" s="16">
        <v>281</v>
      </c>
      <c r="B687" s="17" t="s">
        <v>5</v>
      </c>
      <c r="C687" s="44" t="s">
        <v>1</v>
      </c>
      <c r="D687" s="15"/>
      <c r="E687" s="15">
        <v>3</v>
      </c>
      <c r="F687" s="25"/>
      <c r="G687" s="15">
        <f t="shared" si="67"/>
        <v>0</v>
      </c>
      <c r="H687" s="52"/>
      <c r="I687" s="44"/>
      <c r="J687" s="45">
        <f t="shared" si="66"/>
        <v>0</v>
      </c>
    </row>
    <row r="688" spans="1:10" ht="14.1" customHeight="1" x14ac:dyDescent="0.2">
      <c r="A688" s="16">
        <v>282</v>
      </c>
      <c r="B688" s="31" t="s">
        <v>106</v>
      </c>
      <c r="C688" s="68" t="s">
        <v>1</v>
      </c>
      <c r="D688" s="32"/>
      <c r="E688" s="32">
        <v>4</v>
      </c>
      <c r="F688" s="25"/>
      <c r="G688" s="15">
        <f t="shared" si="67"/>
        <v>0</v>
      </c>
      <c r="H688" s="52"/>
      <c r="I688" s="68"/>
      <c r="J688" s="45">
        <f t="shared" si="66"/>
        <v>0</v>
      </c>
    </row>
    <row r="689" spans="1:10" ht="14.1" customHeight="1" x14ac:dyDescent="0.2">
      <c r="A689" s="16">
        <v>283</v>
      </c>
      <c r="B689" s="31" t="s">
        <v>11</v>
      </c>
      <c r="C689" s="68" t="s">
        <v>1</v>
      </c>
      <c r="D689" s="32"/>
      <c r="E689" s="32">
        <v>4</v>
      </c>
      <c r="F689" s="25"/>
      <c r="G689" s="15">
        <f t="shared" si="67"/>
        <v>0</v>
      </c>
      <c r="H689" s="52"/>
      <c r="I689" s="68"/>
      <c r="J689" s="45">
        <f t="shared" si="66"/>
        <v>0</v>
      </c>
    </row>
    <row r="690" spans="1:10" ht="14.1" customHeight="1" x14ac:dyDescent="0.2">
      <c r="A690" s="41"/>
      <c r="B690" s="76" t="s">
        <v>21</v>
      </c>
      <c r="C690" s="77"/>
      <c r="D690" s="77"/>
      <c r="E690" s="77"/>
      <c r="F690" s="78"/>
      <c r="G690" s="79">
        <f>SUM(G672:G689)</f>
        <v>0</v>
      </c>
      <c r="H690" s="78"/>
      <c r="I690" s="79">
        <f>SUM(I672:I689)</f>
        <v>0</v>
      </c>
      <c r="J690" s="79">
        <f>SUM(J672:J689)</f>
        <v>0</v>
      </c>
    </row>
    <row r="691" spans="1:10" ht="14.1" customHeight="1" x14ac:dyDescent="0.2">
      <c r="A691" s="16"/>
      <c r="B691" s="13" t="s">
        <v>20</v>
      </c>
      <c r="C691" s="14"/>
      <c r="D691" s="14"/>
      <c r="E691" s="14"/>
      <c r="F691" s="24"/>
      <c r="G691" s="14"/>
      <c r="H691" s="24"/>
      <c r="I691" s="14"/>
      <c r="J691" s="74"/>
    </row>
    <row r="692" spans="1:10" ht="14.1" customHeight="1" x14ac:dyDescent="0.2">
      <c r="A692" s="16">
        <v>284</v>
      </c>
      <c r="B692" s="17" t="s">
        <v>109</v>
      </c>
      <c r="C692" s="44" t="s">
        <v>2</v>
      </c>
      <c r="D692" s="15"/>
      <c r="E692" s="15">
        <v>22</v>
      </c>
      <c r="F692" s="25"/>
      <c r="G692" s="15">
        <f t="shared" ref="G692:G814" si="68">F692*E692</f>
        <v>0</v>
      </c>
      <c r="H692" s="52"/>
      <c r="I692" s="44"/>
      <c r="J692" s="45">
        <f t="shared" ref="J692:J813" si="69">G692+I692</f>
        <v>0</v>
      </c>
    </row>
    <row r="693" spans="1:10" ht="14.1" customHeight="1" x14ac:dyDescent="0.2">
      <c r="A693" s="16"/>
      <c r="B693" s="35" t="s">
        <v>22</v>
      </c>
      <c r="C693" s="44" t="s">
        <v>2</v>
      </c>
      <c r="D693" s="15"/>
      <c r="E693" s="36">
        <f>E692*1.02</f>
        <v>22.44</v>
      </c>
      <c r="F693" s="25"/>
      <c r="G693" s="15"/>
      <c r="H693" s="52"/>
      <c r="I693" s="44">
        <f>E693*H693</f>
        <v>0</v>
      </c>
      <c r="J693" s="45">
        <f>G693+I693</f>
        <v>0</v>
      </c>
    </row>
    <row r="694" spans="1:10" ht="14.1" customHeight="1" x14ac:dyDescent="0.2">
      <c r="A694" s="16"/>
      <c r="B694" s="35" t="s">
        <v>23</v>
      </c>
      <c r="C694" s="44" t="s">
        <v>24</v>
      </c>
      <c r="D694" s="15"/>
      <c r="E694" s="36">
        <v>1</v>
      </c>
      <c r="F694" s="25"/>
      <c r="G694" s="15"/>
      <c r="H694" s="52"/>
      <c r="I694" s="44">
        <f>E694*H694</f>
        <v>0</v>
      </c>
      <c r="J694" s="45">
        <f>G694+I694</f>
        <v>0</v>
      </c>
    </row>
    <row r="695" spans="1:10" ht="14.1" customHeight="1" x14ac:dyDescent="0.2">
      <c r="A695" s="16">
        <v>285</v>
      </c>
      <c r="B695" s="17" t="s">
        <v>163</v>
      </c>
      <c r="C695" s="44" t="s">
        <v>2</v>
      </c>
      <c r="D695" s="15"/>
      <c r="E695" s="15">
        <v>9</v>
      </c>
      <c r="F695" s="25"/>
      <c r="G695" s="15">
        <f t="shared" si="68"/>
        <v>0</v>
      </c>
      <c r="H695" s="52"/>
      <c r="I695" s="44"/>
      <c r="J695" s="45">
        <f t="shared" si="69"/>
        <v>0</v>
      </c>
    </row>
    <row r="696" spans="1:10" ht="14.1" customHeight="1" x14ac:dyDescent="0.2">
      <c r="A696" s="16"/>
      <c r="B696" s="35" t="s">
        <v>196</v>
      </c>
      <c r="C696" s="44" t="s">
        <v>2</v>
      </c>
      <c r="D696" s="15"/>
      <c r="E696" s="36">
        <f>E695*1.02</f>
        <v>9.18</v>
      </c>
      <c r="F696" s="25"/>
      <c r="G696" s="15"/>
      <c r="H696" s="52"/>
      <c r="I696" s="44">
        <f>E696*H696</f>
        <v>0</v>
      </c>
      <c r="J696" s="45">
        <f>G696+I696</f>
        <v>0</v>
      </c>
    </row>
    <row r="697" spans="1:10" ht="14.1" customHeight="1" x14ac:dyDescent="0.2">
      <c r="A697" s="16"/>
      <c r="B697" s="35" t="s">
        <v>26</v>
      </c>
      <c r="C697" s="44" t="s">
        <v>24</v>
      </c>
      <c r="D697" s="15"/>
      <c r="E697" s="36">
        <v>1</v>
      </c>
      <c r="F697" s="25"/>
      <c r="G697" s="15"/>
      <c r="H697" s="52"/>
      <c r="I697" s="44">
        <f>E697*H697</f>
        <v>0</v>
      </c>
      <c r="J697" s="45">
        <f>G697+I697</f>
        <v>0</v>
      </c>
    </row>
    <row r="698" spans="1:10" ht="27" customHeight="1" x14ac:dyDescent="0.2">
      <c r="A698" s="16">
        <v>286</v>
      </c>
      <c r="B698" s="17" t="s">
        <v>197</v>
      </c>
      <c r="C698" s="44" t="s">
        <v>2</v>
      </c>
      <c r="D698" s="15"/>
      <c r="E698" s="15">
        <v>29</v>
      </c>
      <c r="F698" s="25"/>
      <c r="G698" s="15">
        <f t="shared" si="68"/>
        <v>0</v>
      </c>
      <c r="H698" s="52"/>
      <c r="I698" s="44"/>
      <c r="J698" s="45">
        <f t="shared" si="69"/>
        <v>0</v>
      </c>
    </row>
    <row r="699" spans="1:10" ht="14.1" customHeight="1" x14ac:dyDescent="0.2">
      <c r="A699" s="16"/>
      <c r="B699" s="35" t="s">
        <v>27</v>
      </c>
      <c r="C699" s="44" t="s">
        <v>2</v>
      </c>
      <c r="D699" s="15"/>
      <c r="E699" s="36">
        <f>E698*1.05</f>
        <v>30.450000000000003</v>
      </c>
      <c r="F699" s="25"/>
      <c r="G699" s="15"/>
      <c r="H699" s="52"/>
      <c r="I699" s="44">
        <f>E699*H699</f>
        <v>0</v>
      </c>
      <c r="J699" s="45">
        <f>G699+I699</f>
        <v>0</v>
      </c>
    </row>
    <row r="700" spans="1:10" ht="14.1" customHeight="1" x14ac:dyDescent="0.2">
      <c r="A700" s="16"/>
      <c r="B700" s="35" t="s">
        <v>28</v>
      </c>
      <c r="C700" s="44" t="s">
        <v>24</v>
      </c>
      <c r="D700" s="15"/>
      <c r="E700" s="36">
        <v>1</v>
      </c>
      <c r="F700" s="25"/>
      <c r="G700" s="15"/>
      <c r="H700" s="52"/>
      <c r="I700" s="44">
        <f>E700*H700</f>
        <v>0</v>
      </c>
      <c r="J700" s="45">
        <f>G700+I700</f>
        <v>0</v>
      </c>
    </row>
    <row r="701" spans="1:10" ht="14.1" customHeight="1" x14ac:dyDescent="0.2">
      <c r="A701" s="16">
        <v>287</v>
      </c>
      <c r="B701" s="17" t="s">
        <v>164</v>
      </c>
      <c r="C701" s="44" t="s">
        <v>12</v>
      </c>
      <c r="D701" s="15"/>
      <c r="E701" s="15">
        <v>56.4</v>
      </c>
      <c r="F701" s="25"/>
      <c r="G701" s="15">
        <f t="shared" si="68"/>
        <v>0</v>
      </c>
      <c r="H701" s="52"/>
      <c r="I701" s="44"/>
      <c r="J701" s="45">
        <f t="shared" si="69"/>
        <v>0</v>
      </c>
    </row>
    <row r="702" spans="1:10" ht="14.1" customHeight="1" x14ac:dyDescent="0.2">
      <c r="A702" s="16"/>
      <c r="B702" s="35" t="s">
        <v>29</v>
      </c>
      <c r="C702" s="44" t="s">
        <v>12</v>
      </c>
      <c r="D702" s="15"/>
      <c r="E702" s="36">
        <f>E701*2*1.05</f>
        <v>118.44</v>
      </c>
      <c r="F702" s="25"/>
      <c r="G702" s="15"/>
      <c r="H702" s="52"/>
      <c r="I702" s="44">
        <f>E702*H702</f>
        <v>0</v>
      </c>
      <c r="J702" s="45">
        <f>G702+I702</f>
        <v>0</v>
      </c>
    </row>
    <row r="703" spans="1:10" ht="14.1" customHeight="1" x14ac:dyDescent="0.2">
      <c r="A703" s="16"/>
      <c r="B703" s="35" t="s">
        <v>28</v>
      </c>
      <c r="C703" s="44" t="s">
        <v>24</v>
      </c>
      <c r="D703" s="15"/>
      <c r="E703" s="36">
        <v>1</v>
      </c>
      <c r="F703" s="25"/>
      <c r="G703" s="15"/>
      <c r="H703" s="52"/>
      <c r="I703" s="44">
        <f>E703*H703</f>
        <v>0</v>
      </c>
      <c r="J703" s="45">
        <f>G703+I703</f>
        <v>0</v>
      </c>
    </row>
    <row r="704" spans="1:10" ht="14.1" customHeight="1" x14ac:dyDescent="0.2">
      <c r="A704" s="16">
        <v>288</v>
      </c>
      <c r="B704" s="17" t="s">
        <v>165</v>
      </c>
      <c r="C704" s="44" t="s">
        <v>12</v>
      </c>
      <c r="D704" s="15"/>
      <c r="E704" s="15">
        <v>18</v>
      </c>
      <c r="F704" s="25"/>
      <c r="G704" s="15">
        <f t="shared" si="68"/>
        <v>0</v>
      </c>
      <c r="H704" s="52"/>
      <c r="I704" s="44"/>
      <c r="J704" s="45">
        <f t="shared" si="69"/>
        <v>0</v>
      </c>
    </row>
    <row r="705" spans="1:10" ht="14.1" customHeight="1" x14ac:dyDescent="0.2">
      <c r="A705" s="16"/>
      <c r="B705" s="35" t="s">
        <v>198</v>
      </c>
      <c r="C705" s="44" t="s">
        <v>32</v>
      </c>
      <c r="D705" s="15"/>
      <c r="E705" s="36">
        <f>E704*3</f>
        <v>54</v>
      </c>
      <c r="F705" s="25"/>
      <c r="G705" s="15"/>
      <c r="H705" s="52"/>
      <c r="I705" s="44">
        <f>E705*H705</f>
        <v>0</v>
      </c>
      <c r="J705" s="45">
        <f>G705+I705</f>
        <v>0</v>
      </c>
    </row>
    <row r="706" spans="1:10" ht="14.1" customHeight="1" x14ac:dyDescent="0.2">
      <c r="A706" s="16"/>
      <c r="B706" s="35" t="s">
        <v>114</v>
      </c>
      <c r="C706" s="44" t="s">
        <v>31</v>
      </c>
      <c r="D706" s="15"/>
      <c r="E706" s="36">
        <f>E704*0.2</f>
        <v>3.6</v>
      </c>
      <c r="F706" s="25"/>
      <c r="G706" s="15"/>
      <c r="H706" s="52"/>
      <c r="I706" s="44">
        <f>E706*H706</f>
        <v>0</v>
      </c>
      <c r="J706" s="45">
        <f>G706+I706</f>
        <v>0</v>
      </c>
    </row>
    <row r="707" spans="1:10" ht="14.1" customHeight="1" x14ac:dyDescent="0.2">
      <c r="A707" s="16">
        <v>289</v>
      </c>
      <c r="B707" s="17" t="s">
        <v>115</v>
      </c>
      <c r="C707" s="44" t="s">
        <v>12</v>
      </c>
      <c r="D707" s="15"/>
      <c r="E707" s="15">
        <v>9.31</v>
      </c>
      <c r="F707" s="25"/>
      <c r="G707" s="15">
        <f t="shared" si="68"/>
        <v>0</v>
      </c>
      <c r="H707" s="52"/>
      <c r="I707" s="44"/>
      <c r="J707" s="45">
        <f t="shared" si="69"/>
        <v>0</v>
      </c>
    </row>
    <row r="708" spans="1:10" ht="14.1" customHeight="1" x14ac:dyDescent="0.2">
      <c r="A708" s="16"/>
      <c r="B708" s="35" t="s">
        <v>33</v>
      </c>
      <c r="C708" s="44" t="s">
        <v>12</v>
      </c>
      <c r="D708" s="15"/>
      <c r="E708" s="40">
        <f>E707*1.02</f>
        <v>9.4962</v>
      </c>
      <c r="F708" s="25"/>
      <c r="G708" s="15"/>
      <c r="H708" s="52"/>
      <c r="I708" s="44">
        <f>E708*H708</f>
        <v>0</v>
      </c>
      <c r="J708" s="45">
        <f>G708+I708</f>
        <v>0</v>
      </c>
    </row>
    <row r="709" spans="1:10" ht="14.1" customHeight="1" x14ac:dyDescent="0.2">
      <c r="A709" s="16"/>
      <c r="B709" s="35" t="s">
        <v>199</v>
      </c>
      <c r="C709" s="44" t="s">
        <v>31</v>
      </c>
      <c r="D709" s="15"/>
      <c r="E709" s="36">
        <f>E707*0.2</f>
        <v>1.8620000000000001</v>
      </c>
      <c r="F709" s="25"/>
      <c r="G709" s="15"/>
      <c r="H709" s="52"/>
      <c r="I709" s="44">
        <f>E709*H709</f>
        <v>0</v>
      </c>
      <c r="J709" s="45">
        <f>G709+I709</f>
        <v>0</v>
      </c>
    </row>
    <row r="710" spans="1:10" ht="14.1" customHeight="1" x14ac:dyDescent="0.2">
      <c r="A710" s="16"/>
      <c r="B710" s="35" t="s">
        <v>35</v>
      </c>
      <c r="C710" s="44" t="s">
        <v>12</v>
      </c>
      <c r="D710" s="15"/>
      <c r="E710" s="36">
        <f>E707*6.5</f>
        <v>60.515000000000001</v>
      </c>
      <c r="F710" s="25"/>
      <c r="G710" s="15"/>
      <c r="H710" s="52"/>
      <c r="I710" s="44">
        <f>E710*H710</f>
        <v>0</v>
      </c>
      <c r="J710" s="45">
        <f>G710+I710</f>
        <v>0</v>
      </c>
    </row>
    <row r="711" spans="1:10" ht="14.1" customHeight="1" x14ac:dyDescent="0.2">
      <c r="A711" s="16"/>
      <c r="B711" s="35" t="s">
        <v>36</v>
      </c>
      <c r="C711" s="44" t="s">
        <v>32</v>
      </c>
      <c r="D711" s="15"/>
      <c r="E711" s="36">
        <f>E707*0.46</f>
        <v>4.2826000000000004</v>
      </c>
      <c r="F711" s="25"/>
      <c r="G711" s="15"/>
      <c r="H711" s="52"/>
      <c r="I711" s="44">
        <f>E711*H711</f>
        <v>0</v>
      </c>
      <c r="J711" s="45">
        <f>G711+I711</f>
        <v>0</v>
      </c>
    </row>
    <row r="712" spans="1:10" ht="14.1" customHeight="1" x14ac:dyDescent="0.2">
      <c r="A712" s="16"/>
      <c r="B712" s="35" t="s">
        <v>28</v>
      </c>
      <c r="C712" s="44" t="s">
        <v>24</v>
      </c>
      <c r="D712" s="15"/>
      <c r="E712" s="36">
        <v>1</v>
      </c>
      <c r="F712" s="25"/>
      <c r="G712" s="15"/>
      <c r="H712" s="52"/>
      <c r="I712" s="44">
        <f>E712*H712</f>
        <v>0</v>
      </c>
      <c r="J712" s="45">
        <f>G712+I712</f>
        <v>0</v>
      </c>
    </row>
    <row r="713" spans="1:10" ht="14.1" customHeight="1" x14ac:dyDescent="0.2">
      <c r="A713" s="16">
        <v>290</v>
      </c>
      <c r="B713" s="17" t="s">
        <v>214</v>
      </c>
      <c r="C713" s="44" t="s">
        <v>12</v>
      </c>
      <c r="D713" s="15"/>
      <c r="E713" s="15">
        <v>37.24</v>
      </c>
      <c r="F713" s="25"/>
      <c r="G713" s="15">
        <f t="shared" si="68"/>
        <v>0</v>
      </c>
      <c r="H713" s="52"/>
      <c r="I713" s="44"/>
      <c r="J713" s="45">
        <f t="shared" si="69"/>
        <v>0</v>
      </c>
    </row>
    <row r="714" spans="1:10" ht="14.1" customHeight="1" x14ac:dyDescent="0.2">
      <c r="A714" s="16"/>
      <c r="B714" s="35" t="s">
        <v>34</v>
      </c>
      <c r="C714" s="44" t="s">
        <v>12</v>
      </c>
      <c r="D714" s="15"/>
      <c r="E714" s="36">
        <f>E713*1.02</f>
        <v>37.9848</v>
      </c>
      <c r="F714" s="25"/>
      <c r="G714" s="15"/>
      <c r="H714" s="52"/>
      <c r="I714" s="44">
        <f>E714*H714</f>
        <v>0</v>
      </c>
      <c r="J714" s="45">
        <f>G714+I714</f>
        <v>0</v>
      </c>
    </row>
    <row r="715" spans="1:10" ht="14.1" customHeight="1" x14ac:dyDescent="0.2">
      <c r="A715" s="16"/>
      <c r="B715" s="35" t="s">
        <v>168</v>
      </c>
      <c r="C715" s="44" t="s">
        <v>31</v>
      </c>
      <c r="D715" s="15"/>
      <c r="E715" s="36">
        <f>E713*0.2</f>
        <v>7.4480000000000004</v>
      </c>
      <c r="F715" s="25"/>
      <c r="G715" s="15"/>
      <c r="H715" s="52"/>
      <c r="I715" s="44">
        <f>E715*H715</f>
        <v>0</v>
      </c>
      <c r="J715" s="45">
        <f>G715+I715</f>
        <v>0</v>
      </c>
    </row>
    <row r="716" spans="1:10" ht="14.1" customHeight="1" x14ac:dyDescent="0.2">
      <c r="A716" s="16"/>
      <c r="B716" s="35" t="s">
        <v>35</v>
      </c>
      <c r="C716" s="44" t="s">
        <v>12</v>
      </c>
      <c r="D716" s="15"/>
      <c r="E716" s="36">
        <f>E713*6.5</f>
        <v>242.06</v>
      </c>
      <c r="F716" s="25"/>
      <c r="G716" s="15"/>
      <c r="H716" s="52"/>
      <c r="I716" s="44">
        <f>E716*H716</f>
        <v>0</v>
      </c>
      <c r="J716" s="45">
        <f>G716+I716</f>
        <v>0</v>
      </c>
    </row>
    <row r="717" spans="1:10" ht="14.1" customHeight="1" x14ac:dyDescent="0.2">
      <c r="A717" s="16"/>
      <c r="B717" s="35" t="s">
        <v>36</v>
      </c>
      <c r="C717" s="44" t="s">
        <v>32</v>
      </c>
      <c r="D717" s="15"/>
      <c r="E717" s="36">
        <f>E713*0.46</f>
        <v>17.130400000000002</v>
      </c>
      <c r="F717" s="25"/>
      <c r="G717" s="15"/>
      <c r="H717" s="52"/>
      <c r="I717" s="44">
        <f>E717*H717</f>
        <v>0</v>
      </c>
      <c r="J717" s="45">
        <f>G717+I717</f>
        <v>0</v>
      </c>
    </row>
    <row r="718" spans="1:10" ht="14.1" customHeight="1" x14ac:dyDescent="0.2">
      <c r="A718" s="16"/>
      <c r="B718" s="35" t="s">
        <v>28</v>
      </c>
      <c r="C718" s="44" t="s">
        <v>24</v>
      </c>
      <c r="D718" s="15"/>
      <c r="E718" s="36">
        <v>1</v>
      </c>
      <c r="F718" s="25"/>
      <c r="G718" s="15"/>
      <c r="H718" s="52"/>
      <c r="I718" s="44">
        <f>E718*H718</f>
        <v>0</v>
      </c>
      <c r="J718" s="45">
        <f>G718+I718</f>
        <v>0</v>
      </c>
    </row>
    <row r="719" spans="1:10" ht="40.35" customHeight="1" x14ac:dyDescent="0.2">
      <c r="A719" s="16">
        <v>291</v>
      </c>
      <c r="B719" s="17" t="s">
        <v>200</v>
      </c>
      <c r="C719" s="44" t="s">
        <v>12</v>
      </c>
      <c r="D719" s="15"/>
      <c r="E719" s="15">
        <v>20.97</v>
      </c>
      <c r="F719" s="25"/>
      <c r="G719" s="15">
        <f t="shared" si="68"/>
        <v>0</v>
      </c>
      <c r="H719" s="52"/>
      <c r="I719" s="44"/>
      <c r="J719" s="45">
        <f t="shared" si="69"/>
        <v>0</v>
      </c>
    </row>
    <row r="720" spans="1:10" ht="14.1" customHeight="1" x14ac:dyDescent="0.2">
      <c r="A720" s="16"/>
      <c r="B720" s="35" t="s">
        <v>119</v>
      </c>
      <c r="C720" s="44" t="s">
        <v>31</v>
      </c>
      <c r="D720" s="15"/>
      <c r="E720" s="36">
        <f>E719*0.2</f>
        <v>4.194</v>
      </c>
      <c r="F720" s="25"/>
      <c r="G720" s="15"/>
      <c r="H720" s="52"/>
      <c r="I720" s="44">
        <f t="shared" ref="I720:I725" si="70">E720*H720</f>
        <v>0</v>
      </c>
      <c r="J720" s="45">
        <f t="shared" si="69"/>
        <v>0</v>
      </c>
    </row>
    <row r="721" spans="1:10" ht="14.1" customHeight="1" x14ac:dyDescent="0.2">
      <c r="A721" s="16"/>
      <c r="B721" s="35" t="s">
        <v>168</v>
      </c>
      <c r="C721" s="44" t="s">
        <v>31</v>
      </c>
      <c r="D721" s="15"/>
      <c r="E721" s="36">
        <f>E719*0.2</f>
        <v>4.194</v>
      </c>
      <c r="F721" s="25"/>
      <c r="G721" s="15"/>
      <c r="H721" s="52"/>
      <c r="I721" s="44">
        <f t="shared" si="70"/>
        <v>0</v>
      </c>
      <c r="J721" s="45">
        <f t="shared" si="69"/>
        <v>0</v>
      </c>
    </row>
    <row r="722" spans="1:10" ht="14.1" customHeight="1" x14ac:dyDescent="0.2">
      <c r="A722" s="16"/>
      <c r="B722" s="35" t="s">
        <v>37</v>
      </c>
      <c r="C722" s="44" t="s">
        <v>32</v>
      </c>
      <c r="D722" s="15"/>
      <c r="E722" s="36">
        <f>E719*2</f>
        <v>41.94</v>
      </c>
      <c r="F722" s="25"/>
      <c r="G722" s="15"/>
      <c r="H722" s="52"/>
      <c r="I722" s="44">
        <f t="shared" si="70"/>
        <v>0</v>
      </c>
      <c r="J722" s="45">
        <f t="shared" si="69"/>
        <v>0</v>
      </c>
    </row>
    <row r="723" spans="1:10" ht="15" customHeight="1" x14ac:dyDescent="0.2">
      <c r="A723" s="16"/>
      <c r="B723" s="35" t="s">
        <v>120</v>
      </c>
      <c r="C723" s="44" t="s">
        <v>32</v>
      </c>
      <c r="D723" s="15"/>
      <c r="E723" s="36">
        <f>E719*1</f>
        <v>20.97</v>
      </c>
      <c r="F723" s="25"/>
      <c r="G723" s="15"/>
      <c r="H723" s="52"/>
      <c r="I723" s="44">
        <f t="shared" si="70"/>
        <v>0</v>
      </c>
      <c r="J723" s="45">
        <f t="shared" si="69"/>
        <v>0</v>
      </c>
    </row>
    <row r="724" spans="1:10" ht="27" customHeight="1" x14ac:dyDescent="0.2">
      <c r="A724" s="16"/>
      <c r="B724" s="35" t="s">
        <v>121</v>
      </c>
      <c r="C724" s="44" t="s">
        <v>31</v>
      </c>
      <c r="D724" s="15"/>
      <c r="E724" s="36">
        <f>E719*0.3</f>
        <v>6.2909999999999995</v>
      </c>
      <c r="F724" s="25"/>
      <c r="G724" s="15"/>
      <c r="H724" s="52"/>
      <c r="I724" s="44">
        <f t="shared" si="70"/>
        <v>0</v>
      </c>
      <c r="J724" s="45">
        <f t="shared" si="69"/>
        <v>0</v>
      </c>
    </row>
    <row r="725" spans="1:10" ht="14.1" customHeight="1" x14ac:dyDescent="0.2">
      <c r="A725" s="16"/>
      <c r="B725" s="35" t="s">
        <v>28</v>
      </c>
      <c r="C725" s="44" t="s">
        <v>24</v>
      </c>
      <c r="D725" s="15"/>
      <c r="E725" s="36">
        <v>1</v>
      </c>
      <c r="F725" s="25"/>
      <c r="G725" s="15"/>
      <c r="H725" s="52"/>
      <c r="I725" s="44">
        <f t="shared" si="70"/>
        <v>0</v>
      </c>
      <c r="J725" s="45">
        <f t="shared" si="69"/>
        <v>0</v>
      </c>
    </row>
    <row r="726" spans="1:10" ht="14.1" customHeight="1" x14ac:dyDescent="0.2">
      <c r="A726" s="16">
        <v>292</v>
      </c>
      <c r="B726" s="17" t="s">
        <v>122</v>
      </c>
      <c r="C726" s="44" t="s">
        <v>1</v>
      </c>
      <c r="D726" s="15"/>
      <c r="E726" s="15">
        <v>4</v>
      </c>
      <c r="F726" s="25"/>
      <c r="G726" s="15">
        <f t="shared" si="68"/>
        <v>0</v>
      </c>
      <c r="H726" s="52"/>
      <c r="I726" s="44"/>
      <c r="J726" s="45">
        <f t="shared" si="69"/>
        <v>0</v>
      </c>
    </row>
    <row r="727" spans="1:10" ht="14.1" customHeight="1" x14ac:dyDescent="0.2">
      <c r="A727" s="16"/>
      <c r="B727" s="35" t="s">
        <v>123</v>
      </c>
      <c r="C727" s="44" t="s">
        <v>1</v>
      </c>
      <c r="D727" s="15"/>
      <c r="E727" s="36">
        <f>E726</f>
        <v>4</v>
      </c>
      <c r="F727" s="25"/>
      <c r="G727" s="15"/>
      <c r="H727" s="52"/>
      <c r="I727" s="44">
        <f>E727*H727</f>
        <v>0</v>
      </c>
      <c r="J727" s="45">
        <f>G727+I727</f>
        <v>0</v>
      </c>
    </row>
    <row r="728" spans="1:10" ht="14.1" customHeight="1" x14ac:dyDescent="0.2">
      <c r="A728" s="16"/>
      <c r="B728" s="35" t="s">
        <v>28</v>
      </c>
      <c r="C728" s="44" t="s">
        <v>24</v>
      </c>
      <c r="D728" s="15"/>
      <c r="E728" s="36">
        <f>E726</f>
        <v>4</v>
      </c>
      <c r="F728" s="25"/>
      <c r="G728" s="15"/>
      <c r="H728" s="52"/>
      <c r="I728" s="44">
        <f>E728*H728</f>
        <v>0</v>
      </c>
      <c r="J728" s="45">
        <f>G728+I728</f>
        <v>0</v>
      </c>
    </row>
    <row r="729" spans="1:10" ht="14.1" customHeight="1" x14ac:dyDescent="0.2">
      <c r="A729" s="16">
        <v>293</v>
      </c>
      <c r="B729" s="17" t="s">
        <v>271</v>
      </c>
      <c r="C729" s="44" t="s">
        <v>12</v>
      </c>
      <c r="D729" s="15"/>
      <c r="E729" s="15">
        <v>9.31</v>
      </c>
      <c r="F729" s="25"/>
      <c r="G729" s="15">
        <f t="shared" si="68"/>
        <v>0</v>
      </c>
      <c r="H729" s="52"/>
      <c r="I729" s="44"/>
      <c r="J729" s="45">
        <f t="shared" si="69"/>
        <v>0</v>
      </c>
    </row>
    <row r="730" spans="1:10" ht="14.1" customHeight="1" x14ac:dyDescent="0.2">
      <c r="A730" s="16"/>
      <c r="B730" s="35" t="s">
        <v>54</v>
      </c>
      <c r="C730" s="44" t="s">
        <v>24</v>
      </c>
      <c r="D730" s="15"/>
      <c r="E730" s="36">
        <f>E729</f>
        <v>9.31</v>
      </c>
      <c r="F730" s="25"/>
      <c r="G730" s="15"/>
      <c r="H730" s="52"/>
      <c r="I730" s="44">
        <f>E730*H730</f>
        <v>0</v>
      </c>
      <c r="J730" s="45">
        <f>G730+I730</f>
        <v>0</v>
      </c>
    </row>
    <row r="731" spans="1:10" ht="14.1" customHeight="1" x14ac:dyDescent="0.2">
      <c r="A731" s="16"/>
      <c r="B731" s="35" t="s">
        <v>28</v>
      </c>
      <c r="C731" s="44" t="s">
        <v>24</v>
      </c>
      <c r="D731" s="15"/>
      <c r="E731" s="36">
        <f>E729</f>
        <v>9.31</v>
      </c>
      <c r="F731" s="25"/>
      <c r="G731" s="15"/>
      <c r="H731" s="52"/>
      <c r="I731" s="44">
        <f>E731*H731</f>
        <v>0</v>
      </c>
      <c r="J731" s="45">
        <f>G731+I731</f>
        <v>0</v>
      </c>
    </row>
    <row r="732" spans="1:10" ht="14.1" customHeight="1" x14ac:dyDescent="0.2">
      <c r="A732" s="16">
        <v>294</v>
      </c>
      <c r="B732" s="17" t="s">
        <v>125</v>
      </c>
      <c r="C732" s="44" t="s">
        <v>1</v>
      </c>
      <c r="D732" s="15"/>
      <c r="E732" s="15">
        <v>4</v>
      </c>
      <c r="F732" s="25"/>
      <c r="G732" s="15">
        <f t="shared" si="68"/>
        <v>0</v>
      </c>
      <c r="H732" s="52"/>
      <c r="I732" s="44"/>
      <c r="J732" s="45">
        <f t="shared" si="69"/>
        <v>0</v>
      </c>
    </row>
    <row r="733" spans="1:10" ht="27" customHeight="1" x14ac:dyDescent="0.2">
      <c r="A733" s="16"/>
      <c r="B733" s="35" t="s">
        <v>248</v>
      </c>
      <c r="C733" s="44" t="s">
        <v>24</v>
      </c>
      <c r="D733" s="15"/>
      <c r="E733" s="36">
        <f>E732</f>
        <v>4</v>
      </c>
      <c r="F733" s="25"/>
      <c r="G733" s="15"/>
      <c r="H733" s="52"/>
      <c r="I733" s="44">
        <f>E733*H733</f>
        <v>0</v>
      </c>
      <c r="J733" s="45">
        <f>G733+I733</f>
        <v>0</v>
      </c>
    </row>
    <row r="734" spans="1:10" ht="14.1" customHeight="1" x14ac:dyDescent="0.2">
      <c r="A734" s="16"/>
      <c r="B734" s="35" t="s">
        <v>28</v>
      </c>
      <c r="C734" s="44" t="s">
        <v>24</v>
      </c>
      <c r="D734" s="15"/>
      <c r="E734" s="36">
        <f>E732</f>
        <v>4</v>
      </c>
      <c r="F734" s="25"/>
      <c r="G734" s="15"/>
      <c r="H734" s="52"/>
      <c r="I734" s="44">
        <f>E734*H734</f>
        <v>0</v>
      </c>
      <c r="J734" s="45">
        <f>G734+I734</f>
        <v>0</v>
      </c>
    </row>
    <row r="735" spans="1:10" ht="14.1" customHeight="1" x14ac:dyDescent="0.2">
      <c r="A735" s="16">
        <v>295</v>
      </c>
      <c r="B735" s="17" t="s">
        <v>216</v>
      </c>
      <c r="C735" s="44" t="s">
        <v>1</v>
      </c>
      <c r="D735" s="15"/>
      <c r="E735" s="15">
        <v>2</v>
      </c>
      <c r="F735" s="25"/>
      <c r="G735" s="15">
        <f t="shared" si="68"/>
        <v>0</v>
      </c>
      <c r="H735" s="52"/>
      <c r="I735" s="44"/>
      <c r="J735" s="45">
        <f t="shared" si="69"/>
        <v>0</v>
      </c>
    </row>
    <row r="736" spans="1:10" ht="14.1" customHeight="1" x14ac:dyDescent="0.2">
      <c r="A736" s="16"/>
      <c r="B736" s="38" t="s">
        <v>43</v>
      </c>
      <c r="C736" s="44" t="s">
        <v>1</v>
      </c>
      <c r="D736" s="15"/>
      <c r="E736" s="15">
        <f>E735</f>
        <v>2</v>
      </c>
      <c r="F736" s="25"/>
      <c r="G736" s="15"/>
      <c r="H736" s="52"/>
      <c r="I736" s="44">
        <f>E736*H736</f>
        <v>0</v>
      </c>
      <c r="J736" s="45">
        <f>G736+I736</f>
        <v>0</v>
      </c>
    </row>
    <row r="737" spans="1:10" ht="14.1" customHeight="1" x14ac:dyDescent="0.2">
      <c r="A737" s="16"/>
      <c r="B737" s="38" t="s">
        <v>53</v>
      </c>
      <c r="C737" s="44" t="s">
        <v>1</v>
      </c>
      <c r="D737" s="15"/>
      <c r="E737" s="15">
        <f>E736</f>
        <v>2</v>
      </c>
      <c r="F737" s="25"/>
      <c r="G737" s="15"/>
      <c r="H737" s="52"/>
      <c r="I737" s="44">
        <f>E737*H737</f>
        <v>0</v>
      </c>
      <c r="J737" s="45">
        <f>G737+I737</f>
        <v>0</v>
      </c>
    </row>
    <row r="738" spans="1:10" ht="14.1" customHeight="1" x14ac:dyDescent="0.2">
      <c r="A738" s="16"/>
      <c r="B738" s="38" t="s">
        <v>44</v>
      </c>
      <c r="C738" s="44" t="s">
        <v>1</v>
      </c>
      <c r="D738" s="15"/>
      <c r="E738" s="15">
        <f>E736</f>
        <v>2</v>
      </c>
      <c r="F738" s="25"/>
      <c r="G738" s="15"/>
      <c r="H738" s="52"/>
      <c r="I738" s="44">
        <f>E738*H738</f>
        <v>0</v>
      </c>
      <c r="J738" s="45">
        <f>G738+I738</f>
        <v>0</v>
      </c>
    </row>
    <row r="739" spans="1:10" ht="14.1" customHeight="1" x14ac:dyDescent="0.2">
      <c r="A739" s="16">
        <v>296</v>
      </c>
      <c r="B739" s="17" t="s">
        <v>217</v>
      </c>
      <c r="C739" s="44" t="s">
        <v>2</v>
      </c>
      <c r="D739" s="15"/>
      <c r="E739" s="15">
        <v>4</v>
      </c>
      <c r="F739" s="25"/>
      <c r="G739" s="15">
        <f t="shared" ref="G739" si="71">F739*E739</f>
        <v>0</v>
      </c>
      <c r="H739" s="52"/>
      <c r="I739" s="44"/>
      <c r="J739" s="45">
        <f t="shared" ref="J739" si="72">G739+I739</f>
        <v>0</v>
      </c>
    </row>
    <row r="740" spans="1:10" ht="14.1" customHeight="1" x14ac:dyDescent="0.2">
      <c r="A740" s="16"/>
      <c r="B740" s="38" t="s">
        <v>61</v>
      </c>
      <c r="C740" s="44" t="s">
        <v>1</v>
      </c>
      <c r="D740" s="15"/>
      <c r="E740" s="15">
        <f>E739*20</f>
        <v>80</v>
      </c>
      <c r="F740" s="25"/>
      <c r="G740" s="15"/>
      <c r="H740" s="52"/>
      <c r="I740" s="44">
        <f>E740*H740</f>
        <v>0</v>
      </c>
      <c r="J740" s="45">
        <f>G740+I740</f>
        <v>0</v>
      </c>
    </row>
    <row r="741" spans="1:10" ht="27" customHeight="1" x14ac:dyDescent="0.2">
      <c r="A741" s="16"/>
      <c r="B741" s="38" t="s">
        <v>218</v>
      </c>
      <c r="C741" s="44" t="s">
        <v>1</v>
      </c>
      <c r="D741" s="15"/>
      <c r="E741" s="15">
        <f>E739/2</f>
        <v>2</v>
      </c>
      <c r="F741" s="25"/>
      <c r="G741" s="15"/>
      <c r="H741" s="52"/>
      <c r="I741" s="44">
        <f>E741*H741</f>
        <v>0</v>
      </c>
      <c r="J741" s="45">
        <f>G741+I741</f>
        <v>0</v>
      </c>
    </row>
    <row r="742" spans="1:10" ht="14.1" customHeight="1" x14ac:dyDescent="0.2">
      <c r="A742" s="16"/>
      <c r="B742" s="38" t="s">
        <v>44</v>
      </c>
      <c r="C742" s="44" t="s">
        <v>1</v>
      </c>
      <c r="D742" s="15"/>
      <c r="E742" s="15">
        <v>1</v>
      </c>
      <c r="F742" s="25"/>
      <c r="G742" s="15"/>
      <c r="H742" s="52"/>
      <c r="I742" s="44">
        <f>E742*H742</f>
        <v>0</v>
      </c>
      <c r="J742" s="45">
        <f>G742+I742</f>
        <v>0</v>
      </c>
    </row>
    <row r="743" spans="1:10" ht="14.1" customHeight="1" x14ac:dyDescent="0.2">
      <c r="A743" s="16">
        <v>297</v>
      </c>
      <c r="B743" s="17" t="s">
        <v>219</v>
      </c>
      <c r="C743" s="44" t="s">
        <v>2</v>
      </c>
      <c r="D743" s="15"/>
      <c r="E743" s="15">
        <v>4</v>
      </c>
      <c r="F743" s="25"/>
      <c r="G743" s="15">
        <f t="shared" ref="G743" si="73">F743*E743</f>
        <v>0</v>
      </c>
      <c r="H743" s="52"/>
      <c r="I743" s="44"/>
      <c r="J743" s="45">
        <f t="shared" ref="J743" si="74">G743+I743</f>
        <v>0</v>
      </c>
    </row>
    <row r="744" spans="1:10" ht="14.1" customHeight="1" x14ac:dyDescent="0.2">
      <c r="A744" s="16"/>
      <c r="B744" s="38" t="s">
        <v>220</v>
      </c>
      <c r="C744" s="44" t="s">
        <v>1</v>
      </c>
      <c r="D744" s="15"/>
      <c r="E744" s="15">
        <f>E743/2</f>
        <v>2</v>
      </c>
      <c r="F744" s="25"/>
      <c r="G744" s="15"/>
      <c r="H744" s="52"/>
      <c r="I744" s="44">
        <f>E744*H744</f>
        <v>0</v>
      </c>
      <c r="J744" s="45">
        <f>G744+I744</f>
        <v>0</v>
      </c>
    </row>
    <row r="745" spans="1:10" ht="14.1" customHeight="1" x14ac:dyDescent="0.2">
      <c r="A745" s="16"/>
      <c r="B745" s="38" t="s">
        <v>28</v>
      </c>
      <c r="C745" s="44" t="s">
        <v>1</v>
      </c>
      <c r="D745" s="15"/>
      <c r="E745" s="15">
        <v>1</v>
      </c>
      <c r="F745" s="25"/>
      <c r="G745" s="15"/>
      <c r="H745" s="52"/>
      <c r="I745" s="44">
        <f>E745*H745</f>
        <v>0</v>
      </c>
      <c r="J745" s="45">
        <f>G745+I745</f>
        <v>0</v>
      </c>
    </row>
    <row r="746" spans="1:10" ht="14.1" customHeight="1" x14ac:dyDescent="0.2">
      <c r="A746" s="16">
        <v>298</v>
      </c>
      <c r="B746" s="17" t="s">
        <v>221</v>
      </c>
      <c r="C746" s="44" t="s">
        <v>2</v>
      </c>
      <c r="D746" s="15"/>
      <c r="E746" s="15">
        <v>4</v>
      </c>
      <c r="F746" s="25"/>
      <c r="G746" s="15">
        <f t="shared" ref="G746" si="75">F746*E746</f>
        <v>0</v>
      </c>
      <c r="H746" s="52"/>
      <c r="I746" s="44"/>
      <c r="J746" s="45">
        <f t="shared" ref="J746" si="76">G746+I746</f>
        <v>0</v>
      </c>
    </row>
    <row r="747" spans="1:10" ht="14.1" customHeight="1" x14ac:dyDescent="0.2">
      <c r="A747" s="16"/>
      <c r="B747" s="35" t="s">
        <v>34</v>
      </c>
      <c r="C747" s="44" t="s">
        <v>12</v>
      </c>
      <c r="D747" s="15"/>
      <c r="E747" s="40">
        <f>E746*0.3*1.02</f>
        <v>1.224</v>
      </c>
      <c r="F747" s="25"/>
      <c r="G747" s="15"/>
      <c r="H747" s="52"/>
      <c r="I747" s="44">
        <f>E747*H747</f>
        <v>0</v>
      </c>
      <c r="J747" s="45">
        <f>G747+I747</f>
        <v>0</v>
      </c>
    </row>
    <row r="748" spans="1:10" ht="14.1" customHeight="1" x14ac:dyDescent="0.2">
      <c r="A748" s="16"/>
      <c r="B748" s="35" t="s">
        <v>168</v>
      </c>
      <c r="C748" s="44" t="s">
        <v>31</v>
      </c>
      <c r="D748" s="15"/>
      <c r="E748" s="40">
        <f>E746*0.3*0.2</f>
        <v>0.24</v>
      </c>
      <c r="F748" s="25"/>
      <c r="G748" s="15"/>
      <c r="H748" s="52"/>
      <c r="I748" s="44">
        <f>E748*H748</f>
        <v>0</v>
      </c>
      <c r="J748" s="45">
        <f>G748+I748</f>
        <v>0</v>
      </c>
    </row>
    <row r="749" spans="1:10" ht="14.1" customHeight="1" x14ac:dyDescent="0.2">
      <c r="A749" s="16"/>
      <c r="B749" s="35" t="s">
        <v>35</v>
      </c>
      <c r="C749" s="44" t="s">
        <v>12</v>
      </c>
      <c r="D749" s="15"/>
      <c r="E749" s="36">
        <f>E746*0.3*6.5</f>
        <v>7.8</v>
      </c>
      <c r="F749" s="25"/>
      <c r="G749" s="15"/>
      <c r="H749" s="52"/>
      <c r="I749" s="44">
        <f>E749*H749</f>
        <v>0</v>
      </c>
      <c r="J749" s="45">
        <f>G749+I749</f>
        <v>0</v>
      </c>
    </row>
    <row r="750" spans="1:10" ht="17.25" customHeight="1" x14ac:dyDescent="0.2">
      <c r="A750" s="16"/>
      <c r="B750" s="35" t="s">
        <v>36</v>
      </c>
      <c r="C750" s="44" t="s">
        <v>32</v>
      </c>
      <c r="D750" s="15"/>
      <c r="E750" s="36">
        <f>E746*0.3*0.46</f>
        <v>0.55200000000000005</v>
      </c>
      <c r="F750" s="25"/>
      <c r="G750" s="15"/>
      <c r="H750" s="52"/>
      <c r="I750" s="44">
        <f>E750*H750</f>
        <v>0</v>
      </c>
      <c r="J750" s="45">
        <f>G750+I750</f>
        <v>0</v>
      </c>
    </row>
    <row r="751" spans="1:10" ht="14.1" customHeight="1" x14ac:dyDescent="0.2">
      <c r="A751" s="16"/>
      <c r="B751" s="35" t="s">
        <v>28</v>
      </c>
      <c r="C751" s="44" t="s">
        <v>24</v>
      </c>
      <c r="D751" s="15"/>
      <c r="E751" s="36">
        <v>1</v>
      </c>
      <c r="F751" s="25"/>
      <c r="G751" s="15"/>
      <c r="H751" s="52"/>
      <c r="I751" s="44">
        <f>E751*H751</f>
        <v>0</v>
      </c>
      <c r="J751" s="45">
        <f>G751+I751</f>
        <v>0</v>
      </c>
    </row>
    <row r="752" spans="1:10" ht="14.1" customHeight="1" x14ac:dyDescent="0.2">
      <c r="A752" s="16">
        <v>299</v>
      </c>
      <c r="B752" s="17" t="s">
        <v>272</v>
      </c>
      <c r="C752" s="44" t="s">
        <v>1</v>
      </c>
      <c r="D752" s="15"/>
      <c r="E752" s="15">
        <v>2</v>
      </c>
      <c r="F752" s="25"/>
      <c r="G752" s="15">
        <f t="shared" ref="G752" si="77">F752*E752</f>
        <v>0</v>
      </c>
      <c r="H752" s="52"/>
      <c r="I752" s="44"/>
      <c r="J752" s="45">
        <f t="shared" ref="J752" si="78">G752+I752</f>
        <v>0</v>
      </c>
    </row>
    <row r="753" spans="1:10" ht="27" customHeight="1" x14ac:dyDescent="0.2">
      <c r="A753" s="16"/>
      <c r="B753" s="35" t="s">
        <v>273</v>
      </c>
      <c r="C753" s="44" t="s">
        <v>24</v>
      </c>
      <c r="D753" s="15"/>
      <c r="E753" s="36">
        <f>E752</f>
        <v>2</v>
      </c>
      <c r="F753" s="25"/>
      <c r="G753" s="15"/>
      <c r="H753" s="52"/>
      <c r="I753" s="44">
        <f>E753*H753</f>
        <v>0</v>
      </c>
      <c r="J753" s="45">
        <f>G753+I753</f>
        <v>0</v>
      </c>
    </row>
    <row r="754" spans="1:10" ht="14.1" customHeight="1" x14ac:dyDescent="0.2">
      <c r="A754" s="16"/>
      <c r="B754" s="35" t="s">
        <v>28</v>
      </c>
      <c r="C754" s="44" t="s">
        <v>24</v>
      </c>
      <c r="D754" s="15"/>
      <c r="E754" s="36">
        <f>E752</f>
        <v>2</v>
      </c>
      <c r="F754" s="25"/>
      <c r="G754" s="15"/>
      <c r="H754" s="52"/>
      <c r="I754" s="44">
        <f>E754*H754</f>
        <v>0</v>
      </c>
      <c r="J754" s="45">
        <f>G754+I754</f>
        <v>0</v>
      </c>
    </row>
    <row r="755" spans="1:10" ht="14.1" customHeight="1" x14ac:dyDescent="0.2">
      <c r="A755" s="16">
        <v>300</v>
      </c>
      <c r="B755" s="17" t="s">
        <v>274</v>
      </c>
      <c r="C755" s="44" t="s">
        <v>1</v>
      </c>
      <c r="D755" s="15"/>
      <c r="E755" s="15">
        <v>2</v>
      </c>
      <c r="F755" s="25"/>
      <c r="G755" s="15">
        <f t="shared" ref="G755" si="79">F755*E755</f>
        <v>0</v>
      </c>
      <c r="H755" s="52"/>
      <c r="I755" s="44"/>
      <c r="J755" s="45">
        <f t="shared" ref="J755" si="80">G755+I755</f>
        <v>0</v>
      </c>
    </row>
    <row r="756" spans="1:10" ht="14.1" customHeight="1" x14ac:dyDescent="0.2">
      <c r="A756" s="16"/>
      <c r="B756" s="38" t="s">
        <v>52</v>
      </c>
      <c r="C756" s="44" t="s">
        <v>1</v>
      </c>
      <c r="D756" s="15"/>
      <c r="E756" s="15">
        <f>E752</f>
        <v>2</v>
      </c>
      <c r="F756" s="25"/>
      <c r="G756" s="15"/>
      <c r="H756" s="52"/>
      <c r="I756" s="44">
        <f>E756*H756</f>
        <v>0</v>
      </c>
      <c r="J756" s="45">
        <f>G756+I756</f>
        <v>0</v>
      </c>
    </row>
    <row r="757" spans="1:10" ht="14.1" customHeight="1" x14ac:dyDescent="0.2">
      <c r="A757" s="16"/>
      <c r="B757" s="38" t="s">
        <v>51</v>
      </c>
      <c r="C757" s="44" t="s">
        <v>1</v>
      </c>
      <c r="D757" s="15"/>
      <c r="E757" s="15">
        <f>E755</f>
        <v>2</v>
      </c>
      <c r="F757" s="25"/>
      <c r="G757" s="15"/>
      <c r="H757" s="52"/>
      <c r="I757" s="44">
        <f>E757*H757</f>
        <v>0</v>
      </c>
      <c r="J757" s="45">
        <f>G757+I757</f>
        <v>0</v>
      </c>
    </row>
    <row r="758" spans="1:10" ht="14.1" customHeight="1" x14ac:dyDescent="0.2">
      <c r="A758" s="16"/>
      <c r="B758" s="38" t="s">
        <v>44</v>
      </c>
      <c r="C758" s="44" t="s">
        <v>1</v>
      </c>
      <c r="D758" s="15"/>
      <c r="E758" s="15">
        <f>E755</f>
        <v>2</v>
      </c>
      <c r="F758" s="25"/>
      <c r="G758" s="15"/>
      <c r="H758" s="52"/>
      <c r="I758" s="44">
        <f>E758*H758</f>
        <v>0</v>
      </c>
      <c r="J758" s="45">
        <f>G758+I758</f>
        <v>0</v>
      </c>
    </row>
    <row r="759" spans="1:10" ht="14.1" customHeight="1" x14ac:dyDescent="0.2">
      <c r="A759" s="39">
        <v>301</v>
      </c>
      <c r="B759" s="17" t="s">
        <v>275</v>
      </c>
      <c r="C759" s="44" t="s">
        <v>1</v>
      </c>
      <c r="D759" s="15"/>
      <c r="E759" s="15">
        <v>3</v>
      </c>
      <c r="F759" s="25"/>
      <c r="G759" s="15">
        <f t="shared" ref="G759" si="81">F759*E759</f>
        <v>0</v>
      </c>
      <c r="H759" s="52"/>
      <c r="I759" s="44"/>
      <c r="J759" s="45">
        <f t="shared" ref="J759" si="82">G759+I759</f>
        <v>0</v>
      </c>
    </row>
    <row r="760" spans="1:10" ht="14.1" customHeight="1" x14ac:dyDescent="0.2">
      <c r="A760" s="16"/>
      <c r="B760" s="35" t="s">
        <v>225</v>
      </c>
      <c r="C760" s="44" t="s">
        <v>24</v>
      </c>
      <c r="D760" s="15"/>
      <c r="E760" s="36">
        <f>E759</f>
        <v>3</v>
      </c>
      <c r="F760" s="25"/>
      <c r="G760" s="15"/>
      <c r="H760" s="52"/>
      <c r="I760" s="44">
        <f>E760*H760</f>
        <v>0</v>
      </c>
      <c r="J760" s="45">
        <f>G760+I760</f>
        <v>0</v>
      </c>
    </row>
    <row r="761" spans="1:10" ht="14.1" customHeight="1" x14ac:dyDescent="0.2">
      <c r="A761" s="16"/>
      <c r="B761" s="35" t="s">
        <v>28</v>
      </c>
      <c r="C761" s="44" t="s">
        <v>24</v>
      </c>
      <c r="D761" s="15"/>
      <c r="E761" s="36">
        <f>E759</f>
        <v>3</v>
      </c>
      <c r="F761" s="25"/>
      <c r="G761" s="15"/>
      <c r="H761" s="52"/>
      <c r="I761" s="44">
        <f>E761*H761</f>
        <v>0</v>
      </c>
      <c r="J761" s="45">
        <f>G761+I761</f>
        <v>0</v>
      </c>
    </row>
    <row r="762" spans="1:10" ht="14.1" customHeight="1" x14ac:dyDescent="0.2">
      <c r="A762" s="16">
        <v>302</v>
      </c>
      <c r="B762" s="17" t="s">
        <v>276</v>
      </c>
      <c r="C762" s="44" t="s">
        <v>1</v>
      </c>
      <c r="D762" s="15"/>
      <c r="E762" s="15">
        <v>1</v>
      </c>
      <c r="F762" s="25"/>
      <c r="G762" s="15">
        <f t="shared" si="68"/>
        <v>0</v>
      </c>
      <c r="H762" s="52"/>
      <c r="I762" s="44"/>
      <c r="J762" s="45">
        <f t="shared" si="69"/>
        <v>0</v>
      </c>
    </row>
    <row r="763" spans="1:10" ht="14.1" customHeight="1" x14ac:dyDescent="0.2">
      <c r="A763" s="16"/>
      <c r="B763" s="35" t="s">
        <v>130</v>
      </c>
      <c r="C763" s="44" t="s">
        <v>24</v>
      </c>
      <c r="D763" s="15"/>
      <c r="E763" s="36">
        <f>E762</f>
        <v>1</v>
      </c>
      <c r="F763" s="25"/>
      <c r="G763" s="15"/>
      <c r="H763" s="52"/>
      <c r="I763" s="44">
        <f>E763*H763</f>
        <v>0</v>
      </c>
      <c r="J763" s="45">
        <f>G763+I763</f>
        <v>0</v>
      </c>
    </row>
    <row r="764" spans="1:10" ht="14.1" customHeight="1" x14ac:dyDescent="0.2">
      <c r="A764" s="16"/>
      <c r="B764" s="35" t="s">
        <v>28</v>
      </c>
      <c r="C764" s="44" t="s">
        <v>24</v>
      </c>
      <c r="D764" s="15"/>
      <c r="E764" s="36">
        <f>E762</f>
        <v>1</v>
      </c>
      <c r="F764" s="25"/>
      <c r="G764" s="15"/>
      <c r="H764" s="52"/>
      <c r="I764" s="44">
        <f>E764*H764</f>
        <v>0</v>
      </c>
      <c r="J764" s="45">
        <f>G764+I764</f>
        <v>0</v>
      </c>
    </row>
    <row r="765" spans="1:10" ht="14.1" customHeight="1" x14ac:dyDescent="0.2">
      <c r="A765" s="16">
        <v>303</v>
      </c>
      <c r="B765" s="17" t="s">
        <v>228</v>
      </c>
      <c r="C765" s="44" t="s">
        <v>1</v>
      </c>
      <c r="D765" s="15"/>
      <c r="E765" s="15">
        <v>1</v>
      </c>
      <c r="F765" s="25"/>
      <c r="G765" s="15">
        <f t="shared" si="68"/>
        <v>0</v>
      </c>
      <c r="H765" s="52"/>
      <c r="I765" s="44"/>
      <c r="J765" s="45">
        <f t="shared" si="69"/>
        <v>0</v>
      </c>
    </row>
    <row r="766" spans="1:10" ht="27" customHeight="1" x14ac:dyDescent="0.2">
      <c r="A766" s="16"/>
      <c r="B766" s="35" t="s">
        <v>128</v>
      </c>
      <c r="C766" s="44" t="s">
        <v>24</v>
      </c>
      <c r="D766" s="15"/>
      <c r="E766" s="36">
        <f>E765</f>
        <v>1</v>
      </c>
      <c r="F766" s="25"/>
      <c r="G766" s="15"/>
      <c r="H766" s="52"/>
      <c r="I766" s="44">
        <f>E766*H766</f>
        <v>0</v>
      </c>
      <c r="J766" s="45">
        <f>G766+I766</f>
        <v>0</v>
      </c>
    </row>
    <row r="767" spans="1:10" ht="14.1" customHeight="1" x14ac:dyDescent="0.2">
      <c r="A767" s="16"/>
      <c r="B767" s="35" t="s">
        <v>28</v>
      </c>
      <c r="C767" s="44" t="s">
        <v>24</v>
      </c>
      <c r="D767" s="15"/>
      <c r="E767" s="36">
        <f>E765</f>
        <v>1</v>
      </c>
      <c r="F767" s="25"/>
      <c r="G767" s="15"/>
      <c r="H767" s="52"/>
      <c r="I767" s="44">
        <f>E767*H767</f>
        <v>0</v>
      </c>
      <c r="J767" s="45">
        <f>G767+I767</f>
        <v>0</v>
      </c>
    </row>
    <row r="768" spans="1:10" ht="14.1" customHeight="1" x14ac:dyDescent="0.2">
      <c r="A768" s="16">
        <v>304</v>
      </c>
      <c r="B768" s="17" t="s">
        <v>6</v>
      </c>
      <c r="C768" s="44" t="s">
        <v>1</v>
      </c>
      <c r="D768" s="15"/>
      <c r="E768" s="15">
        <v>2</v>
      </c>
      <c r="F768" s="25"/>
      <c r="G768" s="15">
        <f t="shared" si="68"/>
        <v>0</v>
      </c>
      <c r="H768" s="52"/>
      <c r="I768" s="44"/>
      <c r="J768" s="45">
        <f t="shared" si="69"/>
        <v>0</v>
      </c>
    </row>
    <row r="769" spans="1:10" ht="14.1" customHeight="1" x14ac:dyDescent="0.2">
      <c r="A769" s="16"/>
      <c r="B769" s="35" t="s">
        <v>40</v>
      </c>
      <c r="C769" s="44" t="s">
        <v>24</v>
      </c>
      <c r="D769" s="15"/>
      <c r="E769" s="36">
        <f>E768</f>
        <v>2</v>
      </c>
      <c r="F769" s="25"/>
      <c r="G769" s="15"/>
      <c r="H769" s="52"/>
      <c r="I769" s="44">
        <f>E769*H769</f>
        <v>0</v>
      </c>
      <c r="J769" s="45">
        <f>G769+I769</f>
        <v>0</v>
      </c>
    </row>
    <row r="770" spans="1:10" ht="14.1" customHeight="1" x14ac:dyDescent="0.2">
      <c r="A770" s="16"/>
      <c r="B770" s="35" t="s">
        <v>28</v>
      </c>
      <c r="C770" s="44" t="s">
        <v>24</v>
      </c>
      <c r="D770" s="15"/>
      <c r="E770" s="36">
        <f>E768</f>
        <v>2</v>
      </c>
      <c r="F770" s="25"/>
      <c r="G770" s="15"/>
      <c r="H770" s="52"/>
      <c r="I770" s="44">
        <f>E770*H770</f>
        <v>0</v>
      </c>
      <c r="J770" s="45">
        <f>G770+I770</f>
        <v>0</v>
      </c>
    </row>
    <row r="771" spans="1:10" ht="37.5" customHeight="1" x14ac:dyDescent="0.2">
      <c r="A771" s="16">
        <v>302</v>
      </c>
      <c r="B771" s="17" t="s">
        <v>139</v>
      </c>
      <c r="C771" s="44" t="s">
        <v>1</v>
      </c>
      <c r="D771" s="15"/>
      <c r="E771" s="15">
        <v>2</v>
      </c>
      <c r="F771" s="25"/>
      <c r="G771" s="15">
        <f t="shared" si="68"/>
        <v>0</v>
      </c>
      <c r="H771" s="52"/>
      <c r="I771" s="44"/>
      <c r="J771" s="45">
        <f t="shared" si="69"/>
        <v>0</v>
      </c>
    </row>
    <row r="772" spans="1:10" ht="14.1" customHeight="1" x14ac:dyDescent="0.2">
      <c r="A772" s="16"/>
      <c r="B772" s="35" t="s">
        <v>42</v>
      </c>
      <c r="C772" s="44" t="s">
        <v>24</v>
      </c>
      <c r="D772" s="15"/>
      <c r="E772" s="36">
        <f>E771</f>
        <v>2</v>
      </c>
      <c r="F772" s="25"/>
      <c r="G772" s="15"/>
      <c r="H772" s="52"/>
      <c r="I772" s="44">
        <f>E772*H772</f>
        <v>0</v>
      </c>
      <c r="J772" s="45">
        <f>G772+I772</f>
        <v>0</v>
      </c>
    </row>
    <row r="773" spans="1:10" ht="14.1" customHeight="1" x14ac:dyDescent="0.2">
      <c r="A773" s="16"/>
      <c r="B773" s="35" t="s">
        <v>28</v>
      </c>
      <c r="C773" s="44" t="s">
        <v>24</v>
      </c>
      <c r="D773" s="15"/>
      <c r="E773" s="36">
        <v>1</v>
      </c>
      <c r="F773" s="25"/>
      <c r="G773" s="15"/>
      <c r="H773" s="52"/>
      <c r="I773" s="44">
        <f>E773*H773</f>
        <v>0</v>
      </c>
      <c r="J773" s="45">
        <f>G773+I773</f>
        <v>0</v>
      </c>
    </row>
    <row r="774" spans="1:10" ht="14.1" customHeight="1" x14ac:dyDescent="0.2">
      <c r="A774" s="16">
        <v>304</v>
      </c>
      <c r="B774" s="17" t="s">
        <v>142</v>
      </c>
      <c r="C774" s="44" t="s">
        <v>1</v>
      </c>
      <c r="D774" s="15"/>
      <c r="E774" s="15">
        <v>2</v>
      </c>
      <c r="F774" s="25"/>
      <c r="G774" s="15">
        <f t="shared" si="68"/>
        <v>0</v>
      </c>
      <c r="H774" s="52"/>
      <c r="I774" s="44"/>
      <c r="J774" s="45">
        <f t="shared" si="69"/>
        <v>0</v>
      </c>
    </row>
    <row r="775" spans="1:10" ht="14.1" customHeight="1" x14ac:dyDescent="0.2">
      <c r="A775" s="16"/>
      <c r="B775" s="35" t="s">
        <v>41</v>
      </c>
      <c r="C775" s="44" t="s">
        <v>24</v>
      </c>
      <c r="D775" s="15"/>
      <c r="E775" s="36">
        <f>E774</f>
        <v>2</v>
      </c>
      <c r="F775" s="25"/>
      <c r="G775" s="15"/>
      <c r="H775" s="52"/>
      <c r="I775" s="44">
        <f>E775*H775</f>
        <v>0</v>
      </c>
      <c r="J775" s="45">
        <f>G775+I775</f>
        <v>0</v>
      </c>
    </row>
    <row r="776" spans="1:10" ht="14.1" customHeight="1" x14ac:dyDescent="0.2">
      <c r="A776" s="16"/>
      <c r="B776" s="35" t="s">
        <v>28</v>
      </c>
      <c r="C776" s="44" t="s">
        <v>24</v>
      </c>
      <c r="D776" s="15"/>
      <c r="E776" s="36">
        <v>1</v>
      </c>
      <c r="F776" s="25"/>
      <c r="G776" s="15"/>
      <c r="H776" s="52"/>
      <c r="I776" s="44">
        <f>E776*H776</f>
        <v>0</v>
      </c>
      <c r="J776" s="45">
        <f>G776+I776</f>
        <v>0</v>
      </c>
    </row>
    <row r="777" spans="1:10" ht="14.1" customHeight="1" x14ac:dyDescent="0.2">
      <c r="A777" s="42"/>
      <c r="B777" s="46" t="s">
        <v>28</v>
      </c>
      <c r="C777" s="44" t="s">
        <v>24</v>
      </c>
      <c r="D777" s="44"/>
      <c r="E777" s="47">
        <v>1</v>
      </c>
      <c r="F777" s="25"/>
      <c r="G777" s="44"/>
      <c r="H777" s="52"/>
      <c r="I777" s="44">
        <f>E777*H777</f>
        <v>0</v>
      </c>
      <c r="J777" s="45">
        <f>G777+I777</f>
        <v>0</v>
      </c>
    </row>
    <row r="778" spans="1:10" ht="14.1" customHeight="1" x14ac:dyDescent="0.2">
      <c r="A778" s="42">
        <v>305</v>
      </c>
      <c r="B778" s="43" t="s">
        <v>69</v>
      </c>
      <c r="C778" s="44" t="s">
        <v>1</v>
      </c>
      <c r="D778" s="44"/>
      <c r="E778" s="44">
        <v>1</v>
      </c>
      <c r="F778" s="25"/>
      <c r="G778" s="44">
        <f t="shared" ref="G778" si="83">F778*E778</f>
        <v>0</v>
      </c>
      <c r="H778" s="52"/>
      <c r="I778" s="44"/>
      <c r="J778" s="45">
        <f t="shared" ref="J778" si="84">G778+I778</f>
        <v>0</v>
      </c>
    </row>
    <row r="779" spans="1:10" ht="14.1" customHeight="1" x14ac:dyDescent="0.2">
      <c r="A779" s="42"/>
      <c r="B779" s="46" t="s">
        <v>70</v>
      </c>
      <c r="C779" s="44" t="s">
        <v>24</v>
      </c>
      <c r="D779" s="44"/>
      <c r="E779" s="47">
        <f>E778</f>
        <v>1</v>
      </c>
      <c r="F779" s="25"/>
      <c r="G779" s="44"/>
      <c r="H779" s="52"/>
      <c r="I779" s="44">
        <f>E779*H779</f>
        <v>0</v>
      </c>
      <c r="J779" s="45">
        <f>G779+I779</f>
        <v>0</v>
      </c>
    </row>
    <row r="780" spans="1:10" ht="14.1" customHeight="1" x14ac:dyDescent="0.2">
      <c r="A780" s="42"/>
      <c r="B780" s="46" t="s">
        <v>28</v>
      </c>
      <c r="C780" s="44" t="s">
        <v>24</v>
      </c>
      <c r="D780" s="44"/>
      <c r="E780" s="47">
        <f>E778</f>
        <v>1</v>
      </c>
      <c r="F780" s="25"/>
      <c r="G780" s="44"/>
      <c r="H780" s="52"/>
      <c r="I780" s="44">
        <f>E780*H780</f>
        <v>0</v>
      </c>
      <c r="J780" s="45">
        <f>G780+I780</f>
        <v>0</v>
      </c>
    </row>
    <row r="781" spans="1:10" ht="14.1" customHeight="1" x14ac:dyDescent="0.2">
      <c r="A781" s="16">
        <v>306</v>
      </c>
      <c r="B781" s="17" t="s">
        <v>277</v>
      </c>
      <c r="C781" s="44" t="s">
        <v>1</v>
      </c>
      <c r="D781" s="15"/>
      <c r="E781" s="15">
        <v>3</v>
      </c>
      <c r="F781" s="25"/>
      <c r="G781" s="15">
        <f t="shared" si="68"/>
        <v>0</v>
      </c>
      <c r="H781" s="52"/>
      <c r="I781" s="44"/>
      <c r="J781" s="45">
        <f t="shared" si="69"/>
        <v>0</v>
      </c>
    </row>
    <row r="782" spans="1:10" ht="14.1" customHeight="1" x14ac:dyDescent="0.2">
      <c r="A782" s="16"/>
      <c r="B782" s="35" t="s">
        <v>205</v>
      </c>
      <c r="C782" s="44" t="s">
        <v>24</v>
      </c>
      <c r="D782" s="15"/>
      <c r="E782" s="36">
        <f>E781</f>
        <v>3</v>
      </c>
      <c r="F782" s="25"/>
      <c r="G782" s="15"/>
      <c r="H782" s="52"/>
      <c r="I782" s="44">
        <f>E782*H782</f>
        <v>0</v>
      </c>
      <c r="J782" s="45">
        <f>G782+I782</f>
        <v>0</v>
      </c>
    </row>
    <row r="783" spans="1:10" ht="14.1" customHeight="1" x14ac:dyDescent="0.2">
      <c r="A783" s="16"/>
      <c r="B783" s="35" t="s">
        <v>28</v>
      </c>
      <c r="C783" s="44" t="s">
        <v>24</v>
      </c>
      <c r="D783" s="15"/>
      <c r="E783" s="36">
        <f>E781</f>
        <v>3</v>
      </c>
      <c r="F783" s="25"/>
      <c r="G783" s="15"/>
      <c r="H783" s="52"/>
      <c r="I783" s="44">
        <f>E783*H783</f>
        <v>0</v>
      </c>
      <c r="J783" s="45">
        <f>G783+I783</f>
        <v>0</v>
      </c>
    </row>
    <row r="784" spans="1:10" ht="14.1" customHeight="1" x14ac:dyDescent="0.2">
      <c r="A784" s="16">
        <v>307</v>
      </c>
      <c r="B784" s="17" t="s">
        <v>174</v>
      </c>
      <c r="C784" s="44" t="s">
        <v>1</v>
      </c>
      <c r="D784" s="15"/>
      <c r="E784" s="15">
        <v>1</v>
      </c>
      <c r="F784" s="25"/>
      <c r="G784" s="15">
        <f t="shared" si="68"/>
        <v>0</v>
      </c>
      <c r="H784" s="52"/>
      <c r="I784" s="44"/>
      <c r="J784" s="45">
        <f t="shared" si="69"/>
        <v>0</v>
      </c>
    </row>
    <row r="785" spans="1:10" ht="14.1" customHeight="1" x14ac:dyDescent="0.2">
      <c r="A785" s="16"/>
      <c r="B785" s="35" t="s">
        <v>175</v>
      </c>
      <c r="C785" s="44" t="s">
        <v>24</v>
      </c>
      <c r="D785" s="15"/>
      <c r="E785" s="36">
        <f>E784</f>
        <v>1</v>
      </c>
      <c r="F785" s="25"/>
      <c r="G785" s="15"/>
      <c r="H785" s="52"/>
      <c r="I785" s="44">
        <f>E785*H785</f>
        <v>0</v>
      </c>
      <c r="J785" s="45">
        <f>G785+I785</f>
        <v>0</v>
      </c>
    </row>
    <row r="786" spans="1:10" ht="14.1" customHeight="1" x14ac:dyDescent="0.2">
      <c r="A786" s="16"/>
      <c r="B786" s="35" t="s">
        <v>28</v>
      </c>
      <c r="C786" s="44" t="s">
        <v>24</v>
      </c>
      <c r="D786" s="15"/>
      <c r="E786" s="36">
        <f>E784</f>
        <v>1</v>
      </c>
      <c r="F786" s="25"/>
      <c r="G786" s="15"/>
      <c r="H786" s="52"/>
      <c r="I786" s="44">
        <f>E786*H786</f>
        <v>0</v>
      </c>
      <c r="J786" s="45">
        <f>G786+I786</f>
        <v>0</v>
      </c>
    </row>
    <row r="787" spans="1:10" ht="14.1" customHeight="1" x14ac:dyDescent="0.2">
      <c r="A787" s="16">
        <v>308</v>
      </c>
      <c r="B787" s="17" t="s">
        <v>176</v>
      </c>
      <c r="C787" s="44" t="s">
        <v>1</v>
      </c>
      <c r="D787" s="15"/>
      <c r="E787" s="15">
        <v>2</v>
      </c>
      <c r="F787" s="25"/>
      <c r="G787" s="15">
        <f t="shared" si="68"/>
        <v>0</v>
      </c>
      <c r="H787" s="52"/>
      <c r="I787" s="44"/>
      <c r="J787" s="45">
        <f t="shared" si="69"/>
        <v>0</v>
      </c>
    </row>
    <row r="788" spans="1:10" ht="14.1" customHeight="1" x14ac:dyDescent="0.2">
      <c r="A788" s="16"/>
      <c r="B788" s="35" t="s">
        <v>147</v>
      </c>
      <c r="C788" s="44" t="s">
        <v>24</v>
      </c>
      <c r="D788" s="15"/>
      <c r="E788" s="36">
        <f>E787</f>
        <v>2</v>
      </c>
      <c r="F788" s="25"/>
      <c r="G788" s="15"/>
      <c r="H788" s="52"/>
      <c r="I788" s="44">
        <f>E788*H788</f>
        <v>0</v>
      </c>
      <c r="J788" s="45">
        <f>G788+I788</f>
        <v>0</v>
      </c>
    </row>
    <row r="789" spans="1:10" ht="14.1" customHeight="1" x14ac:dyDescent="0.2">
      <c r="A789" s="16"/>
      <c r="B789" s="35" t="s">
        <v>28</v>
      </c>
      <c r="C789" s="44" t="s">
        <v>24</v>
      </c>
      <c r="D789" s="15"/>
      <c r="E789" s="36">
        <f>E787</f>
        <v>2</v>
      </c>
      <c r="F789" s="25"/>
      <c r="G789" s="15"/>
      <c r="H789" s="52"/>
      <c r="I789" s="44">
        <f>E789*H789</f>
        <v>0</v>
      </c>
      <c r="J789" s="45">
        <f>G789+I789</f>
        <v>0</v>
      </c>
    </row>
    <row r="790" spans="1:10" ht="14.1" customHeight="1" x14ac:dyDescent="0.2">
      <c r="A790" s="16">
        <v>309</v>
      </c>
      <c r="B790" s="17" t="s">
        <v>148</v>
      </c>
      <c r="C790" s="44" t="s">
        <v>1</v>
      </c>
      <c r="D790" s="15"/>
      <c r="E790" s="15">
        <v>3</v>
      </c>
      <c r="F790" s="25"/>
      <c r="G790" s="15">
        <f t="shared" si="68"/>
        <v>0</v>
      </c>
      <c r="H790" s="52"/>
      <c r="I790" s="44"/>
      <c r="J790" s="45">
        <f t="shared" si="69"/>
        <v>0</v>
      </c>
    </row>
    <row r="791" spans="1:10" ht="14.1" customHeight="1" x14ac:dyDescent="0.2">
      <c r="A791" s="16"/>
      <c r="B791" s="35" t="s">
        <v>149</v>
      </c>
      <c r="C791" s="44" t="s">
        <v>24</v>
      </c>
      <c r="D791" s="15"/>
      <c r="E791" s="36">
        <f>E790/2</f>
        <v>1.5</v>
      </c>
      <c r="F791" s="25"/>
      <c r="G791" s="15"/>
      <c r="H791" s="52"/>
      <c r="I791" s="44">
        <f>E791*H791</f>
        <v>0</v>
      </c>
      <c r="J791" s="45">
        <f>G791+I791</f>
        <v>0</v>
      </c>
    </row>
    <row r="792" spans="1:10" ht="14.1" customHeight="1" x14ac:dyDescent="0.2">
      <c r="A792" s="16"/>
      <c r="B792" s="35" t="s">
        <v>179</v>
      </c>
      <c r="C792" s="44" t="s">
        <v>24</v>
      </c>
      <c r="D792" s="15"/>
      <c r="E792" s="36">
        <f>E790/2</f>
        <v>1.5</v>
      </c>
      <c r="F792" s="25"/>
      <c r="G792" s="15"/>
      <c r="H792" s="52"/>
      <c r="I792" s="44">
        <f>E792*H792</f>
        <v>0</v>
      </c>
      <c r="J792" s="45">
        <f>G792+I792</f>
        <v>0</v>
      </c>
    </row>
    <row r="793" spans="1:10" ht="14.1" customHeight="1" x14ac:dyDescent="0.2">
      <c r="A793" s="16">
        <v>310</v>
      </c>
      <c r="B793" s="17" t="s">
        <v>151</v>
      </c>
      <c r="C793" s="44" t="s">
        <v>1</v>
      </c>
      <c r="D793" s="15"/>
      <c r="E793" s="15">
        <v>5</v>
      </c>
      <c r="F793" s="25"/>
      <c r="G793" s="15">
        <f t="shared" si="68"/>
        <v>0</v>
      </c>
      <c r="H793" s="52"/>
      <c r="I793" s="44"/>
      <c r="J793" s="45">
        <f t="shared" si="69"/>
        <v>0</v>
      </c>
    </row>
    <row r="794" spans="1:10" ht="14.1" customHeight="1" x14ac:dyDescent="0.2">
      <c r="A794" s="16"/>
      <c r="B794" s="35" t="s">
        <v>278</v>
      </c>
      <c r="C794" s="44" t="s">
        <v>24</v>
      </c>
      <c r="D794" s="15"/>
      <c r="E794" s="36">
        <f>E793</f>
        <v>5</v>
      </c>
      <c r="F794" s="25"/>
      <c r="G794" s="15"/>
      <c r="H794" s="52"/>
      <c r="I794" s="44">
        <f>E794*H794</f>
        <v>0</v>
      </c>
      <c r="J794" s="45">
        <f>G794+I794</f>
        <v>0</v>
      </c>
    </row>
    <row r="795" spans="1:10" ht="14.1" customHeight="1" x14ac:dyDescent="0.2">
      <c r="A795" s="16"/>
      <c r="B795" s="35" t="s">
        <v>28</v>
      </c>
      <c r="C795" s="44" t="s">
        <v>24</v>
      </c>
      <c r="D795" s="15"/>
      <c r="E795" s="36">
        <f>E793</f>
        <v>5</v>
      </c>
      <c r="F795" s="25"/>
      <c r="G795" s="15"/>
      <c r="H795" s="52"/>
      <c r="I795" s="44">
        <f>E795*H795</f>
        <v>0</v>
      </c>
      <c r="J795" s="45">
        <f>G795+I795</f>
        <v>0</v>
      </c>
    </row>
    <row r="796" spans="1:10" ht="14.1" customHeight="1" x14ac:dyDescent="0.2">
      <c r="A796" s="16">
        <v>311</v>
      </c>
      <c r="B796" s="17" t="s">
        <v>153</v>
      </c>
      <c r="C796" s="44" t="s">
        <v>1</v>
      </c>
      <c r="D796" s="15"/>
      <c r="E796" s="15">
        <v>1</v>
      </c>
      <c r="F796" s="25"/>
      <c r="G796" s="15">
        <f t="shared" si="68"/>
        <v>0</v>
      </c>
      <c r="H796" s="52"/>
      <c r="I796" s="44"/>
      <c r="J796" s="45">
        <f t="shared" si="69"/>
        <v>0</v>
      </c>
    </row>
    <row r="797" spans="1:10" ht="14.1" customHeight="1" x14ac:dyDescent="0.2">
      <c r="A797" s="16"/>
      <c r="B797" s="35" t="s">
        <v>59</v>
      </c>
      <c r="C797" s="44" t="s">
        <v>24</v>
      </c>
      <c r="D797" s="15"/>
      <c r="E797" s="36">
        <v>1</v>
      </c>
      <c r="F797" s="25"/>
      <c r="G797" s="15"/>
      <c r="H797" s="52"/>
      <c r="I797" s="44">
        <f>E797*H797</f>
        <v>0</v>
      </c>
      <c r="J797" s="45">
        <f>G797+I797</f>
        <v>0</v>
      </c>
    </row>
    <row r="798" spans="1:10" ht="14.1" customHeight="1" x14ac:dyDescent="0.2">
      <c r="A798" s="16"/>
      <c r="B798" s="35" t="s">
        <v>28</v>
      </c>
      <c r="C798" s="44" t="s">
        <v>24</v>
      </c>
      <c r="D798" s="15"/>
      <c r="E798" s="36">
        <f>E796</f>
        <v>1</v>
      </c>
      <c r="F798" s="25"/>
      <c r="G798" s="15"/>
      <c r="H798" s="52"/>
      <c r="I798" s="44">
        <f>E798*H798</f>
        <v>0</v>
      </c>
      <c r="J798" s="45">
        <f>G798+I798</f>
        <v>0</v>
      </c>
    </row>
    <row r="799" spans="1:10" ht="14.1" customHeight="1" x14ac:dyDescent="0.2">
      <c r="A799" s="16">
        <v>312</v>
      </c>
      <c r="B799" s="17" t="s">
        <v>279</v>
      </c>
      <c r="C799" s="44" t="s">
        <v>1</v>
      </c>
      <c r="D799" s="15"/>
      <c r="E799" s="15">
        <v>1</v>
      </c>
      <c r="F799" s="25"/>
      <c r="G799" s="15">
        <f t="shared" si="68"/>
        <v>0</v>
      </c>
      <c r="H799" s="52"/>
      <c r="I799" s="44"/>
      <c r="J799" s="45">
        <f t="shared" si="69"/>
        <v>0</v>
      </c>
    </row>
    <row r="800" spans="1:10" ht="14.1" customHeight="1" x14ac:dyDescent="0.2">
      <c r="A800" s="16"/>
      <c r="B800" s="35" t="s">
        <v>49</v>
      </c>
      <c r="C800" s="44" t="s">
        <v>24</v>
      </c>
      <c r="D800" s="15"/>
      <c r="E800" s="36">
        <f>E799</f>
        <v>1</v>
      </c>
      <c r="F800" s="25"/>
      <c r="G800" s="15"/>
      <c r="H800" s="52"/>
      <c r="I800" s="44">
        <f>E800*H800</f>
        <v>0</v>
      </c>
      <c r="J800" s="45">
        <f>G800+I800</f>
        <v>0</v>
      </c>
    </row>
    <row r="801" spans="1:10" ht="14.1" customHeight="1" x14ac:dyDescent="0.2">
      <c r="A801" s="16"/>
      <c r="B801" s="35" t="s">
        <v>28</v>
      </c>
      <c r="C801" s="44" t="s">
        <v>24</v>
      </c>
      <c r="D801" s="15"/>
      <c r="E801" s="36">
        <f>E799</f>
        <v>1</v>
      </c>
      <c r="F801" s="25"/>
      <c r="G801" s="15"/>
      <c r="H801" s="52"/>
      <c r="I801" s="44">
        <f>E801*H801</f>
        <v>0</v>
      </c>
      <c r="J801" s="45">
        <f>G801+I801</f>
        <v>0</v>
      </c>
    </row>
    <row r="802" spans="1:10" ht="14.1" customHeight="1" x14ac:dyDescent="0.2">
      <c r="A802" s="16">
        <v>313</v>
      </c>
      <c r="B802" s="17" t="s">
        <v>155</v>
      </c>
      <c r="C802" s="44" t="s">
        <v>1</v>
      </c>
      <c r="D802" s="15"/>
      <c r="E802" s="15">
        <v>6</v>
      </c>
      <c r="F802" s="25"/>
      <c r="G802" s="15">
        <f t="shared" si="68"/>
        <v>0</v>
      </c>
      <c r="H802" s="52"/>
      <c r="I802" s="44"/>
      <c r="J802" s="45">
        <f t="shared" si="69"/>
        <v>0</v>
      </c>
    </row>
    <row r="803" spans="1:10" ht="14.1" customHeight="1" x14ac:dyDescent="0.2">
      <c r="A803" s="16"/>
      <c r="B803" s="35" t="s">
        <v>39</v>
      </c>
      <c r="C803" s="44" t="s">
        <v>24</v>
      </c>
      <c r="D803" s="15"/>
      <c r="E803" s="36">
        <v>1</v>
      </c>
      <c r="F803" s="25"/>
      <c r="G803" s="15"/>
      <c r="H803" s="52"/>
      <c r="I803" s="44">
        <f t="shared" ref="I803:I809" si="85">E803*H803</f>
        <v>0</v>
      </c>
      <c r="J803" s="45">
        <f t="shared" si="69"/>
        <v>0</v>
      </c>
    </row>
    <row r="804" spans="1:10" ht="14.1" customHeight="1" x14ac:dyDescent="0.2">
      <c r="A804" s="16"/>
      <c r="B804" s="35" t="s">
        <v>50</v>
      </c>
      <c r="C804" s="44" t="s">
        <v>24</v>
      </c>
      <c r="D804" s="15"/>
      <c r="E804" s="36">
        <v>1</v>
      </c>
      <c r="F804" s="25"/>
      <c r="G804" s="15"/>
      <c r="H804" s="52"/>
      <c r="I804" s="44">
        <f t="shared" si="85"/>
        <v>0</v>
      </c>
      <c r="J804" s="45">
        <f t="shared" si="69"/>
        <v>0</v>
      </c>
    </row>
    <row r="805" spans="1:10" ht="14.1" customHeight="1" x14ac:dyDescent="0.2">
      <c r="A805" s="16"/>
      <c r="B805" s="35" t="s">
        <v>48</v>
      </c>
      <c r="C805" s="44" t="s">
        <v>24</v>
      </c>
      <c r="D805" s="15"/>
      <c r="E805" s="36">
        <v>0</v>
      </c>
      <c r="F805" s="25"/>
      <c r="G805" s="15"/>
      <c r="H805" s="52"/>
      <c r="I805" s="44">
        <f t="shared" si="85"/>
        <v>0</v>
      </c>
      <c r="J805" s="45">
        <f t="shared" si="69"/>
        <v>0</v>
      </c>
    </row>
    <row r="806" spans="1:10" ht="14.1" customHeight="1" x14ac:dyDescent="0.2">
      <c r="A806" s="16"/>
      <c r="B806" s="35" t="s">
        <v>47</v>
      </c>
      <c r="C806" s="44" t="s">
        <v>24</v>
      </c>
      <c r="D806" s="15"/>
      <c r="E806" s="36">
        <v>2</v>
      </c>
      <c r="F806" s="25"/>
      <c r="G806" s="15"/>
      <c r="H806" s="52"/>
      <c r="I806" s="44">
        <f t="shared" si="85"/>
        <v>0</v>
      </c>
      <c r="J806" s="45">
        <f t="shared" si="69"/>
        <v>0</v>
      </c>
    </row>
    <row r="807" spans="1:10" ht="14.1" customHeight="1" x14ac:dyDescent="0.2">
      <c r="A807" s="16"/>
      <c r="B807" s="35" t="s">
        <v>46</v>
      </c>
      <c r="C807" s="44" t="s">
        <v>24</v>
      </c>
      <c r="D807" s="15"/>
      <c r="E807" s="36">
        <v>2</v>
      </c>
      <c r="F807" s="25"/>
      <c r="G807" s="15"/>
      <c r="H807" s="52"/>
      <c r="I807" s="44">
        <f t="shared" si="85"/>
        <v>0</v>
      </c>
      <c r="J807" s="45">
        <f t="shared" si="69"/>
        <v>0</v>
      </c>
    </row>
    <row r="808" spans="1:10" ht="14.1" customHeight="1" x14ac:dyDescent="0.2">
      <c r="A808" s="16"/>
      <c r="B808" s="35" t="s">
        <v>45</v>
      </c>
      <c r="C808" s="44" t="s">
        <v>24</v>
      </c>
      <c r="D808" s="15"/>
      <c r="E808" s="36">
        <v>1</v>
      </c>
      <c r="F808" s="25"/>
      <c r="G808" s="15"/>
      <c r="H808" s="52"/>
      <c r="I808" s="44">
        <f t="shared" si="85"/>
        <v>0</v>
      </c>
      <c r="J808" s="45">
        <f t="shared" si="69"/>
        <v>0</v>
      </c>
    </row>
    <row r="809" spans="1:10" ht="14.1" customHeight="1" x14ac:dyDescent="0.2">
      <c r="A809" s="16"/>
      <c r="B809" s="35" t="s">
        <v>28</v>
      </c>
      <c r="C809" s="44" t="s">
        <v>24</v>
      </c>
      <c r="D809" s="15"/>
      <c r="E809" s="36">
        <f>E802</f>
        <v>6</v>
      </c>
      <c r="F809" s="25"/>
      <c r="G809" s="15"/>
      <c r="H809" s="52"/>
      <c r="I809" s="44">
        <f t="shared" si="85"/>
        <v>0</v>
      </c>
      <c r="J809" s="45">
        <f t="shared" si="69"/>
        <v>0</v>
      </c>
    </row>
    <row r="810" spans="1:10" ht="14.1" customHeight="1" x14ac:dyDescent="0.2">
      <c r="A810" s="16">
        <v>314</v>
      </c>
      <c r="B810" s="17" t="s">
        <v>156</v>
      </c>
      <c r="C810" s="44" t="s">
        <v>1</v>
      </c>
      <c r="D810" s="15"/>
      <c r="E810" s="15">
        <v>4</v>
      </c>
      <c r="F810" s="25"/>
      <c r="G810" s="15">
        <f t="shared" si="68"/>
        <v>0</v>
      </c>
      <c r="H810" s="52"/>
      <c r="I810" s="44"/>
      <c r="J810" s="45">
        <f t="shared" si="69"/>
        <v>0</v>
      </c>
    </row>
    <row r="811" spans="1:10" ht="14.1" customHeight="1" x14ac:dyDescent="0.2">
      <c r="A811" s="16"/>
      <c r="B811" s="35" t="s">
        <v>157</v>
      </c>
      <c r="C811" s="44" t="s">
        <v>1</v>
      </c>
      <c r="D811" s="15"/>
      <c r="E811" s="36">
        <f>E810</f>
        <v>4</v>
      </c>
      <c r="F811" s="25"/>
      <c r="G811" s="15"/>
      <c r="H811" s="52"/>
      <c r="I811" s="44">
        <f>E811*H811</f>
        <v>0</v>
      </c>
      <c r="J811" s="45">
        <f>G811+I811</f>
        <v>0</v>
      </c>
    </row>
    <row r="812" spans="1:10" ht="14.1" customHeight="1" x14ac:dyDescent="0.2">
      <c r="A812" s="16"/>
      <c r="B812" s="35" t="s">
        <v>28</v>
      </c>
      <c r="C812" s="44" t="s">
        <v>24</v>
      </c>
      <c r="D812" s="15"/>
      <c r="E812" s="36">
        <v>1</v>
      </c>
      <c r="F812" s="25"/>
      <c r="G812" s="15"/>
      <c r="H812" s="52"/>
      <c r="I812" s="44">
        <f>E812*H812</f>
        <v>0</v>
      </c>
      <c r="J812" s="45">
        <f>G812+I812</f>
        <v>0</v>
      </c>
    </row>
    <row r="813" spans="1:10" ht="27" customHeight="1" x14ac:dyDescent="0.2">
      <c r="A813" s="16">
        <v>315</v>
      </c>
      <c r="B813" s="17" t="s">
        <v>280</v>
      </c>
      <c r="C813" s="44" t="s">
        <v>12</v>
      </c>
      <c r="D813" s="15"/>
      <c r="E813" s="15">
        <v>9.31</v>
      </c>
      <c r="F813" s="25"/>
      <c r="G813" s="15">
        <f t="shared" si="68"/>
        <v>0</v>
      </c>
      <c r="H813" s="52"/>
      <c r="I813" s="44"/>
      <c r="J813" s="45">
        <f t="shared" si="69"/>
        <v>0</v>
      </c>
    </row>
    <row r="814" spans="1:10" ht="14.1" customHeight="1" x14ac:dyDescent="0.2">
      <c r="A814" s="16">
        <v>316</v>
      </c>
      <c r="B814" s="17" t="s">
        <v>184</v>
      </c>
      <c r="C814" s="44" t="s">
        <v>17</v>
      </c>
      <c r="D814" s="15"/>
      <c r="E814" s="15">
        <v>5</v>
      </c>
      <c r="F814" s="25"/>
      <c r="G814" s="15">
        <f t="shared" si="68"/>
        <v>0</v>
      </c>
      <c r="H814" s="52"/>
      <c r="I814" s="44"/>
      <c r="J814" s="45">
        <f>G814+I814</f>
        <v>0</v>
      </c>
    </row>
    <row r="815" spans="1:10" ht="14.1" customHeight="1" x14ac:dyDescent="0.2">
      <c r="A815" s="16"/>
      <c r="B815" s="35" t="s">
        <v>18</v>
      </c>
      <c r="C815" s="44" t="s">
        <v>1</v>
      </c>
      <c r="D815" s="15"/>
      <c r="E815" s="36">
        <v>200</v>
      </c>
      <c r="F815" s="25"/>
      <c r="G815" s="15"/>
      <c r="H815" s="52"/>
      <c r="I815" s="44">
        <f>E815*H815</f>
        <v>0</v>
      </c>
      <c r="J815" s="45">
        <f>G815+I815</f>
        <v>0</v>
      </c>
    </row>
    <row r="816" spans="1:10" ht="14.1" customHeight="1" thickBot="1" x14ac:dyDescent="0.25">
      <c r="A816" s="16"/>
      <c r="B816" s="76" t="s">
        <v>281</v>
      </c>
      <c r="C816" s="77"/>
      <c r="D816" s="77"/>
      <c r="E816" s="77"/>
      <c r="F816" s="78"/>
      <c r="G816" s="79">
        <f>SUM(G692:G815)</f>
        <v>0</v>
      </c>
      <c r="H816" s="78"/>
      <c r="I816" s="79">
        <f>SUM(I692:I815)</f>
        <v>0</v>
      </c>
      <c r="J816" s="79">
        <f>SUM(J692:J815)</f>
        <v>0</v>
      </c>
    </row>
    <row r="817" spans="1:11" ht="14.1" customHeight="1" thickBot="1" x14ac:dyDescent="0.25">
      <c r="A817" s="16"/>
      <c r="B817" s="19" t="s">
        <v>282</v>
      </c>
      <c r="C817" s="20"/>
      <c r="D817" s="20"/>
      <c r="E817" s="20"/>
      <c r="F817" s="20"/>
      <c r="G817" s="21">
        <f>G816+G690+G670+G615+G598+G533+G515+G386+G365+G290+G269+G167+G145+G28</f>
        <v>0</v>
      </c>
      <c r="H817" s="21"/>
      <c r="I817" s="21">
        <f>I816+I690+I670+I615+I598+I533+I515+I386+I365+I290+I269+I167+I145+I28</f>
        <v>0</v>
      </c>
      <c r="J817" s="21">
        <f>J816+J690+J670+J615+J598+J533+J515+J386+J365+J290+J269+J167+J145+J28</f>
        <v>0</v>
      </c>
    </row>
    <row r="818" spans="1:11" ht="14.1" customHeight="1" x14ac:dyDescent="0.2">
      <c r="A818" s="42"/>
      <c r="B818" s="13" t="s">
        <v>283</v>
      </c>
      <c r="C818" s="14"/>
      <c r="D818" s="14"/>
      <c r="E818" s="14"/>
      <c r="F818" s="24"/>
      <c r="G818" s="24"/>
      <c r="H818" s="14"/>
      <c r="I818" s="24"/>
      <c r="J818" s="14"/>
      <c r="K818" s="45"/>
    </row>
    <row r="819" spans="1:11" ht="14.1" customHeight="1" x14ac:dyDescent="0.2">
      <c r="A819" s="42">
        <v>316</v>
      </c>
      <c r="B819" s="43" t="s">
        <v>284</v>
      </c>
      <c r="C819" s="44" t="s">
        <v>12</v>
      </c>
      <c r="D819" s="44"/>
      <c r="E819" s="44">
        <v>3.8</v>
      </c>
      <c r="F819" s="25"/>
      <c r="G819" s="15">
        <f>F819*E819</f>
        <v>0</v>
      </c>
      <c r="H819" s="44"/>
      <c r="I819" s="52"/>
      <c r="J819" s="45">
        <f>G819+I819</f>
        <v>0</v>
      </c>
      <c r="K819" s="45">
        <f t="shared" ref="K819:K838" si="86">H819+J819</f>
        <v>0</v>
      </c>
    </row>
    <row r="820" spans="1:11" ht="14.1" customHeight="1" x14ac:dyDescent="0.2">
      <c r="A820" s="42">
        <v>317</v>
      </c>
      <c r="B820" s="43" t="s">
        <v>90</v>
      </c>
      <c r="C820" s="44" t="s">
        <v>1</v>
      </c>
      <c r="D820" s="44"/>
      <c r="E820" s="44">
        <v>1</v>
      </c>
      <c r="F820" s="25"/>
      <c r="G820" s="15">
        <f t="shared" ref="G820:G838" si="87">F820*E820</f>
        <v>0</v>
      </c>
      <c r="H820" s="44"/>
      <c r="I820" s="52"/>
      <c r="J820" s="45">
        <f t="shared" ref="J820:J838" si="88">G820+I820</f>
        <v>0</v>
      </c>
      <c r="K820" s="45">
        <f t="shared" si="86"/>
        <v>0</v>
      </c>
    </row>
    <row r="821" spans="1:11" ht="14.1" customHeight="1" x14ac:dyDescent="0.2">
      <c r="A821" s="42">
        <v>318</v>
      </c>
      <c r="B821" s="43" t="s">
        <v>285</v>
      </c>
      <c r="C821" s="44" t="s">
        <v>1</v>
      </c>
      <c r="D821" s="44"/>
      <c r="E821" s="44">
        <v>1</v>
      </c>
      <c r="F821" s="25"/>
      <c r="G821" s="15">
        <f t="shared" si="87"/>
        <v>0</v>
      </c>
      <c r="H821" s="44"/>
      <c r="I821" s="52"/>
      <c r="J821" s="45">
        <f t="shared" si="88"/>
        <v>0</v>
      </c>
      <c r="K821" s="45">
        <f t="shared" si="86"/>
        <v>0</v>
      </c>
    </row>
    <row r="822" spans="1:11" ht="14.1" customHeight="1" x14ac:dyDescent="0.2">
      <c r="A822" s="42">
        <v>319</v>
      </c>
      <c r="B822" s="43" t="s">
        <v>92</v>
      </c>
      <c r="C822" s="44" t="s">
        <v>1</v>
      </c>
      <c r="D822" s="44"/>
      <c r="E822" s="44">
        <v>2</v>
      </c>
      <c r="F822" s="25"/>
      <c r="G822" s="15">
        <f t="shared" si="87"/>
        <v>0</v>
      </c>
      <c r="H822" s="44"/>
      <c r="I822" s="52"/>
      <c r="J822" s="45">
        <f t="shared" si="88"/>
        <v>0</v>
      </c>
      <c r="K822" s="45">
        <f t="shared" si="86"/>
        <v>0</v>
      </c>
    </row>
    <row r="823" spans="1:11" ht="14.1" customHeight="1" x14ac:dyDescent="0.2">
      <c r="A823" s="42">
        <v>320</v>
      </c>
      <c r="B823" s="43" t="s">
        <v>286</v>
      </c>
      <c r="C823" s="44" t="s">
        <v>1</v>
      </c>
      <c r="D823" s="44"/>
      <c r="E823" s="44">
        <v>1</v>
      </c>
      <c r="F823" s="25"/>
      <c r="G823" s="15">
        <f t="shared" si="87"/>
        <v>0</v>
      </c>
      <c r="H823" s="44"/>
      <c r="I823" s="52"/>
      <c r="J823" s="45">
        <f t="shared" si="88"/>
        <v>0</v>
      </c>
      <c r="K823" s="45">
        <f t="shared" si="86"/>
        <v>0</v>
      </c>
    </row>
    <row r="824" spans="1:11" ht="14.1" customHeight="1" x14ac:dyDescent="0.2">
      <c r="A824" s="42">
        <v>321</v>
      </c>
      <c r="B824" s="43" t="s">
        <v>191</v>
      </c>
      <c r="C824" s="44" t="s">
        <v>1</v>
      </c>
      <c r="D824" s="44"/>
      <c r="E824" s="44">
        <v>2</v>
      </c>
      <c r="F824" s="25"/>
      <c r="G824" s="15">
        <f t="shared" si="87"/>
        <v>0</v>
      </c>
      <c r="H824" s="44"/>
      <c r="I824" s="52"/>
      <c r="J824" s="45">
        <f t="shared" si="88"/>
        <v>0</v>
      </c>
      <c r="K824" s="45">
        <f t="shared" si="86"/>
        <v>0</v>
      </c>
    </row>
    <row r="825" spans="1:11" ht="14.1" customHeight="1" x14ac:dyDescent="0.2">
      <c r="A825" s="42">
        <v>322</v>
      </c>
      <c r="B825" s="43" t="s">
        <v>95</v>
      </c>
      <c r="C825" s="44" t="s">
        <v>1</v>
      </c>
      <c r="D825" s="44"/>
      <c r="E825" s="44">
        <v>5</v>
      </c>
      <c r="F825" s="25"/>
      <c r="G825" s="15">
        <f t="shared" si="87"/>
        <v>0</v>
      </c>
      <c r="H825" s="44"/>
      <c r="I825" s="52"/>
      <c r="J825" s="45">
        <f t="shared" si="88"/>
        <v>0</v>
      </c>
      <c r="K825" s="45">
        <f t="shared" si="86"/>
        <v>0</v>
      </c>
    </row>
    <row r="826" spans="1:11" ht="14.1" customHeight="1" x14ac:dyDescent="0.2">
      <c r="A826" s="42">
        <v>323</v>
      </c>
      <c r="B826" s="43" t="s">
        <v>259</v>
      </c>
      <c r="C826" s="44" t="s">
        <v>1</v>
      </c>
      <c r="D826" s="44"/>
      <c r="E826" s="44">
        <v>2</v>
      </c>
      <c r="F826" s="25"/>
      <c r="G826" s="15">
        <f t="shared" si="87"/>
        <v>0</v>
      </c>
      <c r="H826" s="44"/>
      <c r="I826" s="52"/>
      <c r="J826" s="45">
        <f t="shared" si="88"/>
        <v>0</v>
      </c>
      <c r="K826" s="45">
        <f t="shared" si="86"/>
        <v>0</v>
      </c>
    </row>
    <row r="827" spans="1:11" ht="14.1" customHeight="1" x14ac:dyDescent="0.2">
      <c r="A827" s="42">
        <v>324</v>
      </c>
      <c r="B827" s="43" t="s">
        <v>97</v>
      </c>
      <c r="C827" s="44" t="s">
        <v>1</v>
      </c>
      <c r="D827" s="44"/>
      <c r="E827" s="44">
        <v>2</v>
      </c>
      <c r="F827" s="25"/>
      <c r="G827" s="15">
        <f t="shared" si="87"/>
        <v>0</v>
      </c>
      <c r="H827" s="44"/>
      <c r="I827" s="52"/>
      <c r="J827" s="45">
        <f t="shared" si="88"/>
        <v>0</v>
      </c>
      <c r="K827" s="45">
        <f t="shared" si="86"/>
        <v>0</v>
      </c>
    </row>
    <row r="828" spans="1:11" ht="14.1" customHeight="1" x14ac:dyDescent="0.2">
      <c r="A828" s="42">
        <v>325</v>
      </c>
      <c r="B828" s="43" t="s">
        <v>287</v>
      </c>
      <c r="C828" s="44" t="s">
        <v>1</v>
      </c>
      <c r="D828" s="44"/>
      <c r="E828" s="44">
        <v>4</v>
      </c>
      <c r="F828" s="25"/>
      <c r="G828" s="15">
        <f t="shared" si="87"/>
        <v>0</v>
      </c>
      <c r="H828" s="44"/>
      <c r="I828" s="52"/>
      <c r="J828" s="45">
        <f t="shared" si="88"/>
        <v>0</v>
      </c>
      <c r="K828" s="45">
        <f t="shared" si="86"/>
        <v>0</v>
      </c>
    </row>
    <row r="829" spans="1:11" ht="14.1" customHeight="1" x14ac:dyDescent="0.2">
      <c r="A829" s="42">
        <v>326</v>
      </c>
      <c r="B829" s="43" t="s">
        <v>267</v>
      </c>
      <c r="C829" s="44" t="s">
        <v>12</v>
      </c>
      <c r="D829" s="44"/>
      <c r="E829" s="44">
        <v>4.5</v>
      </c>
      <c r="F829" s="25"/>
      <c r="G829" s="15">
        <f t="shared" si="87"/>
        <v>0</v>
      </c>
      <c r="H829" s="44"/>
      <c r="I829" s="52"/>
      <c r="J829" s="45">
        <f t="shared" si="88"/>
        <v>0</v>
      </c>
      <c r="K829" s="45">
        <f t="shared" si="86"/>
        <v>0</v>
      </c>
    </row>
    <row r="830" spans="1:11" ht="14.1" customHeight="1" x14ac:dyDescent="0.2">
      <c r="A830" s="42">
        <v>327</v>
      </c>
      <c r="B830" s="43" t="s">
        <v>100</v>
      </c>
      <c r="C830" s="44" t="s">
        <v>2</v>
      </c>
      <c r="D830" s="44"/>
      <c r="E830" s="44">
        <v>21</v>
      </c>
      <c r="F830" s="25"/>
      <c r="G830" s="15">
        <f>F830*E830</f>
        <v>0</v>
      </c>
      <c r="H830" s="44"/>
      <c r="I830" s="52"/>
      <c r="J830" s="45">
        <f t="shared" si="88"/>
        <v>0</v>
      </c>
      <c r="K830" s="45">
        <f t="shared" si="86"/>
        <v>0</v>
      </c>
    </row>
    <row r="831" spans="1:11" ht="14.1" customHeight="1" x14ac:dyDescent="0.2">
      <c r="A831" s="42">
        <v>328</v>
      </c>
      <c r="B831" s="43" t="s">
        <v>101</v>
      </c>
      <c r="C831" s="44" t="s">
        <v>12</v>
      </c>
      <c r="D831" s="44"/>
      <c r="E831" s="44">
        <v>14</v>
      </c>
      <c r="F831" s="25"/>
      <c r="G831" s="15">
        <f t="shared" si="87"/>
        <v>0</v>
      </c>
      <c r="H831" s="44"/>
      <c r="I831" s="52"/>
      <c r="J831" s="45">
        <f t="shared" si="88"/>
        <v>0</v>
      </c>
      <c r="K831" s="45">
        <f t="shared" si="86"/>
        <v>0</v>
      </c>
    </row>
    <row r="832" spans="1:11" ht="14.1" customHeight="1" x14ac:dyDescent="0.2">
      <c r="A832" s="42">
        <v>329</v>
      </c>
      <c r="B832" s="43" t="s">
        <v>288</v>
      </c>
      <c r="C832" s="44" t="s">
        <v>12</v>
      </c>
      <c r="D832" s="44"/>
      <c r="E832" s="44">
        <v>9</v>
      </c>
      <c r="F832" s="25"/>
      <c r="G832" s="15">
        <f t="shared" si="87"/>
        <v>0</v>
      </c>
      <c r="H832" s="44"/>
      <c r="I832" s="52"/>
      <c r="J832" s="45">
        <f t="shared" si="88"/>
        <v>0</v>
      </c>
      <c r="K832" s="45">
        <f t="shared" si="86"/>
        <v>0</v>
      </c>
    </row>
    <row r="833" spans="1:11" ht="14.1" customHeight="1" x14ac:dyDescent="0.2">
      <c r="A833" s="42">
        <v>330</v>
      </c>
      <c r="B833" s="43" t="s">
        <v>73</v>
      </c>
      <c r="C833" s="44" t="s">
        <v>12</v>
      </c>
      <c r="D833" s="44"/>
      <c r="E833" s="44">
        <v>18.8</v>
      </c>
      <c r="F833" s="25"/>
      <c r="G833" s="15">
        <f t="shared" si="87"/>
        <v>0</v>
      </c>
      <c r="H833" s="44"/>
      <c r="I833" s="52"/>
      <c r="J833" s="45">
        <f t="shared" si="88"/>
        <v>0</v>
      </c>
      <c r="K833" s="45">
        <f t="shared" si="86"/>
        <v>0</v>
      </c>
    </row>
    <row r="834" spans="1:11" ht="14.1" customHeight="1" x14ac:dyDescent="0.2">
      <c r="A834" s="42">
        <v>331</v>
      </c>
      <c r="B834" s="43" t="s">
        <v>104</v>
      </c>
      <c r="C834" s="44" t="s">
        <v>12</v>
      </c>
      <c r="D834" s="44"/>
      <c r="E834" s="44">
        <v>4.5</v>
      </c>
      <c r="F834" s="25"/>
      <c r="G834" s="15">
        <f t="shared" si="87"/>
        <v>0</v>
      </c>
      <c r="H834" s="44"/>
      <c r="I834" s="52"/>
      <c r="J834" s="45">
        <f t="shared" si="88"/>
        <v>0</v>
      </c>
      <c r="K834" s="45">
        <f t="shared" si="86"/>
        <v>0</v>
      </c>
    </row>
    <row r="835" spans="1:11" ht="14.1" customHeight="1" x14ac:dyDescent="0.2">
      <c r="A835" s="42">
        <v>332</v>
      </c>
      <c r="B835" s="43" t="s">
        <v>268</v>
      </c>
      <c r="C835" s="44" t="s">
        <v>12</v>
      </c>
      <c r="D835" s="44"/>
      <c r="E835" s="44">
        <v>4.5</v>
      </c>
      <c r="F835" s="25"/>
      <c r="G835" s="15">
        <f t="shared" si="87"/>
        <v>0</v>
      </c>
      <c r="H835" s="44"/>
      <c r="I835" s="52"/>
      <c r="J835" s="45">
        <f t="shared" si="88"/>
        <v>0</v>
      </c>
      <c r="K835" s="45">
        <f t="shared" si="86"/>
        <v>0</v>
      </c>
    </row>
    <row r="836" spans="1:11" ht="14.1" customHeight="1" x14ac:dyDescent="0.2">
      <c r="A836" s="42">
        <v>333</v>
      </c>
      <c r="B836" s="43" t="s">
        <v>5</v>
      </c>
      <c r="C836" s="44" t="s">
        <v>1</v>
      </c>
      <c r="D836" s="44"/>
      <c r="E836" s="44">
        <v>2</v>
      </c>
      <c r="F836" s="25"/>
      <c r="G836" s="15">
        <f t="shared" si="87"/>
        <v>0</v>
      </c>
      <c r="H836" s="44"/>
      <c r="I836" s="52"/>
      <c r="J836" s="45">
        <f t="shared" si="88"/>
        <v>0</v>
      </c>
      <c r="K836" s="45">
        <f t="shared" si="86"/>
        <v>0</v>
      </c>
    </row>
    <row r="837" spans="1:11" ht="14.1" customHeight="1" x14ac:dyDescent="0.2">
      <c r="A837" s="42">
        <v>334</v>
      </c>
      <c r="B837" s="43" t="s">
        <v>106</v>
      </c>
      <c r="C837" s="44" t="s">
        <v>1</v>
      </c>
      <c r="D837" s="44"/>
      <c r="E837" s="44">
        <v>2</v>
      </c>
      <c r="F837" s="25"/>
      <c r="G837" s="15">
        <f t="shared" si="87"/>
        <v>0</v>
      </c>
      <c r="H837" s="44"/>
      <c r="I837" s="52"/>
      <c r="J837" s="45">
        <f t="shared" si="88"/>
        <v>0</v>
      </c>
      <c r="K837" s="45">
        <f t="shared" si="86"/>
        <v>0</v>
      </c>
    </row>
    <row r="838" spans="1:11" ht="14.1" customHeight="1" x14ac:dyDescent="0.2">
      <c r="A838" s="42">
        <v>335</v>
      </c>
      <c r="B838" s="43" t="s">
        <v>107</v>
      </c>
      <c r="C838" s="44" t="s">
        <v>1</v>
      </c>
      <c r="D838" s="44"/>
      <c r="E838" s="44">
        <v>2</v>
      </c>
      <c r="F838" s="25"/>
      <c r="G838" s="15">
        <f t="shared" si="87"/>
        <v>0</v>
      </c>
      <c r="H838" s="44"/>
      <c r="I838" s="52"/>
      <c r="J838" s="45">
        <f t="shared" si="88"/>
        <v>0</v>
      </c>
      <c r="K838" s="45">
        <f t="shared" si="86"/>
        <v>0</v>
      </c>
    </row>
    <row r="839" spans="1:11" ht="14.1" customHeight="1" x14ac:dyDescent="0.2">
      <c r="A839" s="42"/>
      <c r="B839" s="76" t="s">
        <v>185</v>
      </c>
      <c r="C839" s="77"/>
      <c r="D839" s="77"/>
      <c r="E839" s="77"/>
      <c r="F839" s="78"/>
      <c r="G839" s="84">
        <f>SUM(G819:G838)</f>
        <v>0</v>
      </c>
      <c r="H839" s="79"/>
      <c r="I839" s="78"/>
      <c r="J839" s="79">
        <f>SUM(J819:J838)</f>
        <v>0</v>
      </c>
      <c r="K839" s="53">
        <f>SUM(K819:K838)</f>
        <v>0</v>
      </c>
    </row>
    <row r="840" spans="1:11" ht="14.1" customHeight="1" x14ac:dyDescent="0.2">
      <c r="A840" s="16"/>
      <c r="B840" s="13" t="s">
        <v>289</v>
      </c>
      <c r="C840" s="14"/>
      <c r="D840" s="14"/>
      <c r="E840" s="14"/>
      <c r="F840" s="14"/>
      <c r="G840" s="14"/>
      <c r="H840" s="14"/>
      <c r="I840" s="14"/>
      <c r="J840" s="14"/>
      <c r="K840" s="45"/>
    </row>
    <row r="841" spans="1:11" ht="14.1" customHeight="1" x14ac:dyDescent="0.2">
      <c r="A841" s="42">
        <v>336</v>
      </c>
      <c r="B841" s="17" t="s">
        <v>109</v>
      </c>
      <c r="C841" s="44" t="s">
        <v>2</v>
      </c>
      <c r="D841" s="44"/>
      <c r="E841" s="44">
        <v>25</v>
      </c>
      <c r="F841" s="25"/>
      <c r="G841" s="15">
        <f>F841*E841</f>
        <v>0</v>
      </c>
      <c r="H841" s="52"/>
      <c r="I841" s="52"/>
      <c r="J841" s="44">
        <f>G841+I841</f>
        <v>0</v>
      </c>
      <c r="K841" s="45">
        <f t="shared" ref="K841" si="89">H841+J841</f>
        <v>0</v>
      </c>
    </row>
    <row r="842" spans="1:11" ht="14.1" customHeight="1" x14ac:dyDescent="0.2">
      <c r="A842" s="42"/>
      <c r="B842" s="35" t="s">
        <v>22</v>
      </c>
      <c r="C842" s="44" t="s">
        <v>2</v>
      </c>
      <c r="D842" s="44"/>
      <c r="E842" s="47">
        <v>27</v>
      </c>
      <c r="F842" s="25"/>
      <c r="G842" s="52"/>
      <c r="H842" s="52"/>
      <c r="I842" s="52">
        <f>E842*H842</f>
        <v>0</v>
      </c>
      <c r="J842" s="44">
        <f t="shared" ref="J842:K911" si="90">G842+I842</f>
        <v>0</v>
      </c>
      <c r="K842" s="45">
        <f>H842+J842</f>
        <v>0</v>
      </c>
    </row>
    <row r="843" spans="1:11" ht="14.1" customHeight="1" x14ac:dyDescent="0.2">
      <c r="A843" s="42"/>
      <c r="B843" s="35" t="s">
        <v>23</v>
      </c>
      <c r="C843" s="44" t="s">
        <v>24</v>
      </c>
      <c r="D843" s="44"/>
      <c r="E843" s="47">
        <v>4</v>
      </c>
      <c r="F843" s="25"/>
      <c r="G843" s="52"/>
      <c r="H843" s="52"/>
      <c r="I843" s="52">
        <f t="shared" ref="I843:I912" si="91">E843*H843</f>
        <v>0</v>
      </c>
      <c r="J843" s="44">
        <f t="shared" si="90"/>
        <v>0</v>
      </c>
      <c r="K843" s="45">
        <f t="shared" si="90"/>
        <v>0</v>
      </c>
    </row>
    <row r="844" spans="1:11" ht="14.1" customHeight="1" x14ac:dyDescent="0.2">
      <c r="A844" s="42">
        <v>336</v>
      </c>
      <c r="B844" s="17" t="s">
        <v>110</v>
      </c>
      <c r="C844" s="44" t="s">
        <v>2</v>
      </c>
      <c r="D844" s="44"/>
      <c r="E844" s="44">
        <v>7</v>
      </c>
      <c r="F844" s="25"/>
      <c r="G844" s="15">
        <f t="shared" ref="G844" si="92">F844*E844</f>
        <v>0</v>
      </c>
      <c r="H844" s="52"/>
      <c r="I844" s="52"/>
      <c r="J844" s="44">
        <f t="shared" si="90"/>
        <v>0</v>
      </c>
      <c r="K844" s="45">
        <f t="shared" si="90"/>
        <v>0</v>
      </c>
    </row>
    <row r="845" spans="1:11" ht="14.1" customHeight="1" x14ac:dyDescent="0.2">
      <c r="A845" s="42"/>
      <c r="B845" s="35" t="s">
        <v>25</v>
      </c>
      <c r="C845" s="44" t="s">
        <v>2</v>
      </c>
      <c r="D845" s="44"/>
      <c r="E845" s="47">
        <f>E844*1.02</f>
        <v>7.1400000000000006</v>
      </c>
      <c r="F845" s="25"/>
      <c r="G845" s="52"/>
      <c r="H845" s="52"/>
      <c r="I845" s="52">
        <f t="shared" si="91"/>
        <v>0</v>
      </c>
      <c r="J845" s="44">
        <f t="shared" si="90"/>
        <v>0</v>
      </c>
      <c r="K845" s="45">
        <f t="shared" si="90"/>
        <v>0</v>
      </c>
    </row>
    <row r="846" spans="1:11" ht="14.1" customHeight="1" x14ac:dyDescent="0.2">
      <c r="A846" s="42"/>
      <c r="B846" s="35" t="s">
        <v>26</v>
      </c>
      <c r="C846" s="44" t="s">
        <v>24</v>
      </c>
      <c r="D846" s="44"/>
      <c r="E846" s="47">
        <v>4</v>
      </c>
      <c r="F846" s="25"/>
      <c r="G846" s="52"/>
      <c r="H846" s="52"/>
      <c r="I846" s="52">
        <f t="shared" si="91"/>
        <v>0</v>
      </c>
      <c r="J846" s="44">
        <f t="shared" si="90"/>
        <v>0</v>
      </c>
      <c r="K846" s="45">
        <f t="shared" si="90"/>
        <v>0</v>
      </c>
    </row>
    <row r="847" spans="1:11" ht="14.1" customHeight="1" x14ac:dyDescent="0.2">
      <c r="A847" s="42">
        <v>337</v>
      </c>
      <c r="B847" s="43" t="s">
        <v>290</v>
      </c>
      <c r="C847" s="44" t="s">
        <v>12</v>
      </c>
      <c r="D847" s="44"/>
      <c r="E847" s="44">
        <v>300</v>
      </c>
      <c r="F847" s="25"/>
      <c r="G847" s="15">
        <f t="shared" ref="G847" si="93">F847*E847</f>
        <v>0</v>
      </c>
      <c r="H847" s="52"/>
      <c r="I847" s="52"/>
      <c r="J847" s="44">
        <f t="shared" si="90"/>
        <v>0</v>
      </c>
      <c r="K847" s="45">
        <f t="shared" si="90"/>
        <v>0</v>
      </c>
    </row>
    <row r="848" spans="1:11" ht="14.1" customHeight="1" x14ac:dyDescent="0.2">
      <c r="A848" s="42"/>
      <c r="B848" s="46" t="s">
        <v>291</v>
      </c>
      <c r="C848" s="44" t="s">
        <v>74</v>
      </c>
      <c r="D848" s="44"/>
      <c r="E848" s="47">
        <v>20</v>
      </c>
      <c r="F848" s="25"/>
      <c r="G848" s="52"/>
      <c r="H848" s="52"/>
      <c r="I848" s="52">
        <f t="shared" si="91"/>
        <v>0</v>
      </c>
      <c r="J848" s="44">
        <f t="shared" si="90"/>
        <v>0</v>
      </c>
      <c r="K848" s="45">
        <f t="shared" si="90"/>
        <v>0</v>
      </c>
    </row>
    <row r="849" spans="1:11" ht="14.1" customHeight="1" x14ac:dyDescent="0.2">
      <c r="A849" s="42"/>
      <c r="B849" s="46" t="s">
        <v>28</v>
      </c>
      <c r="C849" s="44" t="s">
        <v>24</v>
      </c>
      <c r="D849" s="44"/>
      <c r="E849" s="47">
        <v>1</v>
      </c>
      <c r="F849" s="25"/>
      <c r="G849" s="52"/>
      <c r="H849" s="52"/>
      <c r="I849" s="52">
        <f t="shared" si="91"/>
        <v>0</v>
      </c>
      <c r="J849" s="44">
        <f t="shared" si="90"/>
        <v>0</v>
      </c>
      <c r="K849" s="45">
        <f t="shared" si="90"/>
        <v>0</v>
      </c>
    </row>
    <row r="850" spans="1:11" ht="14.1" customHeight="1" x14ac:dyDescent="0.2">
      <c r="A850" s="42">
        <v>338</v>
      </c>
      <c r="B850" s="43" t="s">
        <v>112</v>
      </c>
      <c r="C850" s="44" t="s">
        <v>12</v>
      </c>
      <c r="D850" s="44"/>
      <c r="E850" s="44">
        <v>9</v>
      </c>
      <c r="F850" s="25"/>
      <c r="G850" s="15">
        <f t="shared" ref="G850" si="94">F850*E850</f>
        <v>0</v>
      </c>
      <c r="H850" s="52"/>
      <c r="I850" s="52"/>
      <c r="J850" s="44">
        <f t="shared" si="90"/>
        <v>0</v>
      </c>
      <c r="K850" s="45">
        <f t="shared" si="90"/>
        <v>0</v>
      </c>
    </row>
    <row r="851" spans="1:11" ht="14.1" customHeight="1" x14ac:dyDescent="0.2">
      <c r="A851" s="42"/>
      <c r="B851" s="46" t="s">
        <v>29</v>
      </c>
      <c r="C851" s="44" t="s">
        <v>12</v>
      </c>
      <c r="D851" s="44"/>
      <c r="E851" s="47">
        <v>9</v>
      </c>
      <c r="F851" s="25"/>
      <c r="G851" s="52"/>
      <c r="H851" s="52"/>
      <c r="I851" s="52">
        <f t="shared" si="91"/>
        <v>0</v>
      </c>
      <c r="J851" s="44">
        <f t="shared" si="90"/>
        <v>0</v>
      </c>
      <c r="K851" s="45">
        <f t="shared" si="90"/>
        <v>0</v>
      </c>
    </row>
    <row r="852" spans="1:11" ht="14.1" customHeight="1" x14ac:dyDescent="0.2">
      <c r="A852" s="42"/>
      <c r="B852" s="46" t="s">
        <v>28</v>
      </c>
      <c r="C852" s="44" t="s">
        <v>24</v>
      </c>
      <c r="D852" s="44"/>
      <c r="E852" s="47">
        <v>1</v>
      </c>
      <c r="F852" s="25"/>
      <c r="G852" s="52"/>
      <c r="H852" s="52"/>
      <c r="I852" s="52">
        <f t="shared" si="91"/>
        <v>0</v>
      </c>
      <c r="J852" s="44">
        <f t="shared" si="90"/>
        <v>0</v>
      </c>
      <c r="K852" s="45">
        <f t="shared" si="90"/>
        <v>0</v>
      </c>
    </row>
    <row r="853" spans="1:11" ht="14.1" customHeight="1" x14ac:dyDescent="0.2">
      <c r="A853" s="42">
        <v>339</v>
      </c>
      <c r="B853" s="17" t="s">
        <v>165</v>
      </c>
      <c r="C853" s="44" t="s">
        <v>12</v>
      </c>
      <c r="D853" s="44"/>
      <c r="E853" s="44">
        <v>6</v>
      </c>
      <c r="F853" s="25"/>
      <c r="G853" s="15">
        <f t="shared" ref="G853" si="95">F853*E853</f>
        <v>0</v>
      </c>
      <c r="H853" s="52"/>
      <c r="I853" s="52"/>
      <c r="J853" s="44">
        <f t="shared" si="90"/>
        <v>0</v>
      </c>
      <c r="K853" s="45">
        <f t="shared" si="90"/>
        <v>0</v>
      </c>
    </row>
    <row r="854" spans="1:11" ht="14.1" customHeight="1" x14ac:dyDescent="0.2">
      <c r="A854" s="42"/>
      <c r="B854" s="35" t="s">
        <v>198</v>
      </c>
      <c r="C854" s="44" t="s">
        <v>32</v>
      </c>
      <c r="D854" s="44"/>
      <c r="E854" s="47">
        <f>E853*3</f>
        <v>18</v>
      </c>
      <c r="F854" s="25"/>
      <c r="G854" s="52"/>
      <c r="H854" s="52"/>
      <c r="I854" s="52">
        <f t="shared" si="91"/>
        <v>0</v>
      </c>
      <c r="J854" s="44">
        <f t="shared" si="90"/>
        <v>0</v>
      </c>
      <c r="K854" s="45">
        <f t="shared" si="90"/>
        <v>0</v>
      </c>
    </row>
    <row r="855" spans="1:11" ht="14.1" customHeight="1" x14ac:dyDescent="0.2">
      <c r="A855" s="42"/>
      <c r="B855" s="35" t="s">
        <v>114</v>
      </c>
      <c r="C855" s="44" t="s">
        <v>31</v>
      </c>
      <c r="D855" s="44"/>
      <c r="E855" s="47">
        <f>E853*0.2</f>
        <v>1.2000000000000002</v>
      </c>
      <c r="F855" s="25"/>
      <c r="G855" s="52"/>
      <c r="H855" s="52"/>
      <c r="I855" s="52">
        <f t="shared" si="91"/>
        <v>0</v>
      </c>
      <c r="J855" s="44">
        <f t="shared" si="90"/>
        <v>0</v>
      </c>
      <c r="K855" s="45">
        <f t="shared" si="90"/>
        <v>0</v>
      </c>
    </row>
    <row r="856" spans="1:11" ht="14.1" customHeight="1" x14ac:dyDescent="0.2">
      <c r="A856" s="42">
        <v>340</v>
      </c>
      <c r="B856" s="17" t="s">
        <v>115</v>
      </c>
      <c r="C856" s="44" t="s">
        <v>12</v>
      </c>
      <c r="D856" s="44"/>
      <c r="E856" s="44">
        <v>5</v>
      </c>
      <c r="F856" s="25"/>
      <c r="G856" s="15">
        <f t="shared" ref="G856" si="96">F856*E856</f>
        <v>0</v>
      </c>
      <c r="H856" s="52"/>
      <c r="I856" s="52"/>
      <c r="J856" s="44">
        <f t="shared" si="90"/>
        <v>0</v>
      </c>
      <c r="K856" s="45">
        <f t="shared" si="90"/>
        <v>0</v>
      </c>
    </row>
    <row r="857" spans="1:11" ht="14.1" customHeight="1" x14ac:dyDescent="0.2">
      <c r="A857" s="42"/>
      <c r="B857" s="35" t="s">
        <v>33</v>
      </c>
      <c r="C857" s="44" t="s">
        <v>12</v>
      </c>
      <c r="D857" s="44"/>
      <c r="E857" s="47">
        <f>E856*1.02</f>
        <v>5.0999999999999996</v>
      </c>
      <c r="F857" s="25"/>
      <c r="G857" s="52"/>
      <c r="H857" s="52"/>
      <c r="I857" s="52">
        <f t="shared" ref="I857" si="97">E857*H857</f>
        <v>0</v>
      </c>
      <c r="J857" s="44">
        <f t="shared" ref="J857" si="98">G857+I857</f>
        <v>0</v>
      </c>
      <c r="K857" s="45">
        <f t="shared" ref="K857" si="99">H857+J857</f>
        <v>0</v>
      </c>
    </row>
    <row r="858" spans="1:11" ht="14.1" customHeight="1" x14ac:dyDescent="0.2">
      <c r="A858" s="42"/>
      <c r="B858" s="35" t="s">
        <v>199</v>
      </c>
      <c r="C858" s="44" t="s">
        <v>31</v>
      </c>
      <c r="D858" s="44"/>
      <c r="E858" s="47">
        <f>E856*0.2</f>
        <v>1</v>
      </c>
      <c r="F858" s="25"/>
      <c r="G858" s="52"/>
      <c r="H858" s="52"/>
      <c r="I858" s="52">
        <f t="shared" si="91"/>
        <v>0</v>
      </c>
      <c r="J858" s="44">
        <f t="shared" si="90"/>
        <v>0</v>
      </c>
      <c r="K858" s="45">
        <f t="shared" si="90"/>
        <v>0</v>
      </c>
    </row>
    <row r="859" spans="1:11" ht="14.1" customHeight="1" x14ac:dyDescent="0.2">
      <c r="A859" s="42"/>
      <c r="B859" s="35" t="s">
        <v>35</v>
      </c>
      <c r="C859" s="44" t="s">
        <v>32</v>
      </c>
      <c r="D859" s="44"/>
      <c r="E859" s="47">
        <f>E856*6.5</f>
        <v>32.5</v>
      </c>
      <c r="F859" s="25"/>
      <c r="G859" s="52"/>
      <c r="H859" s="52"/>
      <c r="I859" s="52">
        <f t="shared" si="91"/>
        <v>0</v>
      </c>
      <c r="J859" s="44">
        <f t="shared" si="90"/>
        <v>0</v>
      </c>
      <c r="K859" s="45">
        <f t="shared" si="90"/>
        <v>0</v>
      </c>
    </row>
    <row r="860" spans="1:11" ht="14.1" customHeight="1" x14ac:dyDescent="0.2">
      <c r="A860" s="42"/>
      <c r="B860" s="35" t="s">
        <v>36</v>
      </c>
      <c r="C860" s="44" t="s">
        <v>32</v>
      </c>
      <c r="D860" s="44"/>
      <c r="E860" s="47">
        <f>E856*0.46</f>
        <v>2.3000000000000003</v>
      </c>
      <c r="F860" s="25"/>
      <c r="G860" s="52"/>
      <c r="H860" s="52"/>
      <c r="I860" s="52">
        <f t="shared" si="91"/>
        <v>0</v>
      </c>
      <c r="J860" s="44">
        <f t="shared" si="90"/>
        <v>0</v>
      </c>
      <c r="K860" s="45">
        <f t="shared" si="90"/>
        <v>0</v>
      </c>
    </row>
    <row r="861" spans="1:11" ht="14.1" customHeight="1" x14ac:dyDescent="0.2">
      <c r="A861" s="42"/>
      <c r="B861" s="35" t="s">
        <v>28</v>
      </c>
      <c r="C861" s="44" t="s">
        <v>24</v>
      </c>
      <c r="D861" s="44"/>
      <c r="E861" s="47">
        <v>1</v>
      </c>
      <c r="F861" s="25"/>
      <c r="G861" s="52"/>
      <c r="H861" s="52"/>
      <c r="I861" s="52">
        <f t="shared" si="91"/>
        <v>0</v>
      </c>
      <c r="J861" s="44">
        <f t="shared" si="90"/>
        <v>0</v>
      </c>
      <c r="K861" s="45">
        <f t="shared" si="90"/>
        <v>0</v>
      </c>
    </row>
    <row r="862" spans="1:11" ht="14.1" customHeight="1" x14ac:dyDescent="0.2">
      <c r="A862" s="42">
        <v>341</v>
      </c>
      <c r="B862" s="17" t="s">
        <v>214</v>
      </c>
      <c r="C862" s="44" t="s">
        <v>12</v>
      </c>
      <c r="D862" s="44"/>
      <c r="E862" s="44">
        <v>27</v>
      </c>
      <c r="F862" s="25"/>
      <c r="G862" s="15">
        <f t="shared" ref="G862" si="100">F862*E862</f>
        <v>0</v>
      </c>
      <c r="H862" s="52"/>
      <c r="I862" s="52"/>
      <c r="J862" s="44">
        <f t="shared" si="90"/>
        <v>0</v>
      </c>
      <c r="K862" s="45">
        <f t="shared" si="90"/>
        <v>0</v>
      </c>
    </row>
    <row r="863" spans="1:11" ht="14.1" customHeight="1" x14ac:dyDescent="0.2">
      <c r="A863" s="42"/>
      <c r="B863" s="35" t="s">
        <v>34</v>
      </c>
      <c r="C863" s="44" t="s">
        <v>12</v>
      </c>
      <c r="D863" s="44"/>
      <c r="E863" s="47">
        <f>E862*1.02</f>
        <v>27.54</v>
      </c>
      <c r="F863" s="25"/>
      <c r="G863" s="52"/>
      <c r="H863" s="52"/>
      <c r="I863" s="52">
        <f t="shared" si="91"/>
        <v>0</v>
      </c>
      <c r="J863" s="44">
        <f t="shared" si="90"/>
        <v>0</v>
      </c>
      <c r="K863" s="45">
        <f t="shared" si="90"/>
        <v>0</v>
      </c>
    </row>
    <row r="864" spans="1:11" ht="14.1" customHeight="1" x14ac:dyDescent="0.2">
      <c r="A864" s="42"/>
      <c r="B864" s="35" t="s">
        <v>168</v>
      </c>
      <c r="C864" s="44" t="s">
        <v>31</v>
      </c>
      <c r="D864" s="44"/>
      <c r="E864" s="47">
        <f>E862*0.2</f>
        <v>5.4</v>
      </c>
      <c r="F864" s="25"/>
      <c r="G864" s="52"/>
      <c r="H864" s="52"/>
      <c r="I864" s="52">
        <f t="shared" si="91"/>
        <v>0</v>
      </c>
      <c r="J864" s="44">
        <f t="shared" si="90"/>
        <v>0</v>
      </c>
      <c r="K864" s="45">
        <f t="shared" si="90"/>
        <v>0</v>
      </c>
    </row>
    <row r="865" spans="1:11" ht="14.1" customHeight="1" x14ac:dyDescent="0.2">
      <c r="A865" s="42"/>
      <c r="B865" s="35" t="s">
        <v>35</v>
      </c>
      <c r="C865" s="44" t="s">
        <v>32</v>
      </c>
      <c r="D865" s="44"/>
      <c r="E865" s="47">
        <f>E862*6.5</f>
        <v>175.5</v>
      </c>
      <c r="F865" s="25"/>
      <c r="G865" s="52"/>
      <c r="H865" s="52"/>
      <c r="I865" s="52">
        <f t="shared" si="91"/>
        <v>0</v>
      </c>
      <c r="J865" s="44">
        <f t="shared" si="90"/>
        <v>0</v>
      </c>
      <c r="K865" s="45">
        <f t="shared" si="90"/>
        <v>0</v>
      </c>
    </row>
    <row r="866" spans="1:11" ht="14.1" customHeight="1" x14ac:dyDescent="0.2">
      <c r="A866" s="42"/>
      <c r="B866" s="35" t="s">
        <v>36</v>
      </c>
      <c r="C866" s="44" t="s">
        <v>32</v>
      </c>
      <c r="D866" s="44"/>
      <c r="E866" s="47">
        <f>E862*0.46</f>
        <v>12.42</v>
      </c>
      <c r="F866" s="25"/>
      <c r="G866" s="52"/>
      <c r="H866" s="52"/>
      <c r="I866" s="52">
        <f t="shared" si="91"/>
        <v>0</v>
      </c>
      <c r="J866" s="44">
        <f t="shared" si="90"/>
        <v>0</v>
      </c>
      <c r="K866" s="45">
        <f t="shared" si="90"/>
        <v>0</v>
      </c>
    </row>
    <row r="867" spans="1:11" ht="14.1" customHeight="1" x14ac:dyDescent="0.2">
      <c r="A867" s="42"/>
      <c r="B867" s="35" t="s">
        <v>28</v>
      </c>
      <c r="C867" s="44" t="s">
        <v>24</v>
      </c>
      <c r="D867" s="44"/>
      <c r="E867" s="47">
        <v>1</v>
      </c>
      <c r="F867" s="25"/>
      <c r="G867" s="52"/>
      <c r="H867" s="52"/>
      <c r="I867" s="52">
        <f t="shared" si="91"/>
        <v>0</v>
      </c>
      <c r="J867" s="44">
        <f t="shared" si="90"/>
        <v>0</v>
      </c>
      <c r="K867" s="45">
        <f t="shared" si="90"/>
        <v>0</v>
      </c>
    </row>
    <row r="868" spans="1:11" ht="14.1" customHeight="1" x14ac:dyDescent="0.2">
      <c r="A868" s="42">
        <v>342</v>
      </c>
      <c r="B868" s="17" t="s">
        <v>201</v>
      </c>
      <c r="C868" s="44" t="s">
        <v>1</v>
      </c>
      <c r="D868" s="44"/>
      <c r="E868" s="44">
        <v>2</v>
      </c>
      <c r="F868" s="25"/>
      <c r="G868" s="15">
        <f t="shared" ref="G868" si="101">F868*E868</f>
        <v>0</v>
      </c>
      <c r="H868" s="52"/>
      <c r="I868" s="52"/>
      <c r="J868" s="44">
        <f t="shared" si="90"/>
        <v>0</v>
      </c>
      <c r="K868" s="45">
        <f t="shared" si="90"/>
        <v>0</v>
      </c>
    </row>
    <row r="869" spans="1:11" ht="14.1" customHeight="1" x14ac:dyDescent="0.2">
      <c r="A869" s="42"/>
      <c r="B869" s="35" t="s">
        <v>123</v>
      </c>
      <c r="C869" s="44" t="s">
        <v>1</v>
      </c>
      <c r="D869" s="44"/>
      <c r="E869" s="47">
        <f>E868</f>
        <v>2</v>
      </c>
      <c r="F869" s="25"/>
      <c r="G869" s="52"/>
      <c r="H869" s="52"/>
      <c r="I869" s="52">
        <f t="shared" si="91"/>
        <v>0</v>
      </c>
      <c r="J869" s="44">
        <f t="shared" si="90"/>
        <v>0</v>
      </c>
      <c r="K869" s="45">
        <f t="shared" si="90"/>
        <v>0</v>
      </c>
    </row>
    <row r="870" spans="1:11" ht="14.1" customHeight="1" x14ac:dyDescent="0.2">
      <c r="A870" s="42"/>
      <c r="B870" s="35" t="s">
        <v>28</v>
      </c>
      <c r="C870" s="44" t="s">
        <v>24</v>
      </c>
      <c r="D870" s="44"/>
      <c r="E870" s="47">
        <f>E868</f>
        <v>2</v>
      </c>
      <c r="F870" s="25"/>
      <c r="G870" s="52"/>
      <c r="H870" s="52"/>
      <c r="I870" s="52">
        <f t="shared" si="91"/>
        <v>0</v>
      </c>
      <c r="J870" s="44">
        <f t="shared" si="90"/>
        <v>0</v>
      </c>
      <c r="K870" s="45">
        <f t="shared" si="90"/>
        <v>0</v>
      </c>
    </row>
    <row r="871" spans="1:11" ht="14.1" customHeight="1" x14ac:dyDescent="0.2">
      <c r="A871" s="42">
        <v>343</v>
      </c>
      <c r="B871" s="17" t="s">
        <v>202</v>
      </c>
      <c r="C871" s="44" t="s">
        <v>12</v>
      </c>
      <c r="D871" s="44"/>
      <c r="E871" s="44">
        <v>5</v>
      </c>
      <c r="F871" s="25"/>
      <c r="G871" s="15">
        <f t="shared" ref="G871" si="102">F871*E871</f>
        <v>0</v>
      </c>
      <c r="H871" s="52"/>
      <c r="I871" s="52"/>
      <c r="J871" s="44">
        <f t="shared" si="90"/>
        <v>0</v>
      </c>
      <c r="K871" s="45">
        <f t="shared" si="90"/>
        <v>0</v>
      </c>
    </row>
    <row r="872" spans="1:11" ht="14.1" customHeight="1" x14ac:dyDescent="0.2">
      <c r="A872" s="42"/>
      <c r="B872" s="35" t="s">
        <v>54</v>
      </c>
      <c r="C872" s="44" t="s">
        <v>24</v>
      </c>
      <c r="D872" s="44"/>
      <c r="E872" s="47">
        <f>E871</f>
        <v>5</v>
      </c>
      <c r="F872" s="25"/>
      <c r="G872" s="52"/>
      <c r="H872" s="52"/>
      <c r="I872" s="52">
        <f t="shared" si="91"/>
        <v>0</v>
      </c>
      <c r="J872" s="44">
        <f t="shared" si="90"/>
        <v>0</v>
      </c>
      <c r="K872" s="45">
        <f t="shared" si="90"/>
        <v>0</v>
      </c>
    </row>
    <row r="873" spans="1:11" ht="14.1" customHeight="1" x14ac:dyDescent="0.2">
      <c r="A873" s="42"/>
      <c r="B873" s="35" t="s">
        <v>28</v>
      </c>
      <c r="C873" s="44" t="s">
        <v>24</v>
      </c>
      <c r="D873" s="44"/>
      <c r="E873" s="47">
        <f>E871</f>
        <v>5</v>
      </c>
      <c r="F873" s="25"/>
      <c r="G873" s="52"/>
      <c r="H873" s="52"/>
      <c r="I873" s="52">
        <f t="shared" si="91"/>
        <v>0</v>
      </c>
      <c r="J873" s="44">
        <f t="shared" si="90"/>
        <v>0</v>
      </c>
      <c r="K873" s="45">
        <f t="shared" si="90"/>
        <v>0</v>
      </c>
    </row>
    <row r="874" spans="1:11" ht="14.1" customHeight="1" x14ac:dyDescent="0.2">
      <c r="A874" s="42">
        <v>344</v>
      </c>
      <c r="B874" s="43" t="s">
        <v>125</v>
      </c>
      <c r="C874" s="44" t="s">
        <v>1</v>
      </c>
      <c r="D874" s="44"/>
      <c r="E874" s="44">
        <v>5</v>
      </c>
      <c r="F874" s="25"/>
      <c r="G874" s="15">
        <f t="shared" ref="G874" si="103">F874*E874</f>
        <v>0</v>
      </c>
      <c r="H874" s="52"/>
      <c r="I874" s="52"/>
      <c r="J874" s="44">
        <f t="shared" si="90"/>
        <v>0</v>
      </c>
      <c r="K874" s="45">
        <f t="shared" si="90"/>
        <v>0</v>
      </c>
    </row>
    <row r="875" spans="1:11" ht="27" customHeight="1" x14ac:dyDescent="0.2">
      <c r="A875" s="42"/>
      <c r="B875" s="35" t="s">
        <v>215</v>
      </c>
      <c r="C875" s="44" t="s">
        <v>24</v>
      </c>
      <c r="D875" s="44"/>
      <c r="E875" s="47">
        <v>2</v>
      </c>
      <c r="F875" s="52"/>
      <c r="G875" s="52"/>
      <c r="H875" s="52"/>
      <c r="I875" s="52">
        <f t="shared" si="91"/>
        <v>0</v>
      </c>
      <c r="J875" s="44">
        <f t="shared" si="90"/>
        <v>0</v>
      </c>
      <c r="K875" s="45">
        <f t="shared" si="90"/>
        <v>0</v>
      </c>
    </row>
    <row r="876" spans="1:11" ht="14.1" customHeight="1" x14ac:dyDescent="0.2">
      <c r="A876" s="42"/>
      <c r="B876" s="35" t="s">
        <v>28</v>
      </c>
      <c r="C876" s="44" t="s">
        <v>24</v>
      </c>
      <c r="D876" s="44"/>
      <c r="E876" s="47">
        <f>E874</f>
        <v>5</v>
      </c>
      <c r="F876" s="52"/>
      <c r="G876" s="52"/>
      <c r="H876" s="52"/>
      <c r="I876" s="52">
        <f t="shared" si="91"/>
        <v>0</v>
      </c>
      <c r="J876" s="44">
        <f t="shared" si="90"/>
        <v>0</v>
      </c>
      <c r="K876" s="45">
        <f t="shared" si="90"/>
        <v>0</v>
      </c>
    </row>
    <row r="877" spans="1:11" ht="14.1" customHeight="1" x14ac:dyDescent="0.2">
      <c r="A877" s="42"/>
      <c r="B877" s="46"/>
      <c r="C877" s="44"/>
      <c r="D877" s="44"/>
      <c r="E877" s="47"/>
      <c r="F877" s="52"/>
      <c r="G877" s="52"/>
      <c r="H877" s="52"/>
      <c r="I877" s="52"/>
      <c r="J877" s="44"/>
      <c r="K877" s="45"/>
    </row>
    <row r="878" spans="1:11" ht="14.1" customHeight="1" x14ac:dyDescent="0.2">
      <c r="A878" s="42"/>
      <c r="B878" s="46"/>
      <c r="C878" s="44"/>
      <c r="D878" s="44"/>
      <c r="E878" s="47"/>
      <c r="F878" s="52"/>
      <c r="G878" s="52"/>
      <c r="H878" s="52"/>
      <c r="I878" s="52"/>
      <c r="J878" s="44"/>
      <c r="K878" s="45"/>
    </row>
    <row r="879" spans="1:11" ht="14.1" customHeight="1" x14ac:dyDescent="0.2">
      <c r="A879" s="42"/>
      <c r="B879" s="46"/>
      <c r="C879" s="44"/>
      <c r="D879" s="44"/>
      <c r="E879" s="47"/>
      <c r="F879" s="52"/>
      <c r="G879" s="52"/>
      <c r="H879" s="52"/>
      <c r="I879" s="52"/>
      <c r="J879" s="44"/>
      <c r="K879" s="45"/>
    </row>
    <row r="880" spans="1:11" ht="14.1" customHeight="1" x14ac:dyDescent="0.2">
      <c r="A880" s="42">
        <v>345</v>
      </c>
      <c r="B880" s="43" t="s">
        <v>203</v>
      </c>
      <c r="C880" s="44" t="s">
        <v>1</v>
      </c>
      <c r="D880" s="44"/>
      <c r="E880" s="44">
        <v>1</v>
      </c>
      <c r="F880" s="25"/>
      <c r="G880" s="15">
        <f t="shared" ref="G880" si="104">F880*E880</f>
        <v>0</v>
      </c>
      <c r="H880" s="52"/>
      <c r="I880" s="52"/>
      <c r="J880" s="44">
        <f t="shared" si="90"/>
        <v>0</v>
      </c>
      <c r="K880" s="45">
        <f t="shared" si="90"/>
        <v>0</v>
      </c>
    </row>
    <row r="881" spans="1:11" ht="27" customHeight="1" x14ac:dyDescent="0.2">
      <c r="A881" s="42"/>
      <c r="B881" s="46" t="s">
        <v>292</v>
      </c>
      <c r="C881" s="44" t="s">
        <v>24</v>
      </c>
      <c r="D881" s="44"/>
      <c r="E881" s="47">
        <f>E880</f>
        <v>1</v>
      </c>
      <c r="F881" s="25"/>
      <c r="G881" s="52"/>
      <c r="H881" s="52"/>
      <c r="I881" s="52">
        <f t="shared" si="91"/>
        <v>0</v>
      </c>
      <c r="J881" s="44">
        <f t="shared" si="90"/>
        <v>0</v>
      </c>
      <c r="K881" s="45">
        <f t="shared" si="90"/>
        <v>0</v>
      </c>
    </row>
    <row r="882" spans="1:11" ht="14.1" customHeight="1" x14ac:dyDescent="0.2">
      <c r="A882" s="42"/>
      <c r="B882" s="46" t="s">
        <v>28</v>
      </c>
      <c r="C882" s="44" t="s">
        <v>24</v>
      </c>
      <c r="D882" s="44"/>
      <c r="E882" s="47">
        <f>E880</f>
        <v>1</v>
      </c>
      <c r="F882" s="25"/>
      <c r="G882" s="52"/>
      <c r="H882" s="52"/>
      <c r="I882" s="52">
        <f t="shared" si="91"/>
        <v>0</v>
      </c>
      <c r="J882" s="44">
        <f t="shared" si="90"/>
        <v>0</v>
      </c>
      <c r="K882" s="45">
        <f t="shared" si="90"/>
        <v>0</v>
      </c>
    </row>
    <row r="883" spans="1:11" ht="14.1" customHeight="1" x14ac:dyDescent="0.2">
      <c r="A883" s="42">
        <v>346</v>
      </c>
      <c r="B883" s="43" t="s">
        <v>293</v>
      </c>
      <c r="C883" s="44" t="s">
        <v>1</v>
      </c>
      <c r="D883" s="44"/>
      <c r="E883" s="44">
        <v>1</v>
      </c>
      <c r="F883" s="25"/>
      <c r="G883" s="15">
        <f t="shared" ref="G883" si="105">F883*E883</f>
        <v>0</v>
      </c>
      <c r="H883" s="52"/>
      <c r="I883" s="52"/>
      <c r="J883" s="44">
        <f t="shared" ref="J883:J885" si="106">G883+I883</f>
        <v>0</v>
      </c>
      <c r="K883" s="45">
        <f t="shared" ref="K883" si="107">H883+J883</f>
        <v>0</v>
      </c>
    </row>
    <row r="884" spans="1:11" ht="14.1" customHeight="1" x14ac:dyDescent="0.2">
      <c r="A884" s="42"/>
      <c r="B884" s="46" t="s">
        <v>294</v>
      </c>
      <c r="C884" s="44" t="s">
        <v>77</v>
      </c>
      <c r="D884" s="44"/>
      <c r="E884" s="47">
        <v>1</v>
      </c>
      <c r="F884" s="25"/>
      <c r="G884" s="52"/>
      <c r="H884" s="52"/>
      <c r="I884" s="52">
        <f t="shared" si="91"/>
        <v>0</v>
      </c>
      <c r="J884" s="44">
        <f t="shared" si="106"/>
        <v>0</v>
      </c>
      <c r="K884" s="45"/>
    </row>
    <row r="885" spans="1:11" ht="14.1" customHeight="1" x14ac:dyDescent="0.2">
      <c r="A885" s="42"/>
      <c r="B885" s="46" t="s">
        <v>28</v>
      </c>
      <c r="C885" s="44" t="s">
        <v>24</v>
      </c>
      <c r="D885" s="44"/>
      <c r="E885" s="47">
        <f>E883</f>
        <v>1</v>
      </c>
      <c r="F885" s="25"/>
      <c r="G885" s="52"/>
      <c r="H885" s="52"/>
      <c r="I885" s="52">
        <f t="shared" ref="I885" si="108">E885*H885</f>
        <v>0</v>
      </c>
      <c r="J885" s="44">
        <f t="shared" si="106"/>
        <v>0</v>
      </c>
      <c r="K885" s="45">
        <f t="shared" ref="K885" si="109">H885+J885</f>
        <v>0</v>
      </c>
    </row>
    <row r="886" spans="1:11" ht="14.1" customHeight="1" x14ac:dyDescent="0.2">
      <c r="A886" s="42">
        <v>347</v>
      </c>
      <c r="B886" s="43" t="s">
        <v>295</v>
      </c>
      <c r="C886" s="44" t="s">
        <v>1</v>
      </c>
      <c r="D886" s="44"/>
      <c r="E886" s="44">
        <v>4</v>
      </c>
      <c r="F886" s="25"/>
      <c r="G886" s="15">
        <f t="shared" ref="G886" si="110">F886*E886</f>
        <v>0</v>
      </c>
      <c r="H886" s="52"/>
      <c r="I886" s="52"/>
      <c r="J886" s="44">
        <f t="shared" si="90"/>
        <v>0</v>
      </c>
      <c r="K886" s="45">
        <f t="shared" si="90"/>
        <v>0</v>
      </c>
    </row>
    <row r="887" spans="1:11" ht="32.1" customHeight="1" x14ac:dyDescent="0.2">
      <c r="A887" s="42"/>
      <c r="B887" s="46" t="s">
        <v>296</v>
      </c>
      <c r="C887" s="44" t="s">
        <v>24</v>
      </c>
      <c r="D887" s="44"/>
      <c r="E887" s="47">
        <v>1</v>
      </c>
      <c r="F887" s="25"/>
      <c r="G887" s="52"/>
      <c r="H887" s="52"/>
      <c r="I887" s="52">
        <f t="shared" si="91"/>
        <v>0</v>
      </c>
      <c r="J887" s="44">
        <f t="shared" si="90"/>
        <v>0</v>
      </c>
      <c r="K887" s="45">
        <f t="shared" si="90"/>
        <v>0</v>
      </c>
    </row>
    <row r="888" spans="1:11" ht="14.1" customHeight="1" x14ac:dyDescent="0.2">
      <c r="A888" s="42"/>
      <c r="B888" s="46" t="s">
        <v>28</v>
      </c>
      <c r="C888" s="44" t="s">
        <v>24</v>
      </c>
      <c r="D888" s="44"/>
      <c r="E888" s="47">
        <f>E886</f>
        <v>4</v>
      </c>
      <c r="F888" s="25"/>
      <c r="G888" s="52"/>
      <c r="H888" s="52"/>
      <c r="I888" s="52">
        <f t="shared" si="91"/>
        <v>0</v>
      </c>
      <c r="J888" s="44">
        <f t="shared" si="90"/>
        <v>0</v>
      </c>
      <c r="K888" s="45">
        <f t="shared" si="90"/>
        <v>0</v>
      </c>
    </row>
    <row r="889" spans="1:11" ht="14.1" customHeight="1" x14ac:dyDescent="0.2">
      <c r="A889" s="42">
        <v>348</v>
      </c>
      <c r="B889" s="43" t="s">
        <v>6</v>
      </c>
      <c r="C889" s="44" t="s">
        <v>1</v>
      </c>
      <c r="D889" s="44"/>
      <c r="E889" s="44">
        <v>1</v>
      </c>
      <c r="F889" s="25"/>
      <c r="G889" s="15">
        <f t="shared" ref="G889" si="111">F889*E889</f>
        <v>0</v>
      </c>
      <c r="H889" s="52"/>
      <c r="I889" s="52"/>
      <c r="J889" s="44">
        <f t="shared" si="90"/>
        <v>0</v>
      </c>
      <c r="K889" s="45">
        <f t="shared" si="90"/>
        <v>0</v>
      </c>
    </row>
    <row r="890" spans="1:11" ht="14.1" customHeight="1" x14ac:dyDescent="0.2">
      <c r="A890" s="42"/>
      <c r="B890" s="46" t="s">
        <v>297</v>
      </c>
      <c r="C890" s="44" t="s">
        <v>24</v>
      </c>
      <c r="D890" s="44"/>
      <c r="E890" s="47">
        <v>1</v>
      </c>
      <c r="F890" s="25"/>
      <c r="G890" s="52"/>
      <c r="H890" s="52"/>
      <c r="I890" s="52">
        <f t="shared" si="91"/>
        <v>0</v>
      </c>
      <c r="J890" s="44">
        <f t="shared" si="90"/>
        <v>0</v>
      </c>
      <c r="K890" s="45">
        <f t="shared" si="90"/>
        <v>0</v>
      </c>
    </row>
    <row r="891" spans="1:11" ht="14.1" customHeight="1" x14ac:dyDescent="0.2">
      <c r="A891" s="42"/>
      <c r="B891" s="46" t="s">
        <v>28</v>
      </c>
      <c r="C891" s="44" t="s">
        <v>24</v>
      </c>
      <c r="D891" s="44"/>
      <c r="E891" s="47">
        <v>1</v>
      </c>
      <c r="F891" s="25"/>
      <c r="G891" s="52"/>
      <c r="H891" s="52"/>
      <c r="I891" s="52">
        <f t="shared" si="91"/>
        <v>0</v>
      </c>
      <c r="J891" s="44">
        <f t="shared" si="90"/>
        <v>0</v>
      </c>
      <c r="K891" s="45">
        <f t="shared" si="90"/>
        <v>0</v>
      </c>
    </row>
    <row r="892" spans="1:11" ht="14.1" customHeight="1" x14ac:dyDescent="0.2">
      <c r="A892" s="42">
        <v>349</v>
      </c>
      <c r="B892" s="43" t="s">
        <v>139</v>
      </c>
      <c r="C892" s="44" t="s">
        <v>1</v>
      </c>
      <c r="D892" s="44"/>
      <c r="E892" s="44">
        <v>1</v>
      </c>
      <c r="F892" s="25"/>
      <c r="G892" s="15">
        <f t="shared" ref="G892" si="112">F892*E892</f>
        <v>0</v>
      </c>
      <c r="H892" s="52"/>
      <c r="I892" s="52"/>
      <c r="J892" s="44">
        <f t="shared" si="90"/>
        <v>0</v>
      </c>
      <c r="K892" s="45">
        <f t="shared" si="90"/>
        <v>0</v>
      </c>
    </row>
    <row r="893" spans="1:11" ht="14.1" customHeight="1" x14ac:dyDescent="0.2">
      <c r="A893" s="42"/>
      <c r="B893" s="46" t="s">
        <v>298</v>
      </c>
      <c r="C893" s="44" t="s">
        <v>24</v>
      </c>
      <c r="D893" s="44"/>
      <c r="E893" s="47">
        <f>E892</f>
        <v>1</v>
      </c>
      <c r="F893" s="25"/>
      <c r="G893" s="52"/>
      <c r="H893" s="52"/>
      <c r="I893" s="52">
        <f t="shared" si="91"/>
        <v>0</v>
      </c>
      <c r="J893" s="44">
        <f t="shared" si="90"/>
        <v>0</v>
      </c>
      <c r="K893" s="45">
        <f t="shared" si="90"/>
        <v>0</v>
      </c>
    </row>
    <row r="894" spans="1:11" ht="14.1" customHeight="1" x14ac:dyDescent="0.2">
      <c r="A894" s="42"/>
      <c r="B894" s="46" t="s">
        <v>28</v>
      </c>
      <c r="C894" s="44" t="s">
        <v>24</v>
      </c>
      <c r="D894" s="44"/>
      <c r="E894" s="47">
        <v>1</v>
      </c>
      <c r="F894" s="25"/>
      <c r="G894" s="52"/>
      <c r="H894" s="52"/>
      <c r="I894" s="52">
        <f t="shared" si="91"/>
        <v>0</v>
      </c>
      <c r="J894" s="44">
        <f t="shared" si="90"/>
        <v>0</v>
      </c>
      <c r="K894" s="45">
        <f t="shared" si="90"/>
        <v>0</v>
      </c>
    </row>
    <row r="895" spans="1:11" ht="14.1" customHeight="1" x14ac:dyDescent="0.2">
      <c r="A895" s="42">
        <v>350</v>
      </c>
      <c r="B895" s="43" t="s">
        <v>7</v>
      </c>
      <c r="C895" s="44" t="s">
        <v>1</v>
      </c>
      <c r="D895" s="44"/>
      <c r="E895" s="44">
        <v>1</v>
      </c>
      <c r="F895" s="25"/>
      <c r="G895" s="15">
        <f t="shared" ref="G895" si="113">F895*E895</f>
        <v>0</v>
      </c>
      <c r="H895" s="52"/>
      <c r="I895" s="52"/>
      <c r="J895" s="44">
        <f t="shared" si="90"/>
        <v>0</v>
      </c>
      <c r="K895" s="45">
        <f t="shared" si="90"/>
        <v>0</v>
      </c>
    </row>
    <row r="896" spans="1:11" ht="14.1" customHeight="1" x14ac:dyDescent="0.2">
      <c r="A896" s="42"/>
      <c r="B896" s="46" t="s">
        <v>41</v>
      </c>
      <c r="C896" s="44" t="s">
        <v>24</v>
      </c>
      <c r="D896" s="44"/>
      <c r="E896" s="47">
        <f>E895</f>
        <v>1</v>
      </c>
      <c r="F896" s="25"/>
      <c r="G896" s="52"/>
      <c r="H896" s="52"/>
      <c r="I896" s="52">
        <f t="shared" si="91"/>
        <v>0</v>
      </c>
      <c r="J896" s="44">
        <f t="shared" si="90"/>
        <v>0</v>
      </c>
      <c r="K896" s="45">
        <f t="shared" si="90"/>
        <v>0</v>
      </c>
    </row>
    <row r="897" spans="1:11" ht="14.1" customHeight="1" x14ac:dyDescent="0.2">
      <c r="A897" s="42"/>
      <c r="B897" s="46" t="s">
        <v>28</v>
      </c>
      <c r="C897" s="44" t="s">
        <v>24</v>
      </c>
      <c r="D897" s="44"/>
      <c r="E897" s="47">
        <v>1</v>
      </c>
      <c r="F897" s="25"/>
      <c r="G897" s="52"/>
      <c r="H897" s="52"/>
      <c r="I897" s="52">
        <f t="shared" si="91"/>
        <v>0</v>
      </c>
      <c r="J897" s="44">
        <f t="shared" si="90"/>
        <v>0</v>
      </c>
      <c r="K897" s="45">
        <f t="shared" si="90"/>
        <v>0</v>
      </c>
    </row>
    <row r="898" spans="1:11" ht="14.1" customHeight="1" x14ac:dyDescent="0.2">
      <c r="A898" s="42">
        <v>351</v>
      </c>
      <c r="B898" s="43" t="s">
        <v>75</v>
      </c>
      <c r="C898" s="44" t="s">
        <v>1</v>
      </c>
      <c r="D898" s="44"/>
      <c r="E898" s="44">
        <v>1</v>
      </c>
      <c r="F898" s="25"/>
      <c r="G898" s="15">
        <f>F898*E898</f>
        <v>0</v>
      </c>
      <c r="H898" s="52"/>
      <c r="I898" s="52"/>
      <c r="J898" s="44">
        <f t="shared" si="90"/>
        <v>0</v>
      </c>
      <c r="K898" s="45">
        <f t="shared" si="90"/>
        <v>0</v>
      </c>
    </row>
    <row r="899" spans="1:11" ht="14.1" customHeight="1" x14ac:dyDescent="0.2">
      <c r="A899" s="42"/>
      <c r="B899" s="46" t="s">
        <v>299</v>
      </c>
      <c r="C899" s="44" t="s">
        <v>24</v>
      </c>
      <c r="D899" s="44"/>
      <c r="E899" s="47">
        <f>E898</f>
        <v>1</v>
      </c>
      <c r="F899" s="25"/>
      <c r="G899" s="52"/>
      <c r="H899" s="52"/>
      <c r="I899" s="52">
        <f t="shared" si="91"/>
        <v>0</v>
      </c>
      <c r="J899" s="44">
        <f t="shared" si="90"/>
        <v>0</v>
      </c>
      <c r="K899" s="45">
        <f t="shared" si="90"/>
        <v>0</v>
      </c>
    </row>
    <row r="900" spans="1:11" ht="14.1" customHeight="1" x14ac:dyDescent="0.2">
      <c r="A900" s="42"/>
      <c r="B900" s="46" t="s">
        <v>28</v>
      </c>
      <c r="C900" s="44" t="s">
        <v>24</v>
      </c>
      <c r="D900" s="44"/>
      <c r="E900" s="47">
        <f>E898</f>
        <v>1</v>
      </c>
      <c r="F900" s="25"/>
      <c r="G900" s="52"/>
      <c r="H900" s="52"/>
      <c r="I900" s="52">
        <f t="shared" si="91"/>
        <v>0</v>
      </c>
      <c r="J900" s="44">
        <f t="shared" si="90"/>
        <v>0</v>
      </c>
      <c r="K900" s="45">
        <f t="shared" si="90"/>
        <v>0</v>
      </c>
    </row>
    <row r="901" spans="1:11" ht="14.1" customHeight="1" x14ac:dyDescent="0.2">
      <c r="A901" s="42">
        <v>352</v>
      </c>
      <c r="B901" s="43" t="s">
        <v>300</v>
      </c>
      <c r="C901" s="44" t="s">
        <v>1</v>
      </c>
      <c r="D901" s="44"/>
      <c r="E901" s="44">
        <v>1</v>
      </c>
      <c r="F901" s="25"/>
      <c r="G901" s="15">
        <f>F901*E901</f>
        <v>0</v>
      </c>
      <c r="H901" s="52"/>
      <c r="I901" s="52"/>
      <c r="J901" s="44">
        <f t="shared" si="90"/>
        <v>0</v>
      </c>
      <c r="K901" s="45">
        <f t="shared" si="90"/>
        <v>0</v>
      </c>
    </row>
    <row r="902" spans="1:11" ht="14.1" customHeight="1" x14ac:dyDescent="0.2">
      <c r="A902" s="42"/>
      <c r="B902" s="46" t="s">
        <v>175</v>
      </c>
      <c r="C902" s="44" t="s">
        <v>24</v>
      </c>
      <c r="D902" s="44"/>
      <c r="E902" s="47">
        <f>E901</f>
        <v>1</v>
      </c>
      <c r="F902" s="25"/>
      <c r="G902" s="52"/>
      <c r="H902" s="52"/>
      <c r="I902" s="52">
        <f t="shared" si="91"/>
        <v>0</v>
      </c>
      <c r="J902" s="44">
        <f t="shared" si="90"/>
        <v>0</v>
      </c>
      <c r="K902" s="45">
        <f t="shared" si="90"/>
        <v>0</v>
      </c>
    </row>
    <row r="903" spans="1:11" ht="14.1" customHeight="1" x14ac:dyDescent="0.2">
      <c r="A903" s="42"/>
      <c r="B903" s="46" t="s">
        <v>28</v>
      </c>
      <c r="C903" s="44" t="s">
        <v>24</v>
      </c>
      <c r="D903" s="44"/>
      <c r="E903" s="47">
        <f>E901</f>
        <v>1</v>
      </c>
      <c r="F903" s="25"/>
      <c r="G903" s="52"/>
      <c r="H903" s="52"/>
      <c r="I903" s="52">
        <f t="shared" si="91"/>
        <v>0</v>
      </c>
      <c r="J903" s="44">
        <f t="shared" si="90"/>
        <v>0</v>
      </c>
      <c r="K903" s="45">
        <f t="shared" si="90"/>
        <v>0</v>
      </c>
    </row>
    <row r="904" spans="1:11" ht="14.1" customHeight="1" x14ac:dyDescent="0.2">
      <c r="A904" s="42">
        <v>353</v>
      </c>
      <c r="B904" s="43" t="s">
        <v>301</v>
      </c>
      <c r="C904" s="44" t="s">
        <v>1</v>
      </c>
      <c r="D904" s="44"/>
      <c r="E904" s="44">
        <v>1</v>
      </c>
      <c r="F904" s="25"/>
      <c r="G904" s="15">
        <f>F904*E904</f>
        <v>0</v>
      </c>
      <c r="H904" s="52"/>
      <c r="I904" s="52"/>
      <c r="J904" s="44">
        <f t="shared" si="90"/>
        <v>0</v>
      </c>
      <c r="K904" s="45">
        <f t="shared" si="90"/>
        <v>0</v>
      </c>
    </row>
    <row r="905" spans="1:11" ht="14.1" customHeight="1" x14ac:dyDescent="0.2">
      <c r="A905" s="42"/>
      <c r="B905" s="46" t="s">
        <v>147</v>
      </c>
      <c r="C905" s="44" t="s">
        <v>24</v>
      </c>
      <c r="D905" s="44"/>
      <c r="E905" s="47">
        <f>E904</f>
        <v>1</v>
      </c>
      <c r="F905" s="25"/>
      <c r="G905" s="52"/>
      <c r="H905" s="52"/>
      <c r="I905" s="52">
        <f t="shared" si="91"/>
        <v>0</v>
      </c>
      <c r="J905" s="44">
        <f t="shared" si="90"/>
        <v>0</v>
      </c>
      <c r="K905" s="45">
        <f t="shared" si="90"/>
        <v>0</v>
      </c>
    </row>
    <row r="906" spans="1:11" ht="14.1" customHeight="1" x14ac:dyDescent="0.2">
      <c r="A906" s="42"/>
      <c r="B906" s="46" t="s">
        <v>28</v>
      </c>
      <c r="C906" s="44" t="s">
        <v>24</v>
      </c>
      <c r="D906" s="44"/>
      <c r="E906" s="47">
        <f>E904</f>
        <v>1</v>
      </c>
      <c r="F906" s="25"/>
      <c r="G906" s="52"/>
      <c r="H906" s="52"/>
      <c r="I906" s="52">
        <f t="shared" si="91"/>
        <v>0</v>
      </c>
      <c r="J906" s="44">
        <f t="shared" si="90"/>
        <v>0</v>
      </c>
      <c r="K906" s="45">
        <f t="shared" si="90"/>
        <v>0</v>
      </c>
    </row>
    <row r="907" spans="1:11" ht="14.1" customHeight="1" x14ac:dyDescent="0.2">
      <c r="A907" s="42">
        <v>354</v>
      </c>
      <c r="B907" s="43" t="s">
        <v>148</v>
      </c>
      <c r="C907" s="44" t="s">
        <v>1</v>
      </c>
      <c r="D907" s="44"/>
      <c r="E907" s="44">
        <v>2</v>
      </c>
      <c r="F907" s="25"/>
      <c r="G907" s="15">
        <f>F907*E907</f>
        <v>0</v>
      </c>
      <c r="H907" s="52"/>
      <c r="I907" s="52"/>
      <c r="J907" s="44">
        <f t="shared" si="90"/>
        <v>0</v>
      </c>
      <c r="K907" s="45">
        <f t="shared" si="90"/>
        <v>0</v>
      </c>
    </row>
    <row r="908" spans="1:11" ht="14.1" customHeight="1" x14ac:dyDescent="0.2">
      <c r="A908" s="42"/>
      <c r="B908" s="46" t="s">
        <v>302</v>
      </c>
      <c r="C908" s="44" t="s">
        <v>24</v>
      </c>
      <c r="D908" s="44"/>
      <c r="E908" s="47">
        <f>E907/2</f>
        <v>1</v>
      </c>
      <c r="F908" s="25"/>
      <c r="G908" s="52"/>
      <c r="H908" s="52"/>
      <c r="I908" s="52">
        <f t="shared" si="91"/>
        <v>0</v>
      </c>
      <c r="J908" s="44">
        <f t="shared" si="90"/>
        <v>0</v>
      </c>
      <c r="K908" s="45">
        <f t="shared" si="90"/>
        <v>0</v>
      </c>
    </row>
    <row r="909" spans="1:11" ht="14.1" customHeight="1" x14ac:dyDescent="0.2">
      <c r="A909" s="42"/>
      <c r="B909" s="46" t="s">
        <v>58</v>
      </c>
      <c r="C909" s="44" t="s">
        <v>24</v>
      </c>
      <c r="D909" s="44"/>
      <c r="E909" s="47">
        <f>E907/2</f>
        <v>1</v>
      </c>
      <c r="F909" s="25"/>
      <c r="G909" s="52"/>
      <c r="H909" s="52"/>
      <c r="I909" s="52">
        <f t="shared" si="91"/>
        <v>0</v>
      </c>
      <c r="J909" s="44">
        <f t="shared" si="90"/>
        <v>0</v>
      </c>
      <c r="K909" s="45">
        <f t="shared" si="90"/>
        <v>0</v>
      </c>
    </row>
    <row r="910" spans="1:11" ht="14.1" customHeight="1" x14ac:dyDescent="0.2">
      <c r="A910" s="42"/>
      <c r="B910" s="46" t="s">
        <v>28</v>
      </c>
      <c r="C910" s="44" t="s">
        <v>24</v>
      </c>
      <c r="D910" s="44"/>
      <c r="E910" s="47">
        <f>E907</f>
        <v>2</v>
      </c>
      <c r="F910" s="25"/>
      <c r="G910" s="52"/>
      <c r="H910" s="52"/>
      <c r="I910" s="52">
        <f t="shared" si="91"/>
        <v>0</v>
      </c>
      <c r="J910" s="44">
        <f t="shared" si="90"/>
        <v>0</v>
      </c>
      <c r="K910" s="45">
        <f t="shared" si="90"/>
        <v>0</v>
      </c>
    </row>
    <row r="911" spans="1:11" ht="14.1" customHeight="1" x14ac:dyDescent="0.2">
      <c r="A911" s="42">
        <v>355</v>
      </c>
      <c r="B911" s="43" t="s">
        <v>303</v>
      </c>
      <c r="C911" s="44" t="s">
        <v>1</v>
      </c>
      <c r="D911" s="44"/>
      <c r="E911" s="44">
        <v>8</v>
      </c>
      <c r="F911" s="25"/>
      <c r="G911" s="15">
        <f>F911*E911</f>
        <v>0</v>
      </c>
      <c r="H911" s="52"/>
      <c r="I911" s="52"/>
      <c r="J911" s="44">
        <f t="shared" si="90"/>
        <v>0</v>
      </c>
      <c r="K911" s="45">
        <f t="shared" si="90"/>
        <v>0</v>
      </c>
    </row>
    <row r="912" spans="1:11" ht="14.1" customHeight="1" x14ac:dyDescent="0.2">
      <c r="A912" s="42"/>
      <c r="B912" s="46" t="s">
        <v>304</v>
      </c>
      <c r="C912" s="44" t="s">
        <v>24</v>
      </c>
      <c r="D912" s="44"/>
      <c r="E912" s="47">
        <f>E911</f>
        <v>8</v>
      </c>
      <c r="F912" s="25"/>
      <c r="G912" s="52"/>
      <c r="H912" s="52"/>
      <c r="I912" s="52">
        <f t="shared" si="91"/>
        <v>0</v>
      </c>
      <c r="J912" s="44">
        <f t="shared" ref="J912:K933" si="114">G912+I912</f>
        <v>0</v>
      </c>
      <c r="K912" s="45">
        <f t="shared" si="114"/>
        <v>0</v>
      </c>
    </row>
    <row r="913" spans="1:11" ht="14.1" customHeight="1" x14ac:dyDescent="0.2">
      <c r="A913" s="42"/>
      <c r="B913" s="46" t="s">
        <v>28</v>
      </c>
      <c r="C913" s="44" t="s">
        <v>24</v>
      </c>
      <c r="D913" s="44"/>
      <c r="E913" s="47">
        <f>E911</f>
        <v>8</v>
      </c>
      <c r="F913" s="25"/>
      <c r="G913" s="52"/>
      <c r="H913" s="52"/>
      <c r="I913" s="52">
        <f t="shared" ref="I913:I930" si="115">E913*H913</f>
        <v>0</v>
      </c>
      <c r="J913" s="44">
        <f t="shared" si="114"/>
        <v>0</v>
      </c>
      <c r="K913" s="45">
        <f t="shared" si="114"/>
        <v>0</v>
      </c>
    </row>
    <row r="914" spans="1:11" ht="14.1" customHeight="1" x14ac:dyDescent="0.2">
      <c r="A914" s="42">
        <v>356</v>
      </c>
      <c r="B914" s="43" t="s">
        <v>153</v>
      </c>
      <c r="C914" s="44" t="s">
        <v>1</v>
      </c>
      <c r="D914" s="44"/>
      <c r="E914" s="44">
        <v>1</v>
      </c>
      <c r="F914" s="25"/>
      <c r="G914" s="15">
        <f>F914*E914</f>
        <v>0</v>
      </c>
      <c r="H914" s="52"/>
      <c r="I914" s="52"/>
      <c r="J914" s="44">
        <f t="shared" si="114"/>
        <v>0</v>
      </c>
      <c r="K914" s="45">
        <f t="shared" si="114"/>
        <v>0</v>
      </c>
    </row>
    <row r="915" spans="1:11" ht="14.1" customHeight="1" x14ac:dyDescent="0.2">
      <c r="A915" s="42"/>
      <c r="B915" s="46" t="s">
        <v>76</v>
      </c>
      <c r="C915" s="44" t="s">
        <v>24</v>
      </c>
      <c r="D915" s="44"/>
      <c r="E915" s="47">
        <v>1</v>
      </c>
      <c r="F915" s="25"/>
      <c r="G915" s="52"/>
      <c r="H915" s="52"/>
      <c r="I915" s="52">
        <f t="shared" si="115"/>
        <v>0</v>
      </c>
      <c r="J915" s="44">
        <f t="shared" si="114"/>
        <v>0</v>
      </c>
      <c r="K915" s="45">
        <f t="shared" si="114"/>
        <v>0</v>
      </c>
    </row>
    <row r="916" spans="1:11" ht="14.1" customHeight="1" x14ac:dyDescent="0.2">
      <c r="A916" s="42"/>
      <c r="B916" s="46" t="s">
        <v>28</v>
      </c>
      <c r="C916" s="44" t="s">
        <v>24</v>
      </c>
      <c r="D916" s="44"/>
      <c r="E916" s="47">
        <f>E914</f>
        <v>1</v>
      </c>
      <c r="F916" s="25"/>
      <c r="G916" s="52"/>
      <c r="H916" s="52"/>
      <c r="I916" s="52">
        <f t="shared" si="115"/>
        <v>0</v>
      </c>
      <c r="J916" s="44">
        <f t="shared" si="114"/>
        <v>0</v>
      </c>
      <c r="K916" s="45">
        <f t="shared" si="114"/>
        <v>0</v>
      </c>
    </row>
    <row r="917" spans="1:11" ht="14.1" customHeight="1" x14ac:dyDescent="0.2">
      <c r="A917" s="42">
        <v>357</v>
      </c>
      <c r="B917" s="43" t="s">
        <v>154</v>
      </c>
      <c r="C917" s="44" t="s">
        <v>1</v>
      </c>
      <c r="D917" s="44"/>
      <c r="E917" s="44">
        <v>2</v>
      </c>
      <c r="F917" s="25"/>
      <c r="G917" s="15">
        <f>F917*E917</f>
        <v>0</v>
      </c>
      <c r="H917" s="52"/>
      <c r="I917" s="52"/>
      <c r="J917" s="44">
        <f t="shared" si="114"/>
        <v>0</v>
      </c>
      <c r="K917" s="45">
        <f t="shared" si="114"/>
        <v>0</v>
      </c>
    </row>
    <row r="918" spans="1:11" ht="14.1" customHeight="1" x14ac:dyDescent="0.2">
      <c r="A918" s="42"/>
      <c r="B918" s="46" t="s">
        <v>49</v>
      </c>
      <c r="C918" s="44" t="s">
        <v>24</v>
      </c>
      <c r="D918" s="44"/>
      <c r="E918" s="47">
        <f>E917</f>
        <v>2</v>
      </c>
      <c r="F918" s="25"/>
      <c r="G918" s="52"/>
      <c r="H918" s="52"/>
      <c r="I918" s="52">
        <f t="shared" si="115"/>
        <v>0</v>
      </c>
      <c r="J918" s="44">
        <f t="shared" si="114"/>
        <v>0</v>
      </c>
      <c r="K918" s="45">
        <f t="shared" si="114"/>
        <v>0</v>
      </c>
    </row>
    <row r="919" spans="1:11" ht="14.1" customHeight="1" x14ac:dyDescent="0.2">
      <c r="A919" s="42"/>
      <c r="B919" s="46" t="s">
        <v>28</v>
      </c>
      <c r="C919" s="44" t="s">
        <v>24</v>
      </c>
      <c r="D919" s="44"/>
      <c r="E919" s="47">
        <f>E917</f>
        <v>2</v>
      </c>
      <c r="F919" s="25"/>
      <c r="G919" s="52"/>
      <c r="H919" s="52"/>
      <c r="I919" s="52">
        <f t="shared" si="115"/>
        <v>0</v>
      </c>
      <c r="J919" s="44">
        <f t="shared" si="114"/>
        <v>0</v>
      </c>
      <c r="K919" s="45">
        <f t="shared" si="114"/>
        <v>0</v>
      </c>
    </row>
    <row r="920" spans="1:11" ht="14.1" customHeight="1" x14ac:dyDescent="0.2">
      <c r="A920" s="42">
        <v>358</v>
      </c>
      <c r="B920" s="43" t="s">
        <v>155</v>
      </c>
      <c r="C920" s="44" t="s">
        <v>1</v>
      </c>
      <c r="D920" s="44"/>
      <c r="E920" s="44">
        <v>2</v>
      </c>
      <c r="F920" s="25"/>
      <c r="G920" s="15">
        <f>F920*E920</f>
        <v>0</v>
      </c>
      <c r="H920" s="52"/>
      <c r="I920" s="52"/>
      <c r="J920" s="44">
        <f t="shared" si="114"/>
        <v>0</v>
      </c>
      <c r="K920" s="45">
        <f t="shared" si="114"/>
        <v>0</v>
      </c>
    </row>
    <row r="921" spans="1:11" ht="14.1" customHeight="1" x14ac:dyDescent="0.2">
      <c r="A921" s="42"/>
      <c r="B921" s="46" t="s">
        <v>39</v>
      </c>
      <c r="C921" s="44" t="s">
        <v>24</v>
      </c>
      <c r="D921" s="44"/>
      <c r="E921" s="47">
        <v>4</v>
      </c>
      <c r="F921" s="25"/>
      <c r="G921" s="52"/>
      <c r="H921" s="52"/>
      <c r="I921" s="52">
        <f t="shared" si="115"/>
        <v>0</v>
      </c>
      <c r="J921" s="44">
        <f t="shared" si="114"/>
        <v>0</v>
      </c>
      <c r="K921" s="45">
        <f t="shared" si="114"/>
        <v>0</v>
      </c>
    </row>
    <row r="922" spans="1:11" ht="14.1" customHeight="1" x14ac:dyDescent="0.2">
      <c r="A922" s="42"/>
      <c r="B922" s="46" t="s">
        <v>50</v>
      </c>
      <c r="C922" s="44" t="s">
        <v>24</v>
      </c>
      <c r="D922" s="44"/>
      <c r="E922" s="47">
        <v>1</v>
      </c>
      <c r="F922" s="25"/>
      <c r="G922" s="52"/>
      <c r="H922" s="52"/>
      <c r="I922" s="52">
        <f t="shared" si="115"/>
        <v>0</v>
      </c>
      <c r="J922" s="44">
        <f t="shared" si="114"/>
        <v>0</v>
      </c>
      <c r="K922" s="45">
        <f t="shared" si="114"/>
        <v>0</v>
      </c>
    </row>
    <row r="923" spans="1:11" ht="14.1" customHeight="1" x14ac:dyDescent="0.2">
      <c r="A923" s="42"/>
      <c r="B923" s="46" t="s">
        <v>48</v>
      </c>
      <c r="C923" s="44" t="s">
        <v>24</v>
      </c>
      <c r="D923" s="44"/>
      <c r="E923" s="47">
        <v>0</v>
      </c>
      <c r="F923" s="25"/>
      <c r="G923" s="52"/>
      <c r="H923" s="52"/>
      <c r="I923" s="52">
        <f t="shared" si="115"/>
        <v>0</v>
      </c>
      <c r="J923" s="44">
        <f t="shared" si="114"/>
        <v>0</v>
      </c>
      <c r="K923" s="45">
        <f t="shared" si="114"/>
        <v>0</v>
      </c>
    </row>
    <row r="924" spans="1:11" ht="14.1" customHeight="1" x14ac:dyDescent="0.2">
      <c r="A924" s="42"/>
      <c r="B924" s="46" t="s">
        <v>47</v>
      </c>
      <c r="C924" s="44" t="s">
        <v>24</v>
      </c>
      <c r="D924" s="44"/>
      <c r="E924" s="47">
        <v>0</v>
      </c>
      <c r="F924" s="25"/>
      <c r="G924" s="52"/>
      <c r="H924" s="52"/>
      <c r="I924" s="52">
        <f t="shared" si="115"/>
        <v>0</v>
      </c>
      <c r="J924" s="44">
        <f t="shared" si="114"/>
        <v>0</v>
      </c>
      <c r="K924" s="45">
        <f t="shared" si="114"/>
        <v>0</v>
      </c>
    </row>
    <row r="925" spans="1:11" ht="14.1" customHeight="1" x14ac:dyDescent="0.2">
      <c r="A925" s="42"/>
      <c r="B925" s="46" t="s">
        <v>46</v>
      </c>
      <c r="C925" s="44" t="s">
        <v>24</v>
      </c>
      <c r="D925" s="44"/>
      <c r="E925" s="47">
        <v>0</v>
      </c>
      <c r="F925" s="25"/>
      <c r="G925" s="52"/>
      <c r="H925" s="52"/>
      <c r="I925" s="52">
        <f t="shared" si="115"/>
        <v>0</v>
      </c>
      <c r="J925" s="44">
        <f t="shared" si="114"/>
        <v>0</v>
      </c>
      <c r="K925" s="45">
        <f t="shared" si="114"/>
        <v>0</v>
      </c>
    </row>
    <row r="926" spans="1:11" ht="14.1" customHeight="1" x14ac:dyDescent="0.2">
      <c r="A926" s="42"/>
      <c r="B926" s="46" t="s">
        <v>45</v>
      </c>
      <c r="C926" s="44" t="s">
        <v>24</v>
      </c>
      <c r="D926" s="44"/>
      <c r="E926" s="47">
        <v>4</v>
      </c>
      <c r="F926" s="25"/>
      <c r="G926" s="52"/>
      <c r="H926" s="52"/>
      <c r="I926" s="52">
        <f t="shared" si="115"/>
        <v>0</v>
      </c>
      <c r="J926" s="44">
        <f t="shared" si="114"/>
        <v>0</v>
      </c>
      <c r="K926" s="45">
        <f t="shared" si="114"/>
        <v>0</v>
      </c>
    </row>
    <row r="927" spans="1:11" ht="14.1" customHeight="1" x14ac:dyDescent="0.2">
      <c r="A927" s="42"/>
      <c r="B927" s="46" t="s">
        <v>28</v>
      </c>
      <c r="C927" s="44" t="s">
        <v>24</v>
      </c>
      <c r="D927" s="44"/>
      <c r="E927" s="47">
        <f>E920</f>
        <v>2</v>
      </c>
      <c r="F927" s="25"/>
      <c r="G927" s="52"/>
      <c r="H927" s="52"/>
      <c r="I927" s="52">
        <f t="shared" si="115"/>
        <v>0</v>
      </c>
      <c r="J927" s="44">
        <f t="shared" si="114"/>
        <v>0</v>
      </c>
      <c r="K927" s="45">
        <f t="shared" si="114"/>
        <v>0</v>
      </c>
    </row>
    <row r="928" spans="1:11" ht="14.1" customHeight="1" x14ac:dyDescent="0.2">
      <c r="A928" s="42">
        <v>359</v>
      </c>
      <c r="B928" s="43" t="s">
        <v>156</v>
      </c>
      <c r="C928" s="44" t="s">
        <v>1</v>
      </c>
      <c r="D928" s="44"/>
      <c r="E928" s="44">
        <v>1</v>
      </c>
      <c r="F928" s="25"/>
      <c r="G928" s="15">
        <f>F928*E928</f>
        <v>0</v>
      </c>
      <c r="H928" s="52"/>
      <c r="I928" s="52"/>
      <c r="J928" s="44">
        <f t="shared" si="114"/>
        <v>0</v>
      </c>
      <c r="K928" s="45">
        <f t="shared" si="114"/>
        <v>0</v>
      </c>
    </row>
    <row r="929" spans="1:11" ht="14.1" customHeight="1" x14ac:dyDescent="0.2">
      <c r="A929" s="42"/>
      <c r="B929" s="46" t="s">
        <v>157</v>
      </c>
      <c r="C929" s="44" t="s">
        <v>1</v>
      </c>
      <c r="D929" s="44"/>
      <c r="E929" s="47">
        <f>E928</f>
        <v>1</v>
      </c>
      <c r="F929" s="25"/>
      <c r="G929" s="52"/>
      <c r="H929" s="52"/>
      <c r="I929" s="52">
        <f t="shared" si="115"/>
        <v>0</v>
      </c>
      <c r="J929" s="44">
        <f t="shared" si="114"/>
        <v>0</v>
      </c>
      <c r="K929" s="45">
        <f t="shared" si="114"/>
        <v>0</v>
      </c>
    </row>
    <row r="930" spans="1:11" ht="14.1" customHeight="1" x14ac:dyDescent="0.2">
      <c r="A930" s="42"/>
      <c r="B930" s="46" t="s">
        <v>28</v>
      </c>
      <c r="C930" s="44" t="s">
        <v>24</v>
      </c>
      <c r="D930" s="44"/>
      <c r="E930" s="47">
        <v>1</v>
      </c>
      <c r="F930" s="25"/>
      <c r="G930" s="52"/>
      <c r="H930" s="52"/>
      <c r="I930" s="52">
        <f t="shared" si="115"/>
        <v>0</v>
      </c>
      <c r="J930" s="44">
        <f t="shared" si="114"/>
        <v>0</v>
      </c>
      <c r="K930" s="45">
        <f t="shared" si="114"/>
        <v>0</v>
      </c>
    </row>
    <row r="931" spans="1:11" ht="14.1" customHeight="1" x14ac:dyDescent="0.2">
      <c r="A931" s="42">
        <v>360</v>
      </c>
      <c r="B931" s="43" t="s">
        <v>183</v>
      </c>
      <c r="C931" s="44" t="s">
        <v>12</v>
      </c>
      <c r="D931" s="44"/>
      <c r="E931" s="44">
        <v>4.5</v>
      </c>
      <c r="F931" s="25"/>
      <c r="G931" s="15">
        <f>F931*E931</f>
        <v>0</v>
      </c>
      <c r="H931" s="52"/>
      <c r="I931" s="52"/>
      <c r="J931" s="44">
        <f t="shared" si="114"/>
        <v>0</v>
      </c>
      <c r="K931" s="45">
        <f t="shared" si="114"/>
        <v>0</v>
      </c>
    </row>
    <row r="932" spans="1:11" ht="14.1" customHeight="1" x14ac:dyDescent="0.2">
      <c r="A932" s="42">
        <v>361</v>
      </c>
      <c r="B932" s="43" t="s">
        <v>159</v>
      </c>
      <c r="C932" s="44" t="s">
        <v>14</v>
      </c>
      <c r="D932" s="44"/>
      <c r="E932" s="44">
        <v>1</v>
      </c>
      <c r="F932" s="25"/>
      <c r="G932" s="15">
        <f>F932*E932</f>
        <v>0</v>
      </c>
      <c r="H932" s="52"/>
      <c r="I932" s="52"/>
      <c r="J932" s="44">
        <f t="shared" si="114"/>
        <v>0</v>
      </c>
      <c r="K932" s="45">
        <f t="shared" si="114"/>
        <v>0</v>
      </c>
    </row>
    <row r="933" spans="1:11" ht="14.1" customHeight="1" x14ac:dyDescent="0.2">
      <c r="A933" s="42"/>
      <c r="B933" s="46" t="s">
        <v>18</v>
      </c>
      <c r="C933" s="44" t="s">
        <v>1</v>
      </c>
      <c r="D933" s="44"/>
      <c r="E933" s="47">
        <v>120</v>
      </c>
      <c r="F933" s="52"/>
      <c r="G933" s="52"/>
      <c r="H933" s="52"/>
      <c r="I933" s="52">
        <f>E933*H933</f>
        <v>0</v>
      </c>
      <c r="J933" s="44">
        <f t="shared" si="114"/>
        <v>0</v>
      </c>
      <c r="K933" s="45">
        <f t="shared" si="114"/>
        <v>0</v>
      </c>
    </row>
    <row r="934" spans="1:11" ht="14.1" customHeight="1" x14ac:dyDescent="0.2">
      <c r="A934" s="42"/>
      <c r="B934" s="76" t="s">
        <v>185</v>
      </c>
      <c r="C934" s="77"/>
      <c r="D934" s="77"/>
      <c r="E934" s="77"/>
      <c r="F934" s="78"/>
      <c r="G934" s="84">
        <f>SUM(G841:G933)</f>
        <v>0</v>
      </c>
      <c r="H934" s="79"/>
      <c r="I934" s="84">
        <f>SUM(I841:I933)</f>
        <v>0</v>
      </c>
      <c r="J934" s="79">
        <f>SUM(J841:J933)</f>
        <v>0</v>
      </c>
      <c r="K934" s="53">
        <f>SUM(K841:K933)</f>
        <v>0</v>
      </c>
    </row>
    <row r="935" spans="1:11" ht="14.1" customHeight="1" thickBot="1" x14ac:dyDescent="0.25">
      <c r="A935" s="42"/>
      <c r="B935" s="56" t="s">
        <v>185</v>
      </c>
      <c r="C935" s="57"/>
      <c r="D935" s="57"/>
      <c r="E935" s="57"/>
      <c r="F935" s="58"/>
      <c r="G935" s="59">
        <f>G934+G839</f>
        <v>0</v>
      </c>
      <c r="H935" s="75"/>
      <c r="I935" s="59">
        <f>I934</f>
        <v>0</v>
      </c>
      <c r="J935" s="75">
        <f>J934+J839</f>
        <v>0</v>
      </c>
      <c r="K935" s="53">
        <f>H935+J935</f>
        <v>0</v>
      </c>
    </row>
    <row r="936" spans="1:11" ht="14.1" customHeight="1" thickBot="1" x14ac:dyDescent="0.25">
      <c r="A936" s="42"/>
      <c r="B936" s="19" t="s">
        <v>282</v>
      </c>
      <c r="C936" s="20"/>
      <c r="D936" s="20"/>
      <c r="E936" s="20"/>
      <c r="F936" s="20"/>
      <c r="G936" s="21">
        <f>G935+G817</f>
        <v>0</v>
      </c>
      <c r="H936" s="21"/>
      <c r="I936" s="21">
        <f>I935+I817</f>
        <v>0</v>
      </c>
      <c r="J936" s="21">
        <f>J935+J817</f>
        <v>0</v>
      </c>
      <c r="K936" s="54">
        <f>K935+K691+K671+K616+K599+K534+K516+K387+K366+K291+K270+K168+K146+K29</f>
        <v>0</v>
      </c>
    </row>
    <row r="937" spans="1:11" ht="13.5" thickBot="1" x14ac:dyDescent="0.25">
      <c r="A937" s="18"/>
      <c r="B937" s="49"/>
      <c r="D937" s="49"/>
      <c r="E937" s="49"/>
      <c r="F937" s="49"/>
      <c r="G937" s="49"/>
      <c r="H937" s="49"/>
      <c r="I937" s="49"/>
      <c r="J937" s="49"/>
      <c r="K937" s="55"/>
    </row>
    <row r="938" spans="1:11" ht="13.5" thickBot="1" x14ac:dyDescent="0.25">
      <c r="B938" s="49"/>
      <c r="D938" s="49"/>
      <c r="E938" s="49"/>
      <c r="F938" s="49"/>
      <c r="G938" s="49"/>
      <c r="H938" s="49"/>
      <c r="I938" s="49"/>
      <c r="J938" s="49"/>
      <c r="K938" s="55"/>
    </row>
    <row r="939" spans="1:11" ht="13.5" thickBot="1" x14ac:dyDescent="0.25">
      <c r="A939" s="42"/>
      <c r="B939" s="19" t="s">
        <v>66</v>
      </c>
      <c r="C939" s="20"/>
      <c r="D939" s="20"/>
      <c r="E939" s="20"/>
      <c r="F939" s="20"/>
      <c r="G939" s="20"/>
      <c r="H939" s="21"/>
      <c r="I939" s="21"/>
      <c r="J939" s="21">
        <f>G936*0.1</f>
        <v>0</v>
      </c>
      <c r="K939" s="54">
        <f>H936*0.1</f>
        <v>0</v>
      </c>
    </row>
    <row r="940" spans="1:11" ht="13.5" thickBot="1" x14ac:dyDescent="0.25">
      <c r="A940" s="42"/>
      <c r="B940" s="19" t="s">
        <v>78</v>
      </c>
      <c r="C940" s="20"/>
      <c r="D940" s="20"/>
      <c r="E940" s="20"/>
      <c r="F940" s="20"/>
      <c r="G940" s="20"/>
      <c r="H940" s="21"/>
      <c r="I940" s="21"/>
      <c r="J940" s="21">
        <f>I936*0.09</f>
        <v>0</v>
      </c>
      <c r="K940" s="54">
        <f>J936*0.07</f>
        <v>0</v>
      </c>
    </row>
    <row r="941" spans="1:11" ht="13.5" thickBot="1" x14ac:dyDescent="0.25">
      <c r="A941" s="42"/>
      <c r="B941" s="60" t="s">
        <v>305</v>
      </c>
      <c r="C941" s="61"/>
      <c r="D941" s="61"/>
      <c r="E941" s="61"/>
      <c r="F941" s="61"/>
      <c r="G941" s="61"/>
      <c r="H941" s="86"/>
      <c r="I941" s="86"/>
      <c r="J941" s="86">
        <f>J936+J939+J940</f>
        <v>0</v>
      </c>
      <c r="K941" s="54">
        <f>K939+K940+K936</f>
        <v>0</v>
      </c>
    </row>
    <row r="942" spans="1:11" ht="13.5" thickBot="1" x14ac:dyDescent="0.25">
      <c r="A942" s="42"/>
      <c r="B942" s="19" t="s">
        <v>306</v>
      </c>
      <c r="C942" s="20"/>
      <c r="D942" s="20"/>
      <c r="E942" s="20"/>
      <c r="F942" s="20"/>
      <c r="G942" s="20"/>
      <c r="H942" s="21"/>
      <c r="I942" s="21"/>
      <c r="J942" s="21">
        <f>J941*1.2</f>
        <v>0</v>
      </c>
      <c r="K942" s="54">
        <f>K941*1.2</f>
        <v>0</v>
      </c>
    </row>
    <row r="943" spans="1:11" ht="13.5" thickBot="1" x14ac:dyDescent="0.25">
      <c r="A943" s="18"/>
      <c r="E943" s="2"/>
      <c r="F943" s="2"/>
      <c r="G943" s="2"/>
      <c r="H943" s="49"/>
      <c r="I943" s="49"/>
      <c r="J943" s="55"/>
    </row>
    <row r="944" spans="1:11" x14ac:dyDescent="0.2">
      <c r="E944" s="2"/>
      <c r="F944" s="2"/>
      <c r="G944" s="12"/>
      <c r="H944" s="49"/>
      <c r="I944" s="49"/>
      <c r="J944" s="55"/>
    </row>
    <row r="945" spans="1:10" x14ac:dyDescent="0.2">
      <c r="A945" s="2"/>
      <c r="E945" s="2"/>
      <c r="F945" s="2"/>
      <c r="G945" s="2"/>
      <c r="H945" s="49"/>
      <c r="I945" s="49"/>
      <c r="J945" s="49"/>
    </row>
    <row r="946" spans="1:10" x14ac:dyDescent="0.2">
      <c r="A946" s="2"/>
      <c r="E946" s="2"/>
      <c r="F946" s="2"/>
      <c r="G946" s="2"/>
      <c r="H946" s="49"/>
      <c r="I946" s="49"/>
      <c r="J946" s="49"/>
    </row>
    <row r="947" spans="1:10" x14ac:dyDescent="0.2">
      <c r="A947" s="2"/>
      <c r="E947" s="2"/>
      <c r="F947" s="2"/>
      <c r="G947" s="2"/>
      <c r="H947" s="49"/>
      <c r="I947" s="49"/>
      <c r="J947" s="49"/>
    </row>
    <row r="948" spans="1:10" x14ac:dyDescent="0.2">
      <c r="A948" s="2"/>
      <c r="E948" s="2"/>
      <c r="F948" s="2"/>
      <c r="G948" s="2"/>
      <c r="H948" s="49"/>
      <c r="I948" s="49"/>
      <c r="J948" s="49"/>
    </row>
    <row r="949" spans="1:10" x14ac:dyDescent="0.2">
      <c r="A949" s="2"/>
      <c r="E949" s="2"/>
      <c r="F949" s="2"/>
      <c r="G949" s="2"/>
      <c r="H949" s="49"/>
      <c r="I949" s="49"/>
      <c r="J949" s="49"/>
    </row>
    <row r="950" spans="1:10" x14ac:dyDescent="0.2">
      <c r="A950" s="2"/>
      <c r="E950" s="2"/>
      <c r="F950" s="2"/>
      <c r="G950" s="2"/>
      <c r="H950" s="49"/>
      <c r="I950" s="49"/>
      <c r="J950" s="49"/>
    </row>
    <row r="951" spans="1:10" x14ac:dyDescent="0.2">
      <c r="A951" s="2"/>
      <c r="E951" s="2"/>
      <c r="F951" s="2"/>
      <c r="G951" s="2"/>
      <c r="H951" s="49"/>
      <c r="I951" s="49"/>
      <c r="J951" s="49"/>
    </row>
    <row r="952" spans="1:10" x14ac:dyDescent="0.2">
      <c r="A952" s="2"/>
      <c r="E952" s="2"/>
      <c r="F952" s="2"/>
      <c r="G952" s="2"/>
      <c r="H952" s="49"/>
      <c r="I952" s="49"/>
      <c r="J952" s="49"/>
    </row>
    <row r="953" spans="1:10" x14ac:dyDescent="0.2">
      <c r="A953" s="2"/>
      <c r="E953" s="2"/>
      <c r="F953" s="2"/>
      <c r="G953" s="2"/>
      <c r="H953" s="49"/>
      <c r="I953" s="49"/>
      <c r="J953" s="49"/>
    </row>
    <row r="954" spans="1:10" x14ac:dyDescent="0.2">
      <c r="A954" s="2"/>
      <c r="E954" s="2"/>
      <c r="F954" s="2"/>
      <c r="G954" s="2"/>
      <c r="H954" s="49"/>
      <c r="I954" s="49"/>
      <c r="J954" s="49"/>
    </row>
    <row r="955" spans="1:10" x14ac:dyDescent="0.2">
      <c r="A955" s="2"/>
      <c r="E955" s="2"/>
      <c r="F955" s="2"/>
      <c r="G955" s="2"/>
      <c r="H955" s="49"/>
      <c r="I955" s="49"/>
      <c r="J955" s="49"/>
    </row>
    <row r="956" spans="1:10" x14ac:dyDescent="0.2">
      <c r="A956" s="2"/>
      <c r="E956" s="2"/>
      <c r="F956" s="2"/>
      <c r="G956" s="2"/>
      <c r="H956" s="49"/>
      <c r="I956" s="49"/>
      <c r="J956" s="49"/>
    </row>
    <row r="957" spans="1:10" x14ac:dyDescent="0.2">
      <c r="A957" s="2"/>
      <c r="E957" s="2"/>
      <c r="F957" s="2"/>
      <c r="G957" s="2"/>
      <c r="H957" s="49"/>
      <c r="I957" s="49"/>
      <c r="J957" s="49"/>
    </row>
    <row r="958" spans="1:10" x14ac:dyDescent="0.2">
      <c r="A958" s="2"/>
      <c r="E958" s="2"/>
      <c r="F958" s="2"/>
      <c r="G958" s="2"/>
      <c r="H958" s="49"/>
      <c r="I958" s="49"/>
      <c r="J958" s="49"/>
    </row>
    <row r="959" spans="1:10" x14ac:dyDescent="0.2">
      <c r="A959" s="2"/>
      <c r="E959" s="2"/>
      <c r="F959" s="2"/>
      <c r="G959" s="2"/>
      <c r="H959" s="49"/>
      <c r="I959" s="49"/>
      <c r="J959" s="49"/>
    </row>
    <row r="960" spans="1:10" x14ac:dyDescent="0.2">
      <c r="A960" s="2"/>
    </row>
  </sheetData>
  <mergeCells count="2">
    <mergeCell ref="A1:J1"/>
    <mergeCell ref="A2:J2"/>
  </mergeCells>
  <pageMargins left="3.937007874015748E-2" right="3.937007874015748E-2" top="0" bottom="0" header="0.31496062992125984" footer="0.31496062992125984"/>
  <pageSetup paperSize="9" scale="72" orientation="landscape"/>
  <rowBreaks count="2" manualBreakCount="2">
    <brk id="151" max="10" man="1"/>
    <brk id="211" max="10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Общестоительные 29,07,22</vt:lpstr>
      <vt:lpstr>'Общестоительные 29,07,22'!Область_печати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2022-02-15T07:33:23Z</cp:lastPrinted>
  <dcterms:created xsi:type="dcterms:W3CDTF">2006-09-16T00:00:00Z</dcterms:created>
  <dcterms:modified xsi:type="dcterms:W3CDTF">2022-08-18T07:10:29Z</dcterms:modified>
</cp:coreProperties>
</file>