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sers\ZDUDENKO\СМР САП\Импел Гриффин\грудень 2022\"/>
    </mc:Choice>
  </mc:AlternateContent>
  <bookViews>
    <workbookView xWindow="0" yWindow="0" windowWidth="23040" windowHeight="8820"/>
  </bookViews>
  <sheets>
    <sheet name="Аркуш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45" i="1" s="1"/>
  <c r="M38" i="1"/>
  <c r="M33" i="1"/>
  <c r="K35" i="1"/>
  <c r="M35" i="1"/>
  <c r="H35" i="1"/>
  <c r="M24" i="1"/>
  <c r="H24" i="1"/>
  <c r="K34" i="1"/>
  <c r="M34" i="1" s="1"/>
  <c r="H34" i="1"/>
  <c r="K33" i="1"/>
  <c r="H33" i="1"/>
  <c r="F29" i="1"/>
  <c r="H29" i="1" s="1"/>
  <c r="H30" i="1"/>
  <c r="H28" i="1"/>
  <c r="M32" i="1"/>
  <c r="K31" i="1"/>
  <c r="M31" i="1" s="1"/>
  <c r="M29" i="1"/>
  <c r="M28" i="1"/>
  <c r="M27" i="1"/>
  <c r="M26" i="1"/>
  <c r="M25" i="1"/>
  <c r="M30" i="1" l="1"/>
  <c r="M23" i="1" l="1"/>
  <c r="H23" i="1"/>
  <c r="M22" i="1"/>
  <c r="H22" i="1"/>
  <c r="K19" i="1"/>
  <c r="K20" i="1"/>
  <c r="K21" i="1"/>
  <c r="M21" i="1"/>
  <c r="H21" i="1"/>
  <c r="M19" i="1"/>
  <c r="H18" i="1"/>
  <c r="F16" i="1"/>
  <c r="H16" i="1"/>
  <c r="H17" i="1"/>
  <c r="H19" i="1"/>
  <c r="H20" i="1"/>
  <c r="H26" i="1"/>
  <c r="H27" i="1"/>
  <c r="H15" i="1"/>
  <c r="E42" i="1" l="1"/>
  <c r="E43" i="1" l="1"/>
  <c r="E44" i="1" s="1"/>
  <c r="E40" i="1" s="1"/>
  <c r="E47" i="1" s="1"/>
  <c r="E46" i="1" s="1"/>
</calcChain>
</file>

<file path=xl/sharedStrings.xml><?xml version="1.0" encoding="utf-8"?>
<sst xmlns="http://schemas.openxmlformats.org/spreadsheetml/2006/main" count="112" uniqueCount="55">
  <si>
    <t>КОМЕРЦІЙНА ПРОПОЗИЦІЯ</t>
  </si>
  <si>
    <t>ВИКОНАВЕЦЬ</t>
  </si>
  <si>
    <t>ЗАМОВНИК</t>
  </si>
  <si>
    <t>№ п/п</t>
  </si>
  <si>
    <t>Регіон:</t>
  </si>
  <si>
    <t>Назва об’єкту:</t>
  </si>
  <si>
    <t>Артикул</t>
  </si>
  <si>
    <t>Найменування видів робіт</t>
  </si>
  <si>
    <t>Вартість робіт (без врахування податків)</t>
  </si>
  <si>
    <t>Найменування матеріалів, обладнання</t>
  </si>
  <si>
    <t>Вартість матеріалів (без врахування податків)</t>
  </si>
  <si>
    <t>Од. вим.</t>
  </si>
  <si>
    <t>К-ть</t>
  </si>
  <si>
    <t>Ціна одиниці</t>
  </si>
  <si>
    <t>Сума</t>
  </si>
  <si>
    <t>РАЗОМ по кошторису без врахування податків:</t>
  </si>
  <si>
    <t>грн.</t>
  </si>
  <si>
    <t>у тому числі:</t>
  </si>
  <si>
    <t>вартість матеріалів:</t>
  </si>
  <si>
    <t>вартість робіт:</t>
  </si>
  <si>
    <r>
      <t xml:space="preserve">пдв </t>
    </r>
    <r>
      <rPr>
        <b/>
        <sz val="10"/>
        <color theme="1"/>
        <rFont val="Times New Roman"/>
        <family val="1"/>
        <charset val="204"/>
      </rPr>
      <t>(20%):</t>
    </r>
  </si>
  <si>
    <t>Всього за кошторисом з врахуванням ПДВ (20%):</t>
  </si>
  <si>
    <t>пдв (20%):</t>
  </si>
  <si>
    <t>ВСЬОГО</t>
  </si>
  <si>
    <t>вартість доставки матеріалів 5%:</t>
  </si>
  <si>
    <t>всього вартість матеріалів:</t>
  </si>
  <si>
    <t>шт.</t>
  </si>
  <si>
    <t>шт</t>
  </si>
  <si>
    <t>Монтаж електричної вилки</t>
  </si>
  <si>
    <t>Монтаж розетки/вимикача</t>
  </si>
  <si>
    <t>Демонтаж розетки/вимикача</t>
  </si>
  <si>
    <t>Прокладання електропроводки -по кострукції</t>
  </si>
  <si>
    <t>м.п.</t>
  </si>
  <si>
    <t>Кабель силовой монолит ЗЗЦМ ВВГнгд 3х2,5 медь</t>
  </si>
  <si>
    <t>м.п</t>
  </si>
  <si>
    <t>Монтаж евакуаційних аварійних світильників з автономними джерелами живлення</t>
  </si>
  <si>
    <t>Кабель силовой монолит ЗЗЦМ ВВГнгд 3х1,5 медь</t>
  </si>
  <si>
    <t>Выключатель одноклавишный Makel IP44 без подсветки белый 18300</t>
  </si>
  <si>
    <t>Електровилка Neomax з кільцем NX1106 із заземленням 220В 16А IP20 пластик чорний</t>
  </si>
  <si>
    <t>Монтаж зовнішньої розподільчої коробки</t>
  </si>
  <si>
    <t>Монтаж короба</t>
  </si>
  <si>
    <t xml:space="preserve">Профіль алюмінієвий Светкомплект кутовий анодований ЛПУ 17x17 мм 200 см  </t>
  </si>
  <si>
    <t>Коннектор IEK IP20 LSCON8-MONO-213-03 3 шт./уп. 8 мм (15см-разъем)</t>
  </si>
  <si>
    <t>Кабель ШВВП 2*1</t>
  </si>
  <si>
    <t xml:space="preserve"> Вилка електрична кутова Makel із заземленням 250В 16А ABS</t>
  </si>
  <si>
    <t>Перетворювач напруги Светкомплект 12 В 25 Вт IP20 S-25-12</t>
  </si>
  <si>
    <t xml:space="preserve">Вимикач для бра 129 250В білий </t>
  </si>
  <si>
    <t>Монтажна двостороння стрічка 3M VHB надміцна сіра 9 мм х 2 м товщина 1,1 мм</t>
  </si>
  <si>
    <t>Монтаж світлодіодної стрічки</t>
  </si>
  <si>
    <t>Стрічка світлодіодна Светкомплект 2835 120 LED 6000 K 9,6 Вт IP22 24 В холодний</t>
  </si>
  <si>
    <t>Монтаж блока живлення світлодіодної стрічки</t>
  </si>
  <si>
    <t>поставка замовника</t>
  </si>
  <si>
    <t>Коробка розподільча з кришкою HausMark пластик IB005</t>
  </si>
  <si>
    <t>Світильник світлодіодний A.GLO 36 Вт білий 6400 К 57718</t>
  </si>
  <si>
    <t>Адреса об’єкту:Полтава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</si>
</sst>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3" fillId="0" borderId="0" xfId="0" applyFont="1" applyBorder="1" applyAlignment="1">
      <alignment horizontal="right" vertical="center" wrapText="1"/>
    </xf>
    <xf numFmtId="0" fontId="1" fillId="0" borderId="8" xfId="0" applyFont="1" applyBorder="1"/>
    <xf numFmtId="0" fontId="0" fillId="0" borderId="11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0" fontId="0" fillId="0" borderId="14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2" fontId="0" fillId="0" borderId="0" xfId="0" applyNumberFormat="1"/>
    <xf numFmtId="2" fontId="1" fillId="0" borderId="10" xfId="0" applyNumberFormat="1" applyFont="1" applyBorder="1"/>
    <xf numFmtId="2" fontId="0" fillId="0" borderId="0" xfId="0" applyNumberFormat="1" applyBorder="1"/>
    <xf numFmtId="2" fontId="0" fillId="0" borderId="0" xfId="0" applyNumberFormat="1" applyAlignment="1">
      <alignment horizontal="center"/>
    </xf>
    <xf numFmtId="2" fontId="1" fillId="0" borderId="11" xfId="0" applyNumberFormat="1" applyFont="1" applyBorder="1"/>
    <xf numFmtId="2" fontId="0" fillId="0" borderId="16" xfId="0" applyNumberFormat="1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Alignment="1">
      <alignment horizontal="center"/>
    </xf>
    <xf numFmtId="2" fontId="1" fillId="0" borderId="8" xfId="0" applyNumberFormat="1" applyFont="1" applyBorder="1"/>
    <xf numFmtId="2" fontId="0" fillId="0" borderId="21" xfId="0" applyNumberFormat="1" applyFill="1" applyBorder="1"/>
    <xf numFmtId="0" fontId="1" fillId="4" borderId="8" xfId="0" applyFont="1" applyFill="1" applyBorder="1"/>
    <xf numFmtId="0" fontId="0" fillId="4" borderId="20" xfId="0" applyFont="1" applyFill="1" applyBorder="1" applyAlignment="1">
      <alignment horizontal="right"/>
    </xf>
    <xf numFmtId="0" fontId="0" fillId="0" borderId="6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19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0" fillId="3" borderId="8" xfId="0" applyFont="1" applyFill="1" applyBorder="1" applyAlignment="1">
      <alignment horizontal="left" vertical="top"/>
    </xf>
    <xf numFmtId="0" fontId="0" fillId="3" borderId="8" xfId="2" applyFont="1" applyFill="1" applyBorder="1" applyAlignment="1">
      <alignment horizontal="left" vertical="top" wrapText="1"/>
    </xf>
    <xf numFmtId="49" fontId="0" fillId="3" borderId="8" xfId="2" applyNumberFormat="1" applyFont="1" applyFill="1" applyBorder="1" applyAlignment="1" applyProtection="1">
      <alignment horizontal="left" vertical="top" wrapText="1"/>
      <protection locked="0"/>
    </xf>
    <xf numFmtId="0" fontId="0" fillId="2" borderId="8" xfId="0" applyFont="1" applyFill="1" applyBorder="1" applyAlignment="1">
      <alignment horizontal="left" vertical="top" wrapText="1"/>
    </xf>
    <xf numFmtId="0" fontId="1" fillId="0" borderId="24" xfId="0" applyFont="1" applyBorder="1"/>
    <xf numFmtId="0" fontId="0" fillId="0" borderId="8" xfId="0" applyBorder="1"/>
    <xf numFmtId="0" fontId="0" fillId="0" borderId="22" xfId="0" applyFont="1" applyBorder="1" applyAlignment="1">
      <alignment horizontal="left" vertical="top"/>
    </xf>
    <xf numFmtId="0" fontId="0" fillId="0" borderId="22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2" fontId="0" fillId="0" borderId="8" xfId="0" applyNumberFormat="1" applyFont="1" applyBorder="1" applyAlignment="1">
      <alignment horizontal="left" vertical="top" wrapText="1"/>
    </xf>
    <xf numFmtId="164" fontId="0" fillId="0" borderId="8" xfId="1" applyNumberFormat="1" applyFont="1" applyBorder="1" applyAlignment="1">
      <alignment horizontal="left" vertical="top" wrapText="1"/>
    </xf>
    <xf numFmtId="164" fontId="0" fillId="3" borderId="8" xfId="1" applyNumberFormat="1" applyFont="1" applyFill="1" applyBorder="1" applyAlignment="1">
      <alignment horizontal="left" vertical="top" wrapText="1"/>
    </xf>
    <xf numFmtId="4" fontId="0" fillId="0" borderId="8" xfId="0" applyNumberFormat="1" applyFont="1" applyFill="1" applyBorder="1" applyAlignment="1">
      <alignment horizontal="left" vertical="top" wrapText="1"/>
    </xf>
    <xf numFmtId="2" fontId="0" fillId="0" borderId="8" xfId="0" applyNumberFormat="1" applyFont="1" applyFill="1" applyBorder="1" applyAlignment="1">
      <alignment horizontal="left" vertical="top"/>
    </xf>
    <xf numFmtId="0" fontId="0" fillId="3" borderId="8" xfId="0" applyFont="1" applyFill="1" applyBorder="1" applyAlignment="1">
      <alignment horizontal="left" vertical="top" wrapText="1"/>
    </xf>
    <xf numFmtId="164" fontId="0" fillId="0" borderId="15" xfId="1" applyNumberFormat="1" applyFont="1" applyBorder="1" applyAlignment="1">
      <alignment horizontal="left" vertical="top" wrapText="1"/>
    </xf>
    <xf numFmtId="164" fontId="0" fillId="3" borderId="15" xfId="1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 shrinkToFit="1"/>
    </xf>
    <xf numFmtId="0" fontId="0" fillId="0" borderId="15" xfId="0" applyFont="1" applyFill="1" applyBorder="1" applyAlignment="1">
      <alignment horizontal="left" vertical="top"/>
    </xf>
    <xf numFmtId="2" fontId="0" fillId="0" borderId="15" xfId="0" applyNumberFormat="1" applyFont="1" applyFill="1" applyBorder="1" applyAlignment="1">
      <alignment horizontal="left" vertical="top"/>
    </xf>
  </cellXfs>
  <cellStyles count="3">
    <cellStyle name="Обычный" xfId="0" builtinId="0"/>
    <cellStyle name="Обычный 2 2" xfId="1"/>
    <cellStyle name="Обычный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tabSelected="1" topLeftCell="B33" workbookViewId="0">
      <selection activeCell="H39" sqref="H39"/>
    </sheetView>
  </sheetViews>
  <sheetFormatPr defaultRowHeight="14.4" x14ac:dyDescent="0.3"/>
  <cols>
    <col min="2" max="2" width="7.44140625" customWidth="1"/>
    <col min="3" max="3" width="8.6640625" customWidth="1"/>
    <col min="4" max="4" width="33.88671875" customWidth="1"/>
    <col min="5" max="5" width="10.5546875" customWidth="1"/>
    <col min="6" max="6" width="9.88671875" customWidth="1"/>
    <col min="8" max="8" width="19.33203125" style="28" customWidth="1"/>
    <col min="9" max="9" width="41.88671875" customWidth="1"/>
    <col min="12" max="12" width="11.5546875" customWidth="1"/>
    <col min="13" max="13" width="15.33203125" style="28" customWidth="1"/>
  </cols>
  <sheetData>
    <row r="1" spans="2:13" x14ac:dyDescent="0.3">
      <c r="C1" s="1"/>
      <c r="E1" s="1"/>
    </row>
    <row r="2" spans="2:13" x14ac:dyDescent="0.3">
      <c r="C2" s="1"/>
      <c r="E2" s="1" t="s">
        <v>0</v>
      </c>
    </row>
    <row r="3" spans="2:13" x14ac:dyDescent="0.3">
      <c r="C3" s="1"/>
    </row>
    <row r="5" spans="2:13" x14ac:dyDescent="0.3">
      <c r="G5" s="2" t="s">
        <v>1</v>
      </c>
      <c r="I5" s="2"/>
    </row>
    <row r="7" spans="2:13" x14ac:dyDescent="0.3">
      <c r="G7" s="2" t="s">
        <v>2</v>
      </c>
      <c r="I7" s="5"/>
      <c r="J7" s="36"/>
    </row>
    <row r="8" spans="2:13" ht="11.25" customHeight="1" thickBot="1" x14ac:dyDescent="0.35"/>
    <row r="9" spans="2:13" ht="19.5" customHeight="1" x14ac:dyDescent="0.3">
      <c r="B9" s="13" t="s">
        <v>4</v>
      </c>
      <c r="C9" s="14"/>
      <c r="D9" s="34"/>
      <c r="F9" s="42"/>
      <c r="G9" s="43"/>
      <c r="H9" s="44"/>
    </row>
    <row r="10" spans="2:13" ht="42.75" customHeight="1" thickBot="1" x14ac:dyDescent="0.35">
      <c r="B10" s="15" t="s">
        <v>5</v>
      </c>
      <c r="C10" s="3"/>
      <c r="D10" s="35"/>
      <c r="F10" s="45" t="s">
        <v>54</v>
      </c>
      <c r="G10" s="46"/>
      <c r="H10" s="47"/>
    </row>
    <row r="12" spans="2:13" ht="15" thickBot="1" x14ac:dyDescent="0.35"/>
    <row r="13" spans="2:13" ht="31.5" customHeight="1" x14ac:dyDescent="0.3">
      <c r="B13" s="8" t="s">
        <v>3</v>
      </c>
      <c r="C13" s="9" t="s">
        <v>6</v>
      </c>
      <c r="D13" s="9" t="s">
        <v>7</v>
      </c>
      <c r="E13" s="9" t="s">
        <v>8</v>
      </c>
      <c r="F13" s="9"/>
      <c r="G13" s="9"/>
      <c r="H13" s="29"/>
      <c r="I13" s="27" t="s">
        <v>9</v>
      </c>
      <c r="J13" s="9" t="s">
        <v>10</v>
      </c>
      <c r="K13" s="9"/>
      <c r="L13" s="9"/>
      <c r="M13" s="32"/>
    </row>
    <row r="14" spans="2:13" ht="27" thickBot="1" x14ac:dyDescent="0.35">
      <c r="B14" s="66"/>
      <c r="C14" s="10"/>
      <c r="D14" s="10"/>
      <c r="E14" s="11" t="s">
        <v>11</v>
      </c>
      <c r="F14" s="11" t="s">
        <v>12</v>
      </c>
      <c r="G14" s="11" t="s">
        <v>13</v>
      </c>
      <c r="H14" s="11" t="s">
        <v>14</v>
      </c>
      <c r="I14" s="12"/>
      <c r="J14" s="11" t="s">
        <v>11</v>
      </c>
      <c r="K14" s="11" t="s">
        <v>12</v>
      </c>
      <c r="L14" s="60" t="s">
        <v>13</v>
      </c>
      <c r="M14" s="61" t="s">
        <v>14</v>
      </c>
    </row>
    <row r="15" spans="2:13" x14ac:dyDescent="0.3">
      <c r="B15" s="17"/>
      <c r="C15" s="68">
        <v>74</v>
      </c>
      <c r="D15" s="68" t="s">
        <v>28</v>
      </c>
      <c r="E15" s="69" t="s">
        <v>27</v>
      </c>
      <c r="F15" s="69">
        <v>20</v>
      </c>
      <c r="G15" s="69">
        <v>14</v>
      </c>
      <c r="H15" s="69">
        <f>F15*G15</f>
        <v>280</v>
      </c>
      <c r="I15" s="69"/>
      <c r="J15" s="69"/>
      <c r="K15" s="69"/>
      <c r="L15" s="70"/>
      <c r="M15" s="71"/>
    </row>
    <row r="16" spans="2:13" x14ac:dyDescent="0.3">
      <c r="B16" s="17"/>
      <c r="C16" s="68">
        <v>66</v>
      </c>
      <c r="D16" s="68" t="s">
        <v>29</v>
      </c>
      <c r="E16" s="69" t="s">
        <v>27</v>
      </c>
      <c r="F16" s="69">
        <f>46+12</f>
        <v>58</v>
      </c>
      <c r="G16" s="69">
        <v>47.6</v>
      </c>
      <c r="H16" s="69">
        <f t="shared" ref="H16:H28" si="0">F16*G16</f>
        <v>2760.8</v>
      </c>
      <c r="I16" s="69"/>
      <c r="J16" s="69"/>
      <c r="K16" s="69"/>
      <c r="L16" s="70"/>
      <c r="M16" s="71"/>
    </row>
    <row r="17" spans="2:13" x14ac:dyDescent="0.3">
      <c r="B17" s="17"/>
      <c r="C17" s="68">
        <v>65</v>
      </c>
      <c r="D17" s="68" t="s">
        <v>30</v>
      </c>
      <c r="E17" s="69" t="s">
        <v>27</v>
      </c>
      <c r="F17" s="69">
        <v>7</v>
      </c>
      <c r="G17" s="69">
        <v>28</v>
      </c>
      <c r="H17" s="69">
        <f t="shared" si="0"/>
        <v>196</v>
      </c>
      <c r="I17" s="69"/>
      <c r="J17" s="69"/>
      <c r="K17" s="69"/>
      <c r="L17" s="70"/>
      <c r="M17" s="71"/>
    </row>
    <row r="18" spans="2:13" x14ac:dyDescent="0.3">
      <c r="B18" s="17"/>
      <c r="C18" s="68">
        <v>66</v>
      </c>
      <c r="D18" s="68" t="s">
        <v>29</v>
      </c>
      <c r="E18" s="69" t="s">
        <v>27</v>
      </c>
      <c r="F18" s="69">
        <v>7</v>
      </c>
      <c r="G18" s="69">
        <v>47.6</v>
      </c>
      <c r="H18" s="69">
        <f t="shared" ref="H18" si="1">F18*G18</f>
        <v>333.2</v>
      </c>
      <c r="I18" s="69"/>
      <c r="J18" s="69"/>
      <c r="K18" s="69"/>
      <c r="L18" s="70"/>
      <c r="M18" s="71"/>
    </row>
    <row r="19" spans="2:13" ht="28.8" x14ac:dyDescent="0.3">
      <c r="B19" s="17"/>
      <c r="C19" s="68">
        <v>84</v>
      </c>
      <c r="D19" s="69" t="s">
        <v>31</v>
      </c>
      <c r="E19" s="69" t="s">
        <v>32</v>
      </c>
      <c r="F19" s="69">
        <v>15</v>
      </c>
      <c r="G19" s="69">
        <v>18.2</v>
      </c>
      <c r="H19" s="69">
        <f t="shared" si="0"/>
        <v>273</v>
      </c>
      <c r="I19" s="69" t="s">
        <v>33</v>
      </c>
      <c r="J19" s="69" t="s">
        <v>34</v>
      </c>
      <c r="K19" s="69">
        <f>F19</f>
        <v>15</v>
      </c>
      <c r="L19" s="70">
        <v>47.5</v>
      </c>
      <c r="M19" s="71">
        <f>K19*L19</f>
        <v>712.5</v>
      </c>
    </row>
    <row r="20" spans="2:13" ht="43.2" x14ac:dyDescent="0.3">
      <c r="B20" s="17"/>
      <c r="C20" s="68">
        <v>11</v>
      </c>
      <c r="D20" s="69" t="s">
        <v>35</v>
      </c>
      <c r="E20" s="69" t="s">
        <v>27</v>
      </c>
      <c r="F20" s="69">
        <v>3</v>
      </c>
      <c r="G20" s="69">
        <v>95.2</v>
      </c>
      <c r="H20" s="69">
        <f t="shared" si="0"/>
        <v>285.60000000000002</v>
      </c>
      <c r="I20" s="69" t="s">
        <v>53</v>
      </c>
      <c r="J20" s="69" t="s">
        <v>27</v>
      </c>
      <c r="K20" s="69">
        <f>F20</f>
        <v>3</v>
      </c>
      <c r="L20" s="70" t="s">
        <v>51</v>
      </c>
      <c r="M20" s="71">
        <v>0</v>
      </c>
    </row>
    <row r="21" spans="2:13" ht="28.8" x14ac:dyDescent="0.3">
      <c r="B21" s="17"/>
      <c r="C21" s="68">
        <v>84</v>
      </c>
      <c r="D21" s="69" t="s">
        <v>31</v>
      </c>
      <c r="E21" s="69" t="s">
        <v>32</v>
      </c>
      <c r="F21" s="69">
        <v>25</v>
      </c>
      <c r="G21" s="69">
        <v>18.2</v>
      </c>
      <c r="H21" s="69">
        <f t="shared" ref="H21:H22" si="2">F21*G21</f>
        <v>455</v>
      </c>
      <c r="I21" s="69" t="s">
        <v>36</v>
      </c>
      <c r="J21" s="69" t="s">
        <v>34</v>
      </c>
      <c r="K21" s="69">
        <f>F21</f>
        <v>25</v>
      </c>
      <c r="L21" s="70">
        <v>31.67</v>
      </c>
      <c r="M21" s="71">
        <f>K21*L21</f>
        <v>791.75</v>
      </c>
    </row>
    <row r="22" spans="2:13" ht="28.8" x14ac:dyDescent="0.3">
      <c r="B22" s="17"/>
      <c r="C22" s="68">
        <v>66</v>
      </c>
      <c r="D22" s="68" t="s">
        <v>29</v>
      </c>
      <c r="E22" s="69" t="s">
        <v>27</v>
      </c>
      <c r="F22" s="69">
        <v>1</v>
      </c>
      <c r="G22" s="69">
        <v>47.6</v>
      </c>
      <c r="H22" s="69">
        <f t="shared" si="2"/>
        <v>47.6</v>
      </c>
      <c r="I22" s="69" t="s">
        <v>37</v>
      </c>
      <c r="J22" s="69" t="s">
        <v>27</v>
      </c>
      <c r="K22" s="69">
        <v>1</v>
      </c>
      <c r="L22" s="70">
        <v>72.08</v>
      </c>
      <c r="M22" s="71">
        <f t="shared" ref="M22:M24" si="3">K22*L22</f>
        <v>72.08</v>
      </c>
    </row>
    <row r="23" spans="2:13" ht="28.8" x14ac:dyDescent="0.3">
      <c r="B23" s="17"/>
      <c r="C23" s="68">
        <v>74</v>
      </c>
      <c r="D23" s="68" t="s">
        <v>28</v>
      </c>
      <c r="E23" s="69" t="s">
        <v>27</v>
      </c>
      <c r="F23" s="69">
        <v>1</v>
      </c>
      <c r="G23" s="69">
        <v>14</v>
      </c>
      <c r="H23" s="69">
        <f>F23*G23</f>
        <v>14</v>
      </c>
      <c r="I23" s="69" t="s">
        <v>38</v>
      </c>
      <c r="J23" s="69" t="s">
        <v>27</v>
      </c>
      <c r="K23" s="69">
        <v>1</v>
      </c>
      <c r="L23" s="70">
        <v>22.67</v>
      </c>
      <c r="M23" s="71">
        <f t="shared" si="3"/>
        <v>22.67</v>
      </c>
    </row>
    <row r="24" spans="2:13" ht="28.8" x14ac:dyDescent="0.3">
      <c r="B24" s="17"/>
      <c r="C24" s="68">
        <v>71</v>
      </c>
      <c r="D24" s="69" t="s">
        <v>39</v>
      </c>
      <c r="E24" s="69" t="s">
        <v>27</v>
      </c>
      <c r="F24" s="69">
        <v>1</v>
      </c>
      <c r="G24" s="69">
        <v>58.8</v>
      </c>
      <c r="H24" s="69">
        <f t="shared" ref="H24" si="4">F24*G24</f>
        <v>58.8</v>
      </c>
      <c r="I24" s="69" t="s">
        <v>52</v>
      </c>
      <c r="J24" s="69" t="s">
        <v>27</v>
      </c>
      <c r="K24" s="69">
        <v>1</v>
      </c>
      <c r="L24" s="70">
        <v>35.67</v>
      </c>
      <c r="M24" s="71">
        <f t="shared" si="3"/>
        <v>35.67</v>
      </c>
    </row>
    <row r="25" spans="2:13" ht="28.8" x14ac:dyDescent="0.3">
      <c r="B25" s="17"/>
      <c r="C25" s="68">
        <v>71</v>
      </c>
      <c r="D25" s="69"/>
      <c r="E25" s="69"/>
      <c r="F25" s="69"/>
      <c r="G25" s="69"/>
      <c r="H25" s="69"/>
      <c r="I25" s="70" t="s">
        <v>41</v>
      </c>
      <c r="J25" s="62" t="s">
        <v>27</v>
      </c>
      <c r="K25" s="72">
        <v>6</v>
      </c>
      <c r="L25" s="72">
        <v>258.33</v>
      </c>
      <c r="M25" s="72">
        <f t="shared" ref="M25:M33" si="5">L25*K25</f>
        <v>1549.98</v>
      </c>
    </row>
    <row r="26" spans="2:13" ht="28.8" x14ac:dyDescent="0.3">
      <c r="B26" s="17"/>
      <c r="C26" s="68">
        <v>79</v>
      </c>
      <c r="D26" s="68" t="s">
        <v>40</v>
      </c>
      <c r="E26" s="69" t="s">
        <v>32</v>
      </c>
      <c r="F26" s="69">
        <v>10</v>
      </c>
      <c r="G26" s="69">
        <v>35</v>
      </c>
      <c r="H26" s="69">
        <f t="shared" si="0"/>
        <v>350</v>
      </c>
      <c r="I26" s="70" t="s">
        <v>49</v>
      </c>
      <c r="J26" s="63" t="s">
        <v>32</v>
      </c>
      <c r="K26" s="72">
        <v>10</v>
      </c>
      <c r="L26" s="72">
        <v>140.83000000000001</v>
      </c>
      <c r="M26" s="73">
        <f t="shared" si="5"/>
        <v>1408.3000000000002</v>
      </c>
    </row>
    <row r="27" spans="2:13" ht="28.8" x14ac:dyDescent="0.3">
      <c r="B27" s="17"/>
      <c r="C27" s="68">
        <v>100</v>
      </c>
      <c r="D27" s="68" t="s">
        <v>48</v>
      </c>
      <c r="E27" s="69" t="s">
        <v>32</v>
      </c>
      <c r="F27" s="69">
        <v>10</v>
      </c>
      <c r="G27" s="69">
        <v>63</v>
      </c>
      <c r="H27" s="69">
        <f t="shared" si="0"/>
        <v>630</v>
      </c>
      <c r="I27" s="70" t="s">
        <v>42</v>
      </c>
      <c r="J27" s="64" t="s">
        <v>26</v>
      </c>
      <c r="K27" s="72">
        <v>2</v>
      </c>
      <c r="L27" s="72">
        <v>46.67</v>
      </c>
      <c r="M27" s="73">
        <f t="shared" si="5"/>
        <v>93.34</v>
      </c>
    </row>
    <row r="28" spans="2:13" ht="28.8" x14ac:dyDescent="0.3">
      <c r="B28" s="67"/>
      <c r="C28" s="65">
        <v>84</v>
      </c>
      <c r="D28" s="69" t="s">
        <v>31</v>
      </c>
      <c r="E28" s="69" t="s">
        <v>32</v>
      </c>
      <c r="F28" s="69">
        <v>5</v>
      </c>
      <c r="G28" s="69">
        <v>18.2</v>
      </c>
      <c r="H28" s="69">
        <f t="shared" si="0"/>
        <v>91</v>
      </c>
      <c r="I28" s="70" t="s">
        <v>43</v>
      </c>
      <c r="J28" s="62" t="s">
        <v>32</v>
      </c>
      <c r="K28" s="72">
        <v>5</v>
      </c>
      <c r="L28" s="72">
        <v>15</v>
      </c>
      <c r="M28" s="73">
        <f t="shared" si="5"/>
        <v>75</v>
      </c>
    </row>
    <row r="29" spans="2:13" ht="28.8" x14ac:dyDescent="0.3">
      <c r="B29" s="67"/>
      <c r="C29" s="65">
        <v>74</v>
      </c>
      <c r="D29" s="68" t="s">
        <v>28</v>
      </c>
      <c r="E29" s="69" t="s">
        <v>27</v>
      </c>
      <c r="F29" s="69">
        <f>8</f>
        <v>8</v>
      </c>
      <c r="G29" s="69">
        <v>14</v>
      </c>
      <c r="H29" s="69">
        <f>F29*G29</f>
        <v>112</v>
      </c>
      <c r="I29" s="70" t="s">
        <v>44</v>
      </c>
      <c r="J29" s="62" t="s">
        <v>27</v>
      </c>
      <c r="K29" s="72">
        <v>4</v>
      </c>
      <c r="L29" s="72">
        <v>26.67</v>
      </c>
      <c r="M29" s="73">
        <f t="shared" si="5"/>
        <v>106.68</v>
      </c>
    </row>
    <row r="30" spans="2:13" ht="28.8" x14ac:dyDescent="0.3">
      <c r="B30" s="67"/>
      <c r="C30" s="65">
        <v>98</v>
      </c>
      <c r="D30" s="65" t="s">
        <v>50</v>
      </c>
      <c r="E30" s="65" t="s">
        <v>27</v>
      </c>
      <c r="F30" s="70">
        <v>4</v>
      </c>
      <c r="G30" s="74">
        <v>170.77</v>
      </c>
      <c r="H30" s="75">
        <f>F30*G30</f>
        <v>683.08</v>
      </c>
      <c r="I30" s="70" t="s">
        <v>45</v>
      </c>
      <c r="J30" s="62" t="s">
        <v>27</v>
      </c>
      <c r="K30" s="72">
        <v>4</v>
      </c>
      <c r="L30" s="72">
        <v>173.33</v>
      </c>
      <c r="M30" s="73">
        <f t="shared" si="5"/>
        <v>693.32</v>
      </c>
    </row>
    <row r="31" spans="2:13" x14ac:dyDescent="0.3">
      <c r="B31" s="67"/>
      <c r="C31" s="65"/>
      <c r="D31" s="65"/>
      <c r="E31" s="65"/>
      <c r="F31" s="70"/>
      <c r="G31" s="74"/>
      <c r="H31" s="75"/>
      <c r="I31" s="70" t="s">
        <v>46</v>
      </c>
      <c r="J31" s="62" t="s">
        <v>27</v>
      </c>
      <c r="K31" s="72">
        <f>F30</f>
        <v>4</v>
      </c>
      <c r="L31" s="72">
        <v>14.33</v>
      </c>
      <c r="M31" s="73">
        <f t="shared" si="5"/>
        <v>57.32</v>
      </c>
    </row>
    <row r="32" spans="2:13" ht="28.8" x14ac:dyDescent="0.3">
      <c r="B32" s="67"/>
      <c r="C32" s="65"/>
      <c r="D32" s="65"/>
      <c r="E32" s="65"/>
      <c r="F32" s="70"/>
      <c r="G32" s="74"/>
      <c r="H32" s="75"/>
      <c r="I32" s="76" t="s">
        <v>47</v>
      </c>
      <c r="J32" s="76" t="s">
        <v>27</v>
      </c>
      <c r="K32" s="73">
        <v>4</v>
      </c>
      <c r="L32" s="72">
        <v>50</v>
      </c>
      <c r="M32" s="73">
        <f t="shared" si="5"/>
        <v>200</v>
      </c>
    </row>
    <row r="33" spans="2:13" ht="43.2" x14ac:dyDescent="0.3">
      <c r="B33" s="17"/>
      <c r="C33" s="68">
        <v>11</v>
      </c>
      <c r="D33" s="69" t="s">
        <v>35</v>
      </c>
      <c r="E33" s="69" t="s">
        <v>27</v>
      </c>
      <c r="F33" s="69">
        <v>39</v>
      </c>
      <c r="G33" s="69">
        <v>95.2</v>
      </c>
      <c r="H33" s="69">
        <f t="shared" ref="H33:H35" si="6">F33*G33</f>
        <v>3712.8</v>
      </c>
      <c r="I33" s="69" t="s">
        <v>53</v>
      </c>
      <c r="J33" s="69" t="s">
        <v>27</v>
      </c>
      <c r="K33" s="69">
        <f>F33</f>
        <v>39</v>
      </c>
      <c r="L33" s="70">
        <v>420</v>
      </c>
      <c r="M33" s="73">
        <f>L33*K33</f>
        <v>16380</v>
      </c>
    </row>
    <row r="34" spans="2:13" ht="28.8" x14ac:dyDescent="0.3">
      <c r="B34" s="17"/>
      <c r="C34" s="68">
        <v>84</v>
      </c>
      <c r="D34" s="69" t="s">
        <v>31</v>
      </c>
      <c r="E34" s="69" t="s">
        <v>32</v>
      </c>
      <c r="F34" s="69">
        <v>100</v>
      </c>
      <c r="G34" s="69">
        <v>18.2</v>
      </c>
      <c r="H34" s="69">
        <f t="shared" si="6"/>
        <v>1820</v>
      </c>
      <c r="I34" s="69" t="s">
        <v>36</v>
      </c>
      <c r="J34" s="69" t="s">
        <v>34</v>
      </c>
      <c r="K34" s="69">
        <f>F34</f>
        <v>100</v>
      </c>
      <c r="L34" s="70">
        <v>31.67</v>
      </c>
      <c r="M34" s="71">
        <f>K34*L34</f>
        <v>3167</v>
      </c>
    </row>
    <row r="35" spans="2:13" ht="28.8" x14ac:dyDescent="0.3">
      <c r="B35" s="17"/>
      <c r="C35" s="68">
        <v>71</v>
      </c>
      <c r="D35" s="69" t="s">
        <v>39</v>
      </c>
      <c r="E35" s="69" t="s">
        <v>27</v>
      </c>
      <c r="F35" s="69">
        <v>7</v>
      </c>
      <c r="G35" s="69">
        <v>58.8</v>
      </c>
      <c r="H35" s="69">
        <f t="shared" si="6"/>
        <v>411.59999999999997</v>
      </c>
      <c r="I35" s="69" t="s">
        <v>52</v>
      </c>
      <c r="J35" s="69" t="s">
        <v>27</v>
      </c>
      <c r="K35" s="69">
        <f>F35</f>
        <v>7</v>
      </c>
      <c r="L35" s="70">
        <v>35.67</v>
      </c>
      <c r="M35" s="71">
        <f t="shared" ref="M35" si="7">K35*L35</f>
        <v>249.69</v>
      </c>
    </row>
    <row r="36" spans="2:13" x14ac:dyDescent="0.3">
      <c r="B36" s="67"/>
      <c r="C36" s="65"/>
      <c r="D36" s="65"/>
      <c r="E36" s="65"/>
      <c r="F36" s="70"/>
      <c r="G36" s="74"/>
      <c r="H36" s="75"/>
      <c r="I36" s="76"/>
      <c r="J36" s="76"/>
      <c r="K36" s="73"/>
      <c r="L36" s="77"/>
      <c r="M36" s="78"/>
    </row>
    <row r="37" spans="2:13" ht="15" thickBot="1" x14ac:dyDescent="0.35">
      <c r="B37" s="67"/>
      <c r="C37" s="65"/>
      <c r="D37" s="65"/>
      <c r="E37" s="65"/>
      <c r="F37" s="70"/>
      <c r="G37" s="74"/>
      <c r="H37" s="75"/>
      <c r="I37" s="79"/>
      <c r="J37" s="80"/>
      <c r="K37" s="81"/>
      <c r="L37" s="82"/>
      <c r="M37" s="83"/>
    </row>
    <row r="38" spans="2:13" ht="15" thickBot="1" x14ac:dyDescent="0.35">
      <c r="B38" s="15"/>
      <c r="C38" s="4"/>
      <c r="D38" s="53" t="s">
        <v>23</v>
      </c>
      <c r="E38" s="53"/>
      <c r="F38" s="53"/>
      <c r="G38" s="54"/>
      <c r="H38" s="39">
        <f>SUM(H15:H37)</f>
        <v>12514.480000000001</v>
      </c>
      <c r="I38" s="55" t="s">
        <v>23</v>
      </c>
      <c r="J38" s="53"/>
      <c r="K38" s="53"/>
      <c r="L38" s="54"/>
      <c r="M38" s="33">
        <f>SUM(M15:M37)</f>
        <v>25615.3</v>
      </c>
    </row>
    <row r="39" spans="2:13" ht="15" thickBot="1" x14ac:dyDescent="0.35">
      <c r="B39" s="7"/>
      <c r="C39" s="7"/>
      <c r="D39" s="7"/>
      <c r="E39" s="7"/>
      <c r="F39" s="7"/>
      <c r="G39" s="7"/>
      <c r="H39" s="30"/>
      <c r="I39" s="7"/>
      <c r="J39" s="7"/>
      <c r="K39" s="7"/>
      <c r="L39" s="7"/>
      <c r="M39" s="30"/>
    </row>
    <row r="40" spans="2:13" x14ac:dyDescent="0.3">
      <c r="B40" s="56" t="s">
        <v>15</v>
      </c>
      <c r="C40" s="57"/>
      <c r="D40" s="57"/>
      <c r="E40" s="29">
        <f>H38+E44</f>
        <v>39410.544999999998</v>
      </c>
      <c r="F40" s="18" t="s">
        <v>16</v>
      </c>
    </row>
    <row r="41" spans="2:13" x14ac:dyDescent="0.3">
      <c r="B41" s="48" t="s">
        <v>17</v>
      </c>
      <c r="C41" s="49"/>
      <c r="D41" s="49" t="s">
        <v>17</v>
      </c>
      <c r="E41" s="17"/>
      <c r="F41" s="19"/>
    </row>
    <row r="42" spans="2:13" x14ac:dyDescent="0.3">
      <c r="B42" s="48" t="s">
        <v>18</v>
      </c>
      <c r="C42" s="49"/>
      <c r="D42" s="49" t="s">
        <v>18</v>
      </c>
      <c r="E42" s="38">
        <f>M38</f>
        <v>25615.3</v>
      </c>
      <c r="F42" s="19" t="s">
        <v>16</v>
      </c>
      <c r="I42" s="16"/>
    </row>
    <row r="43" spans="2:13" x14ac:dyDescent="0.3">
      <c r="B43" s="58" t="s">
        <v>24</v>
      </c>
      <c r="C43" s="59"/>
      <c r="D43" s="59" t="s">
        <v>18</v>
      </c>
      <c r="E43" s="40">
        <f>E42*0.05</f>
        <v>1280.7650000000001</v>
      </c>
      <c r="F43" s="41"/>
      <c r="I43" s="16"/>
    </row>
    <row r="44" spans="2:13" x14ac:dyDescent="0.3">
      <c r="B44" s="48" t="s">
        <v>25</v>
      </c>
      <c r="C44" s="49"/>
      <c r="D44" s="49"/>
      <c r="E44" s="38">
        <f>E42+E43</f>
        <v>26896.064999999999</v>
      </c>
      <c r="F44" s="19"/>
      <c r="I44" s="16"/>
    </row>
    <row r="45" spans="2:13" ht="15" customHeight="1" x14ac:dyDescent="0.3">
      <c r="B45" s="48" t="s">
        <v>19</v>
      </c>
      <c r="C45" s="49"/>
      <c r="D45" s="49"/>
      <c r="E45" s="38">
        <f>H38</f>
        <v>12514.480000000001</v>
      </c>
      <c r="F45" s="19" t="s">
        <v>16</v>
      </c>
      <c r="I45" s="16"/>
    </row>
    <row r="46" spans="2:13" x14ac:dyDescent="0.3">
      <c r="B46" s="48" t="s">
        <v>22</v>
      </c>
      <c r="C46" s="49"/>
      <c r="D46" s="49" t="s">
        <v>19</v>
      </c>
      <c r="E46" s="17">
        <f>E47/6</f>
        <v>7882.1089999999995</v>
      </c>
      <c r="F46" s="19" t="s">
        <v>16</v>
      </c>
      <c r="I46" s="16"/>
    </row>
    <row r="47" spans="2:13" ht="15" thickBot="1" x14ac:dyDescent="0.35">
      <c r="B47" s="50" t="s">
        <v>21</v>
      </c>
      <c r="C47" s="51"/>
      <c r="D47" s="51" t="s">
        <v>20</v>
      </c>
      <c r="E47" s="10">
        <f>E40*1.2</f>
        <v>47292.653999999995</v>
      </c>
      <c r="F47" s="20" t="s">
        <v>16</v>
      </c>
      <c r="I47" s="16"/>
    </row>
    <row r="48" spans="2:13" x14ac:dyDescent="0.3">
      <c r="B48" s="52"/>
      <c r="C48" s="52"/>
      <c r="D48" s="52" t="s">
        <v>21</v>
      </c>
      <c r="I48" s="16"/>
    </row>
    <row r="50" spans="4:9" x14ac:dyDescent="0.3">
      <c r="D50" s="21"/>
      <c r="E50" s="6"/>
      <c r="F50" s="6"/>
      <c r="G50" s="6"/>
      <c r="H50" s="31"/>
      <c r="I50" s="23"/>
    </row>
    <row r="51" spans="4:9" x14ac:dyDescent="0.3">
      <c r="D51" s="37"/>
      <c r="E51" s="6"/>
      <c r="F51" s="6"/>
      <c r="G51" s="6"/>
      <c r="H51" s="31"/>
      <c r="I51" s="24"/>
    </row>
    <row r="52" spans="4:9" x14ac:dyDescent="0.3">
      <c r="E52" s="6"/>
      <c r="F52" s="6"/>
      <c r="G52" s="6"/>
      <c r="H52" s="31"/>
      <c r="I52" s="25"/>
    </row>
    <row r="53" spans="4:9" x14ac:dyDescent="0.3">
      <c r="D53" s="5"/>
      <c r="E53" s="6"/>
      <c r="F53" s="6"/>
      <c r="G53" s="6"/>
      <c r="H53" s="31"/>
      <c r="I53" s="26"/>
    </row>
    <row r="54" spans="4:9" x14ac:dyDescent="0.3">
      <c r="D54" s="1"/>
      <c r="E54" s="6"/>
      <c r="F54" s="6"/>
      <c r="G54" s="6"/>
      <c r="H54" s="31"/>
      <c r="I54" s="24"/>
    </row>
    <row r="55" spans="4:9" x14ac:dyDescent="0.3">
      <c r="E55" s="6"/>
      <c r="F55" s="6"/>
      <c r="G55" s="6"/>
      <c r="H55" s="31"/>
      <c r="I55" s="24"/>
    </row>
    <row r="56" spans="4:9" x14ac:dyDescent="0.3">
      <c r="D56" s="22"/>
      <c r="E56" s="6"/>
      <c r="F56" s="6"/>
      <c r="G56" s="6"/>
      <c r="H56" s="31"/>
      <c r="I56" s="24"/>
    </row>
  </sheetData>
  <mergeCells count="13">
    <mergeCell ref="I38:L38"/>
    <mergeCell ref="B45:D45"/>
    <mergeCell ref="B40:D40"/>
    <mergeCell ref="B41:D41"/>
    <mergeCell ref="B42:D42"/>
    <mergeCell ref="B43:D43"/>
    <mergeCell ref="B44:D44"/>
    <mergeCell ref="F9:H9"/>
    <mergeCell ref="F10:H10"/>
    <mergeCell ref="B46:D46"/>
    <mergeCell ref="B47:D47"/>
    <mergeCell ref="B48:D48"/>
    <mergeCell ref="D38:G38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o.khrus</dc:creator>
  <cp:lastModifiedBy>Dudenko Zhanna</cp:lastModifiedBy>
  <dcterms:created xsi:type="dcterms:W3CDTF">2018-05-23T06:41:18Z</dcterms:created>
  <dcterms:modified xsi:type="dcterms:W3CDTF">2022-12-27T15:21:10Z</dcterms:modified>
</cp:coreProperties>
</file>