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мотнжа мебели Ривне\"/>
    </mc:Choice>
  </mc:AlternateContent>
  <bookViews>
    <workbookView xWindow="0" yWindow="0" windowWidth="28800" windowHeight="1230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Лист1!$A$7:$I$69</definedName>
    <definedName name="Виконується">#REF!</definedName>
  </definedNames>
  <calcPr calcId="162913"/>
</workbook>
</file>

<file path=xl/calcChain.xml><?xml version="1.0" encoding="utf-8"?>
<calcChain xmlns="http://schemas.openxmlformats.org/spreadsheetml/2006/main">
  <c r="K43" i="51" l="1"/>
  <c r="I42" i="51"/>
  <c r="K42" i="51" s="1"/>
  <c r="F42" i="51"/>
  <c r="F41" i="51" l="1"/>
  <c r="F55" i="51" l="1"/>
  <c r="F38" i="51"/>
  <c r="F61" i="51" l="1"/>
  <c r="F62" i="51"/>
  <c r="F60" i="51"/>
  <c r="F56" i="51"/>
  <c r="F58" i="51" s="1"/>
  <c r="F44" i="51"/>
  <c r="F45" i="51"/>
  <c r="F47" i="51"/>
  <c r="F49" i="51"/>
  <c r="F37" i="51"/>
  <c r="F26" i="51"/>
  <c r="F30" i="51"/>
  <c r="F31" i="51"/>
  <c r="F33" i="51"/>
  <c r="F25" i="51"/>
  <c r="F16" i="51"/>
  <c r="I18" i="51"/>
  <c r="K18" i="51" s="1"/>
  <c r="F18" i="51"/>
  <c r="F15" i="51"/>
  <c r="F17" i="51"/>
  <c r="F19" i="51"/>
  <c r="F20" i="51"/>
  <c r="F21" i="51"/>
  <c r="F22" i="51"/>
  <c r="F14" i="51"/>
  <c r="F10" i="51"/>
  <c r="F9" i="51"/>
  <c r="K40" i="51" l="1"/>
  <c r="K39" i="51"/>
  <c r="K38" i="51"/>
  <c r="I30" i="51" l="1"/>
  <c r="K30" i="51" s="1"/>
  <c r="I21" i="51"/>
  <c r="K21" i="51" s="1"/>
  <c r="K51" i="51"/>
  <c r="K50" i="51"/>
  <c r="K49" i="51"/>
  <c r="K48" i="51"/>
  <c r="K47" i="51"/>
  <c r="K46" i="51"/>
  <c r="K45" i="51"/>
  <c r="K44" i="51"/>
  <c r="I31" i="51" l="1"/>
  <c r="K37" i="51"/>
  <c r="I25" i="51"/>
  <c r="K11" i="51"/>
  <c r="I20" i="51"/>
  <c r="K20" i="51" s="1"/>
  <c r="I17" i="51"/>
  <c r="K17" i="51" s="1"/>
  <c r="I19" i="51"/>
  <c r="K19" i="51" s="1"/>
  <c r="K22" i="51"/>
  <c r="K23" i="51" l="1"/>
  <c r="F11" i="51"/>
  <c r="I27" i="51" l="1"/>
  <c r="K27" i="51" s="1"/>
  <c r="K25" i="51" l="1"/>
  <c r="F23" i="51"/>
  <c r="K61" i="51" l="1"/>
  <c r="F35" i="51" l="1"/>
  <c r="F52" i="51"/>
  <c r="F63" i="51"/>
  <c r="I57" i="51"/>
  <c r="I56" i="51"/>
  <c r="I34" i="51"/>
  <c r="K34" i="51" s="1"/>
  <c r="F65" i="51" l="1"/>
  <c r="K31" i="51" l="1"/>
  <c r="F67" i="51" l="1"/>
  <c r="I32" i="51"/>
  <c r="K32" i="51" s="1"/>
  <c r="I33" i="51"/>
  <c r="K33" i="51" s="1"/>
  <c r="I29" i="51" l="1"/>
  <c r="K29" i="51" s="1"/>
  <c r="I28" i="51"/>
  <c r="K28" i="51" s="1"/>
  <c r="I26" i="51"/>
  <c r="K26" i="51" l="1"/>
  <c r="K35" i="51" s="1"/>
  <c r="K63" i="51" l="1"/>
  <c r="K52" i="51" l="1"/>
  <c r="K57" i="51"/>
  <c r="K56" i="51"/>
  <c r="K58" i="51" l="1"/>
  <c r="K64" i="51" s="1"/>
  <c r="K65" i="51" l="1"/>
  <c r="K66" i="51" s="1"/>
  <c r="K67" i="51" l="1"/>
  <c r="K68" i="51" l="1"/>
  <c r="K69" i="51" s="1"/>
</calcChain>
</file>

<file path=xl/sharedStrings.xml><?xml version="1.0" encoding="utf-8"?>
<sst xmlns="http://schemas.openxmlformats.org/spreadsheetml/2006/main" count="241" uniqueCount="181">
  <si>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</si>
  <si>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</si>
  <si>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</si>
  <si>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</si>
  <si>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</si>
  <si>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</si>
  <si>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</si>
  <si>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</si>
  <si>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</si>
  <si>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</si>
  <si>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</si>
  <si>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</si>
  <si>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</si>
  <si>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</si>
  <si>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</si>
  <si>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</si>
  <si>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</si>
  <si>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</si>
  <si>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</si>
  <si>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</si>
  <si>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</si>
  <si>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</si>
  <si>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</si>
  <si>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</si>
  <si>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</si>
  <si>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</si>
  <si>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</si>
  <si>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</si>
  <si>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</si>
  <si>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</si>
  <si>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</si>
  <si>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</si>
  <si>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</si>
  <si>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</si>
  <si>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</si>
  <si>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</si>
  <si>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</si>
  <si>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</si>
  <si>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</si>
  <si>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</si>
  <si>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</si>
  <si>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</si>
  <si>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</si>
  <si>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</si>
  <si>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</si>
  <si>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</si>
  <si>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</si>
  <si>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</si>
  <si>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</si>
  <si>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</si>
  <si>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</si>
  <si>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</si>
  <si>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</si>
  <si>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</si>
  <si>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</si>
  <si>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</si>
  <si>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</si>
  <si>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</si>
  <si>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</si>
  <si>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</si>
  <si>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</si>
  <si>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</si>
  <si>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</si>
  <si>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</si>
  <si>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</si>
  <si>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</si>
  <si>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</si>
  <si>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</si>
  <si>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</si>
  <si>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</si>
  <si>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</si>
  <si>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</si>
  <si>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</si>
  <si>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</si>
  <si>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</si>
  <si>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</si>
  <si>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</si>
  <si>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</si>
  <si>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</si>
  <si>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</si>
  <si>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</si>
  <si>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</si>
  <si>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</si>
  <si>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</si>
  <si>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</si>
  <si>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</si>
  <si>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</si>
  <si>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</si>
  <si>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</si>
  <si>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</si>
  <si>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</si>
  <si>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</si>
  <si>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</si>
  <si>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</si>
  <si>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</si>
  <si>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Монтаж інформаційної розетки</t>
  </si>
  <si>
    <t>Розетка комп’ютерна подвійна Schneider Electric Asfora RJ45+RJ45 білий</t>
  </si>
  <si>
    <t xml:space="preserve">Дюбель для гіпсокартону MOLLY 5x65 мм 4 шт. Expert Fix </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</si>
  <si>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</si>
  <si>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</si>
  <si>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</si>
  <si>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</si>
  <si>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</si>
  <si>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</si>
  <si>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</si>
  <si>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</si>
  <si>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</si>
  <si>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</si>
  <si>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</si>
  <si>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</si>
  <si>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</si>
  <si>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</si>
  <si>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</si>
  <si>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</si>
  <si>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</si>
  <si>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</si>
  <si>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 xml:space="preserve"> СТ 17/10 Глибокопроникаюча грунтовка </t>
  </si>
  <si>
    <t>Штукатурка Ферозіт 220 25 кг</t>
  </si>
  <si>
    <t xml:space="preserve">Фарбування стін (за 2 рази + грунт) ral 3020 </t>
  </si>
  <si>
    <t>Саморіз по металу 3.5x25 мм 100 шт Expert Fix</t>
  </si>
  <si>
    <t>м2</t>
  </si>
  <si>
    <t xml:space="preserve">Фуга Ceresit CE 40 aguastatic </t>
  </si>
  <si>
    <t>Фарбування стін (за 2 рази + грунт) ral 7047</t>
  </si>
  <si>
    <t>Кабель силовой монолит ЗЗЦМ ВВГнгд 3х2,5 медь</t>
  </si>
  <si>
    <t xml:space="preserve">Закриття плівкою </t>
  </si>
  <si>
    <t>Кошторис</t>
  </si>
  <si>
    <t>Демонтаж керамічної плитки</t>
  </si>
  <si>
    <t>Загально будівельні роботи</t>
  </si>
  <si>
    <t>Плитка Cersanit Henley  Grey 30x60</t>
  </si>
  <si>
    <t>Клей для плитки Ceresit СМ11</t>
  </si>
  <si>
    <t>Плівка поліетиленова будівельна рукав 1,5 м 100 мкм Чорний</t>
  </si>
  <si>
    <t>Демонтаж електрофурнітури (вимикачі, розетки, датчики)</t>
  </si>
  <si>
    <t xml:space="preserve">Монтаж  подвійного столу для телефонів 1250мм </t>
  </si>
  <si>
    <t xml:space="preserve">Монтаж модуля настінного для аксесуарів 1200мм </t>
  </si>
  <si>
    <t>закріплення касового ящика</t>
  </si>
  <si>
    <t xml:space="preserve">Монтаж великого столу для тех зони з подвійним EPOS  2400 мм </t>
  </si>
  <si>
    <t>Демонтажні роботи</t>
  </si>
  <si>
    <t>ВСЬОГО  ВАРТІСТЬ Демонтажні роботиТ, грн.( без ПДВ):</t>
  </si>
  <si>
    <t>ВСЬОГО  ВАРТІСТЬ МАТЕРІАЛІВ ПО Демонтажним роботам, грн.( без ПДВ):</t>
  </si>
  <si>
    <t>ВСЬОГО  ВАРТІСТЬ Меблі та обладнанняТ, грн.( без ПДВ):</t>
  </si>
  <si>
    <t>ВСЬОГО  ВАРТІСТЬ МАТЕРІАЛІВ ПО Меблі та обладнання, грн.( без ПДВ):</t>
  </si>
  <si>
    <t xml:space="preserve">Підключення кабелю електроживлення від виведення (з підлоги) до столу відкритої викладки через колодку на 6 гнізд </t>
  </si>
  <si>
    <t>Монтаж профілю під лед стрічку</t>
  </si>
  <si>
    <t xml:space="preserve">Профіль алюмінієвий Светкомплект кутовий анодований ЛПУ 17x17 мм 200 см  </t>
  </si>
  <si>
    <t>Монтаж лед стрічки</t>
  </si>
  <si>
    <t>Стрічка світлодіодна IEK LSR-3528W120 9.6 Вт IP20 12 В холодний (5м.п.)</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</si>
  <si>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</si>
  <si>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</si>
  <si>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</si>
  <si>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</si>
  <si>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</si>
  <si>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</si>
  <si>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</si>
  <si>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</si>
  <si>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</si>
  <si>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заглушка меблева DC бук</t>
  </si>
  <si>
    <t>Прорізанн отворів в панелях для аксесуарів</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</si>
  <si>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</si>
  <si>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</si>
  <si>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</si>
  <si>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Укладання плитки с прирізкою (підготвка, грунтування, укладання,затирання швів)</t>
  </si>
  <si>
    <t>Післябудівельне прибирання,враховуючи мийку скляних вітрин (вартість моючих входить в вартість)</t>
  </si>
  <si>
    <r>
      <t>Меблі та обладнання (</t>
    </r>
    <r>
      <rPr>
        <b/>
        <sz val="12"/>
        <rFont val="Times New Roman"/>
        <family val="1"/>
        <charset val="204"/>
      </rPr>
      <t>з розвантаженням та занесенням)</t>
    </r>
  </si>
  <si>
    <t>Шпаклювання стін місцями (до 1м2 з заробленням отворів</t>
  </si>
  <si>
    <t>Трубка термоусаджувальна Profix 5,0/2,5 мм 1 м</t>
  </si>
  <si>
    <t xml:space="preserve">Трубка термоусаджувальна E.NEXT (e.termo.stand.12/6.black) </t>
  </si>
  <si>
    <t>км</t>
  </si>
  <si>
    <t>Доставка меблів (з Бориспільский р-н с. Мартусівка Моїсеєва 72 - Рівне Бачинського 5)</t>
  </si>
  <si>
    <t xml:space="preserve">Монтаж куточка споживача </t>
  </si>
  <si>
    <t>Найменування будови та її адреса : Монтаж старих меблів Рівно Бачинського 5</t>
  </si>
  <si>
    <t xml:space="preserve">Монтаж   столу для телефонів 1250мм </t>
  </si>
  <si>
    <t xml:space="preserve">Монтаж настінної панел для аксесуаріві 600 </t>
  </si>
  <si>
    <t>Монтаж настінної панелі 600</t>
  </si>
  <si>
    <t>Прокладання кабеля більше 4 мм2</t>
  </si>
  <si>
    <t>Прокладання кабелю вітой пари UTP</t>
  </si>
  <si>
    <t>Кабель існуючий (змонтувати по касовому столі)</t>
  </si>
  <si>
    <t>Підключення аудіопідсилювача на касовому столі</t>
  </si>
  <si>
    <t xml:space="preserve">Монтаж розеток накладних  </t>
  </si>
  <si>
    <t>Рамка двомісна Schneider Electric Asfora горизонтальна білий</t>
  </si>
  <si>
    <t>Фарба інтер'єрна акрилова  RAL 7047 ( в акті указати маркування)</t>
  </si>
  <si>
    <t>Фарба інтер'єрна акрилова  RAL 3020 ( в акті указати маркування)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</si>
</sst>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8">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color theme="1"/>
      <name val="Calibri"/>
      <family val="2"/>
      <charset val="204"/>
      <scheme val="minor"/>
    </font>
    <font>
      <b/>
      <sz val="10"/>
      <color theme="1"/>
      <name val="Calibri"/>
      <family val="2"/>
      <charset val="204"/>
      <scheme val="minor"/>
    </font>
    <font>
      <b/>
      <sz val="12"/>
      <color theme="1"/>
      <name val="Times New Roman"/>
      <family val="1"/>
      <charset val="204"/>
    </font>
    <font>
      <sz val="10"/>
      <color theme="1"/>
      <name val="Calibri"/>
      <family val="2"/>
      <scheme val="minor"/>
    </font>
    <font>
      <sz val="10"/>
      <name val="Arial Cyr"/>
      <family val="2"/>
      <charset val="204"/>
    </font>
    <font>
      <sz val="12"/>
      <color theme="1"/>
      <name val="Times New Roman"/>
      <family val="1"/>
      <charset val="204"/>
    </font>
    <font>
      <sz val="12"/>
      <color theme="1"/>
      <name val="Calibri"/>
      <family val="2"/>
      <charset val="204"/>
      <scheme val="minor"/>
    </font>
    <font>
      <sz val="10"/>
      <color theme="1"/>
      <name val="Times New Roman"/>
      <family val="1"/>
      <charset val="204"/>
    </font>
    <font>
      <b/>
      <sz val="11"/>
      <color theme="1"/>
      <name val="Calibri"/>
      <family val="2"/>
      <charset val="204"/>
      <scheme val="minor"/>
    </font>
    <font>
      <b/>
      <sz val="11"/>
      <color theme="1"/>
      <name val="Arial"/>
      <family val="2"/>
      <charset val="204"/>
    </font>
    <font>
      <sz val="10"/>
      <color theme="1"/>
      <name val="Arial"/>
      <family val="2"/>
    </font>
    <font>
      <u/>
      <sz val="10"/>
      <color theme="1"/>
      <name val="Arial"/>
      <family val="2"/>
      <charset val="204"/>
    </font>
    <font>
      <b/>
      <u/>
      <sz val="12"/>
      <color theme="1"/>
      <name val="Calibri"/>
      <family val="2"/>
      <charset val="204"/>
      <scheme val="minor"/>
    </font>
    <font>
      <b/>
      <sz val="12"/>
      <name val="Times New Roman"/>
      <family val="1"/>
      <charset val="204"/>
    </font>
    <font>
      <sz val="11"/>
      <color rgb="FFFF0000"/>
      <name val="Calibri"/>
      <family val="2"/>
      <charset val="204"/>
      <scheme val="minor"/>
    </font>
    <font>
      <sz val="10"/>
      <color rgb="FFFF0000"/>
      <name val="Arial"/>
      <family val="2"/>
    </font>
    <font>
      <b/>
      <sz val="11"/>
      <color rgb="FFFF0000"/>
      <name val="Times New Roman"/>
      <family val="1"/>
      <charset val="204"/>
    </font>
    <font>
      <sz val="11"/>
      <color rgb="FFFF0000"/>
      <name val="Times New Roman"/>
      <family val="1"/>
      <charset val="204"/>
    </font>
    <font>
      <sz val="10"/>
      <name val="Calibri"/>
      <family val="2"/>
      <charset val="204"/>
      <scheme val="minor"/>
    </font>
    <font>
      <b/>
      <sz val="11"/>
      <name val="Times New Roman"/>
      <family val="1"/>
      <charset val="204"/>
    </font>
    <font>
      <sz val="11"/>
      <name val="Times New Roman"/>
      <family val="1"/>
      <charset val="204"/>
    </font>
    <font>
      <sz val="1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4" fillId="0" borderId="0">
      <protection locked="0"/>
    </xf>
    <xf numFmtId="0" fontId="44" fillId="0" borderId="0"/>
    <xf numFmtId="0" fontId="50" fillId="0" borderId="0"/>
  </cellStyleXfs>
  <cellXfs count="237">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1" fontId="46" fillId="0" borderId="1" xfId="49" applyNumberFormat="1" applyFont="1" applyFill="1" applyBorder="1" applyAlignment="1">
      <alignment horizontal="center" vertical="center"/>
    </xf>
    <xf numFmtId="0" fontId="46" fillId="4" borderId="1" xfId="49" applyFont="1" applyFill="1" applyBorder="1" applyAlignment="1">
      <alignment horizontal="center" vertical="center" wrapText="1"/>
    </xf>
    <xf numFmtId="166" fontId="46" fillId="4" borderId="1" xfId="49"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49" fontId="46" fillId="4" borderId="1" xfId="49" applyNumberFormat="1" applyFont="1" applyFill="1" applyBorder="1" applyAlignment="1" applyProtection="1">
      <alignment horizontal="left" wrapText="1"/>
      <protection locked="0"/>
    </xf>
    <xf numFmtId="49" fontId="46" fillId="4" borderId="1" xfId="49" applyNumberFormat="1" applyFont="1" applyFill="1" applyBorder="1" applyAlignment="1" applyProtection="1">
      <alignment horizontal="center" vertical="center" wrapText="1"/>
      <protection locked="0"/>
    </xf>
    <xf numFmtId="166" fontId="46" fillId="4" borderId="1" xfId="49" applyNumberFormat="1" applyFont="1" applyFill="1" applyBorder="1" applyAlignment="1">
      <alignment horizontal="center" vertical="center" wrapText="1"/>
    </xf>
    <xf numFmtId="4" fontId="46" fillId="4" borderId="1" xfId="49" applyNumberFormat="1" applyFont="1" applyFill="1" applyBorder="1" applyAlignment="1">
      <alignment horizontal="center" vertical="center"/>
    </xf>
    <xf numFmtId="0" fontId="46" fillId="4" borderId="1" xfId="49" applyFont="1" applyFill="1" applyBorder="1" applyAlignment="1">
      <alignment horizontal="left" wrapText="1"/>
    </xf>
    <xf numFmtId="0" fontId="46" fillId="4" borderId="1" xfId="29" applyFont="1" applyFill="1" applyBorder="1" applyAlignment="1" applyProtection="1">
      <alignment horizontal="center" vertical="center" wrapText="1"/>
    </xf>
    <xf numFmtId="0" fontId="46" fillId="4" borderId="1" xfId="49" applyFont="1" applyFill="1" applyBorder="1" applyAlignment="1">
      <alignment horizontal="left" vertical="center" wrapText="1"/>
    </xf>
    <xf numFmtId="49" fontId="46" fillId="4" borderId="1" xfId="49" applyNumberFormat="1" applyFont="1" applyFill="1" applyBorder="1" applyAlignment="1" applyProtection="1">
      <alignment horizontal="left" vertical="center" wrapText="1"/>
      <protection locked="0"/>
    </xf>
    <xf numFmtId="166" fontId="46" fillId="4" borderId="1" xfId="0" applyNumberFormat="1" applyFont="1" applyFill="1" applyBorder="1" applyAlignment="1">
      <alignment horizontal="left" vertical="center"/>
    </xf>
    <xf numFmtId="0" fontId="46" fillId="4" borderId="1" xfId="0" applyFont="1" applyFill="1" applyBorder="1" applyAlignment="1">
      <alignment vertical="center" wrapText="1"/>
    </xf>
    <xf numFmtId="166" fontId="46" fillId="4" borderId="1" xfId="0" applyNumberFormat="1" applyFont="1" applyFill="1" applyBorder="1" applyAlignment="1">
      <alignment horizontal="left" vertical="center" wrapText="1"/>
    </xf>
    <xf numFmtId="0" fontId="46" fillId="4" borderId="1" xfId="0" applyFont="1" applyFill="1" applyBorder="1" applyAlignment="1">
      <alignment horizontal="center" vertical="center"/>
    </xf>
    <xf numFmtId="0" fontId="48" fillId="4" borderId="1" xfId="49" applyFont="1" applyFill="1" applyBorder="1" applyAlignment="1">
      <alignment horizontal="left" wrapText="1"/>
    </xf>
    <xf numFmtId="0" fontId="43" fillId="4" borderId="1" xfId="49" applyFont="1" applyFill="1" applyBorder="1" applyAlignment="1">
      <alignment horizontal="left" wrapText="1"/>
    </xf>
    <xf numFmtId="4" fontId="43" fillId="4" borderId="1" xfId="49" applyNumberFormat="1" applyFont="1" applyFill="1" applyBorder="1" applyAlignment="1">
      <alignment horizontal="left" wrapText="1"/>
    </xf>
    <xf numFmtId="4" fontId="43" fillId="4" borderId="1" xfId="49" applyNumberFormat="1" applyFont="1" applyFill="1" applyBorder="1" applyAlignment="1">
      <alignment horizontal="left"/>
    </xf>
    <xf numFmtId="0" fontId="46" fillId="4" borderId="1" xfId="0" applyFont="1" applyFill="1" applyBorder="1" applyAlignment="1">
      <alignment horizontal="left" vertical="center" wrapText="1"/>
    </xf>
    <xf numFmtId="4" fontId="46" fillId="4" borderId="1" xfId="49" applyNumberFormat="1" applyFont="1" applyFill="1" applyBorder="1" applyAlignment="1">
      <alignment horizontal="center" vertical="center" wrapText="1"/>
    </xf>
    <xf numFmtId="0" fontId="43" fillId="4" borderId="1" xfId="49" applyFont="1" applyFill="1" applyBorder="1" applyAlignment="1">
      <alignment horizontal="center" vertical="center" wrapText="1"/>
    </xf>
    <xf numFmtId="4" fontId="43" fillId="4" borderId="1" xfId="49" applyNumberFormat="1" applyFont="1" applyFill="1" applyBorder="1" applyAlignment="1">
      <alignment horizontal="center" vertical="center" wrapText="1"/>
    </xf>
    <xf numFmtId="4" fontId="43" fillId="4" borderId="1" xfId="49" applyNumberFormat="1" applyFont="1" applyFill="1" applyBorder="1" applyAlignment="1">
      <alignment horizontal="center" vertical="center"/>
    </xf>
    <xf numFmtId="49" fontId="43" fillId="4" borderId="1" xfId="49" applyNumberFormat="1" applyFont="1" applyFill="1" applyBorder="1" applyAlignment="1" applyProtection="1">
      <alignment horizontal="left" wrapText="1"/>
      <protection locked="0"/>
    </xf>
    <xf numFmtId="49" fontId="43" fillId="4" borderId="1" xfId="49" applyNumberFormat="1" applyFont="1" applyFill="1" applyBorder="1" applyAlignment="1" applyProtection="1">
      <alignment horizontal="center" vertical="center" wrapText="1"/>
      <protection locked="0"/>
    </xf>
    <xf numFmtId="166" fontId="46" fillId="4" borderId="1" xfId="3" applyNumberFormat="1" applyFont="1" applyFill="1" applyBorder="1" applyAlignment="1">
      <alignment horizontal="center" vertical="center" wrapText="1"/>
    </xf>
    <xf numFmtId="0" fontId="48" fillId="4" borderId="1" xfId="49" applyFont="1" applyFill="1" applyBorder="1" applyAlignment="1">
      <alignment horizontal="center" wrapText="1"/>
    </xf>
    <xf numFmtId="0" fontId="46" fillId="0" borderId="1" xfId="0" applyFont="1" applyFill="1" applyBorder="1" applyAlignment="1">
      <alignment vertical="center" wrapText="1"/>
    </xf>
    <xf numFmtId="0" fontId="46" fillId="0" borderId="1" xfId="0" applyFont="1" applyFill="1" applyBorder="1" applyAlignment="1">
      <alignment horizontal="center" vertical="center"/>
    </xf>
    <xf numFmtId="166" fontId="46" fillId="0" borderId="1" xfId="0" applyNumberFormat="1" applyFont="1" applyFill="1" applyBorder="1" applyAlignment="1">
      <alignment horizontal="center" vertical="center"/>
    </xf>
    <xf numFmtId="0" fontId="46" fillId="0" borderId="1" xfId="49" applyFont="1" applyFill="1" applyBorder="1" applyAlignment="1">
      <alignment horizontal="left" wrapText="1"/>
    </xf>
    <xf numFmtId="0" fontId="52" fillId="4" borderId="1" xfId="49" applyFont="1" applyFill="1" applyBorder="1" applyAlignment="1">
      <alignment horizontal="left" wrapText="1"/>
    </xf>
    <xf numFmtId="166" fontId="46" fillId="0" borderId="1" xfId="49" applyNumberFormat="1" applyFont="1" applyFill="1" applyBorder="1" applyAlignment="1">
      <alignment horizontal="center" vertical="center" wrapText="1"/>
    </xf>
    <xf numFmtId="166" fontId="46" fillId="0" borderId="1" xfId="49" applyNumberFormat="1" applyFont="1" applyFill="1" applyBorder="1" applyAlignment="1">
      <alignment horizontal="center" vertical="center"/>
    </xf>
    <xf numFmtId="0" fontId="51" fillId="4" borderId="0" xfId="49" applyFont="1" applyFill="1" applyBorder="1" applyAlignment="1">
      <alignment horizontal="left" wrapText="1"/>
    </xf>
    <xf numFmtId="0" fontId="45" fillId="9" borderId="1" xfId="20" applyFont="1" applyFill="1" applyBorder="1" applyAlignment="1" applyProtection="1">
      <alignment horizontal="left" wrapText="1"/>
    </xf>
    <xf numFmtId="0" fontId="45" fillId="9" borderId="1" xfId="29" applyFont="1" applyFill="1" applyBorder="1" applyAlignment="1" applyProtection="1">
      <alignment horizontal="center" vertical="center" wrapText="1"/>
    </xf>
    <xf numFmtId="4" fontId="45" fillId="9" borderId="1" xfId="49" applyNumberFormat="1" applyFont="1" applyFill="1" applyBorder="1" applyAlignment="1">
      <alignment horizontal="center" vertical="center" wrapText="1"/>
    </xf>
    <xf numFmtId="0" fontId="45" fillId="9" borderId="1" xfId="20" applyFont="1" applyFill="1" applyBorder="1" applyAlignment="1" applyProtection="1">
      <alignment horizontal="left" vertical="center" wrapText="1"/>
    </xf>
    <xf numFmtId="49" fontId="45" fillId="9" borderId="1" xfId="49" applyNumberFormat="1" applyFont="1" applyFill="1" applyBorder="1" applyAlignment="1" applyProtection="1">
      <alignment horizontal="center" vertical="center" wrapText="1"/>
      <protection locked="0"/>
    </xf>
    <xf numFmtId="4" fontId="45" fillId="9" borderId="1" xfId="49" applyNumberFormat="1" applyFont="1" applyFill="1" applyBorder="1" applyAlignment="1">
      <alignment horizontal="center" vertical="center"/>
    </xf>
    <xf numFmtId="0" fontId="47" fillId="9" borderId="1" xfId="20" applyFont="1" applyFill="1" applyBorder="1" applyAlignment="1" applyProtection="1">
      <alignment horizontal="left" wrapText="1"/>
    </xf>
    <xf numFmtId="0" fontId="47" fillId="9" borderId="1" xfId="29" applyFont="1" applyFill="1" applyBorder="1" applyAlignment="1" applyProtection="1">
      <alignment horizontal="center" vertical="center" wrapText="1"/>
    </xf>
    <xf numFmtId="4" fontId="47" fillId="9" borderId="1" xfId="49" applyNumberFormat="1" applyFont="1" applyFill="1" applyBorder="1" applyAlignment="1">
      <alignment horizontal="center" vertical="center" wrapText="1"/>
    </xf>
    <xf numFmtId="49" fontId="47" fillId="9" borderId="1" xfId="49" applyNumberFormat="1" applyFont="1" applyFill="1" applyBorder="1" applyAlignment="1" applyProtection="1">
      <alignment horizontal="center" vertical="center" wrapText="1"/>
      <protection locked="0"/>
    </xf>
    <xf numFmtId="4" fontId="47" fillId="9" borderId="1" xfId="49" applyNumberFormat="1" applyFont="1" applyFill="1" applyBorder="1" applyAlignment="1">
      <alignment horizontal="center" vertical="center"/>
    </xf>
    <xf numFmtId="2" fontId="46" fillId="4" borderId="1" xfId="49" applyNumberFormat="1" applyFont="1" applyFill="1" applyBorder="1" applyAlignment="1">
      <alignment horizontal="center" wrapText="1"/>
    </xf>
    <xf numFmtId="0" fontId="45" fillId="9" borderId="1" xfId="49" applyFont="1" applyFill="1" applyBorder="1" applyAlignment="1">
      <alignment horizontal="left" wrapText="1"/>
    </xf>
    <xf numFmtId="0" fontId="53" fillId="0" borderId="16" xfId="0" applyFont="1" applyFill="1" applyBorder="1" applyAlignment="1">
      <alignment horizontal="center" vertical="center"/>
    </xf>
    <xf numFmtId="166" fontId="53" fillId="4" borderId="16" xfId="0" applyNumberFormat="1" applyFont="1" applyFill="1" applyBorder="1" applyAlignment="1">
      <alignment horizontal="center" vertical="center"/>
    </xf>
    <xf numFmtId="166" fontId="49" fillId="0" borderId="1" xfId="0" applyNumberFormat="1" applyFont="1" applyFill="1" applyBorder="1" applyAlignment="1">
      <alignment horizontal="left" vertical="center" wrapText="1"/>
    </xf>
    <xf numFmtId="0" fontId="56" fillId="0" borderId="0" xfId="49" applyFont="1" applyAlignment="1">
      <alignment horizontal="left" vertical="top"/>
    </xf>
    <xf numFmtId="0" fontId="56" fillId="0" borderId="0" xfId="49" applyFont="1" applyAlignment="1">
      <alignment vertical="top"/>
    </xf>
    <xf numFmtId="166" fontId="56" fillId="0" borderId="0" xfId="49" applyNumberFormat="1" applyFont="1" applyAlignment="1">
      <alignment horizontal="center" vertical="center"/>
    </xf>
    <xf numFmtId="0" fontId="43" fillId="0" borderId="0" xfId="0" applyFont="1"/>
    <xf numFmtId="166" fontId="55" fillId="4" borderId="0" xfId="0" applyNumberFormat="1" applyFont="1" applyFill="1" applyAlignment="1">
      <alignment horizontal="center" vertical="center" wrapText="1"/>
    </xf>
    <xf numFmtId="0" fontId="45" fillId="3" borderId="1" xfId="49" applyFont="1" applyFill="1" applyBorder="1" applyAlignment="1">
      <alignment horizontal="center" wrapText="1"/>
    </xf>
    <xf numFmtId="0" fontId="45" fillId="3" borderId="1" xfId="49" applyFont="1" applyFill="1" applyBorder="1" applyAlignment="1">
      <alignment horizontal="left"/>
    </xf>
    <xf numFmtId="0" fontId="45" fillId="3" borderId="1" xfId="49" applyFont="1" applyFill="1" applyBorder="1" applyAlignment="1">
      <alignment horizontal="left" wrapText="1"/>
    </xf>
    <xf numFmtId="4" fontId="45" fillId="3" borderId="1" xfId="49" applyNumberFormat="1" applyFont="1" applyFill="1" applyBorder="1" applyAlignment="1">
      <alignment horizontal="left" wrapText="1"/>
    </xf>
    <xf numFmtId="0" fontId="43" fillId="0" borderId="0" xfId="0" applyFont="1" applyFill="1"/>
    <xf numFmtId="0" fontId="46" fillId="4" borderId="1" xfId="0" applyFont="1" applyFill="1" applyBorder="1" applyAlignment="1">
      <alignment horizontal="left" vertical="top"/>
    </xf>
    <xf numFmtId="2" fontId="46" fillId="4" borderId="1" xfId="0" applyNumberFormat="1" applyFont="1" applyFill="1" applyBorder="1" applyAlignment="1">
      <alignment horizontal="center" vertical="top"/>
    </xf>
    <xf numFmtId="0" fontId="46" fillId="4" borderId="1" xfId="0" applyFont="1" applyFill="1" applyBorder="1" applyAlignment="1">
      <alignment horizontal="center" vertical="top"/>
    </xf>
    <xf numFmtId="0" fontId="46" fillId="4" borderId="1" xfId="9" applyFont="1" applyFill="1" applyBorder="1" applyAlignment="1">
      <alignment horizontal="left" wrapText="1"/>
    </xf>
    <xf numFmtId="0" fontId="46" fillId="4" borderId="1" xfId="9" applyFont="1" applyFill="1" applyBorder="1" applyAlignment="1">
      <alignment horizontal="center" vertical="center" wrapText="1"/>
    </xf>
    <xf numFmtId="166" fontId="46" fillId="4" borderId="1" xfId="9" applyNumberFormat="1" applyFont="1" applyFill="1" applyBorder="1" applyAlignment="1">
      <alignment horizontal="center" vertical="center"/>
    </xf>
    <xf numFmtId="0" fontId="46" fillId="4" borderId="1" xfId="0" applyFont="1" applyFill="1" applyBorder="1" applyAlignment="1">
      <alignment horizontal="left" vertical="top" wrapText="1"/>
    </xf>
    <xf numFmtId="166" fontId="46" fillId="9" borderId="1" xfId="9" applyNumberFormat="1" applyFont="1" applyFill="1" applyBorder="1" applyAlignment="1" applyProtection="1">
      <alignment horizontal="center" vertical="center" wrapText="1"/>
      <protection locked="0"/>
    </xf>
    <xf numFmtId="166" fontId="47" fillId="9" borderId="1" xfId="9" applyNumberFormat="1" applyFont="1" applyFill="1" applyBorder="1" applyAlignment="1" applyProtection="1">
      <alignment horizontal="center" vertical="center" wrapText="1"/>
      <protection locked="0"/>
    </xf>
    <xf numFmtId="49" fontId="46" fillId="0" borderId="1" xfId="49" applyNumberFormat="1" applyFont="1" applyFill="1" applyBorder="1" applyAlignment="1" applyProtection="1">
      <alignment horizontal="center" vertical="center" wrapText="1"/>
      <protection locked="0"/>
    </xf>
    <xf numFmtId="4" fontId="46" fillId="0" borderId="1" xfId="49" applyNumberFormat="1" applyFont="1" applyFill="1" applyBorder="1" applyAlignment="1">
      <alignment horizontal="center" vertical="center"/>
    </xf>
    <xf numFmtId="49" fontId="46" fillId="0" borderId="1" xfId="49" applyNumberFormat="1" applyFont="1" applyFill="1" applyBorder="1" applyAlignment="1" applyProtection="1">
      <alignment horizontal="left" vertical="top" wrapText="1"/>
      <protection locked="0"/>
    </xf>
    <xf numFmtId="0" fontId="46" fillId="0" borderId="1" xfId="0" applyFont="1" applyFill="1" applyBorder="1" applyAlignment="1">
      <alignment vertical="top" wrapText="1"/>
    </xf>
    <xf numFmtId="166" fontId="46" fillId="4" borderId="1" xfId="9" applyNumberFormat="1" applyFont="1" applyFill="1" applyBorder="1" applyAlignment="1" applyProtection="1">
      <alignment horizontal="center" vertical="center" wrapText="1"/>
      <protection locked="0"/>
    </xf>
    <xf numFmtId="0" fontId="53" fillId="0" borderId="1" xfId="0" applyFont="1" applyFill="1" applyBorder="1" applyAlignment="1">
      <alignment vertical="center" wrapText="1"/>
    </xf>
    <xf numFmtId="166" fontId="46" fillId="0" borderId="1" xfId="9" applyNumberFormat="1" applyFont="1" applyFill="1" applyBorder="1" applyAlignment="1" applyProtection="1">
      <alignment horizontal="center" vertical="center" wrapText="1"/>
      <protection locked="0"/>
    </xf>
    <xf numFmtId="49" fontId="46" fillId="4" borderId="1" xfId="49" applyNumberFormat="1" applyFont="1" applyFill="1" applyBorder="1" applyAlignment="1" applyProtection="1">
      <alignment horizontal="left" vertical="top" wrapText="1"/>
      <protection locked="0"/>
    </xf>
    <xf numFmtId="0" fontId="57" fillId="0" borderId="0" xfId="6" applyFont="1"/>
    <xf numFmtId="0" fontId="43" fillId="4" borderId="0" xfId="0" applyFont="1" applyFill="1"/>
    <xf numFmtId="2" fontId="46" fillId="4" borderId="1" xfId="0" applyNumberFormat="1" applyFont="1" applyFill="1" applyBorder="1" applyAlignment="1">
      <alignment horizontal="center"/>
    </xf>
    <xf numFmtId="0" fontId="43" fillId="2" borderId="16" xfId="20" applyFont="1" applyFill="1" applyBorder="1" applyAlignment="1" applyProtection="1">
      <alignment horizontal="left" vertical="top" wrapText="1"/>
    </xf>
    <xf numFmtId="0" fontId="43" fillId="2" borderId="16" xfId="29" applyFont="1" applyFill="1" applyBorder="1" applyAlignment="1" applyProtection="1">
      <alignment horizontal="left" vertical="top" wrapText="1"/>
    </xf>
    <xf numFmtId="0" fontId="46" fillId="0" borderId="1" xfId="0" applyFont="1" applyFill="1" applyBorder="1" applyAlignment="1">
      <alignment horizontal="left" vertical="center" wrapText="1"/>
    </xf>
    <xf numFmtId="0" fontId="43" fillId="4" borderId="1" xfId="0" applyFont="1" applyFill="1" applyBorder="1" applyAlignment="1">
      <alignment horizontal="left" vertical="top"/>
    </xf>
    <xf numFmtId="0" fontId="43" fillId="4" borderId="1" xfId="60" applyFont="1" applyFill="1" applyBorder="1" applyAlignment="1">
      <alignment horizontal="left" vertical="top"/>
    </xf>
    <xf numFmtId="0" fontId="43" fillId="4" borderId="1" xfId="60" applyFont="1" applyFill="1" applyBorder="1" applyAlignment="1">
      <alignment horizontal="left" vertical="top" wrapText="1"/>
    </xf>
    <xf numFmtId="49" fontId="43" fillId="4" borderId="1" xfId="60" applyNumberFormat="1" applyFont="1" applyFill="1" applyBorder="1" applyAlignment="1" applyProtection="1">
      <alignment horizontal="left" vertical="top" wrapText="1"/>
      <protection locked="0"/>
    </xf>
    <xf numFmtId="0" fontId="43" fillId="4" borderId="1" xfId="6" applyFont="1" applyFill="1" applyBorder="1" applyAlignment="1" applyProtection="1">
      <alignment horizontal="left" vertical="top" wrapText="1"/>
    </xf>
    <xf numFmtId="0" fontId="43" fillId="2" borderId="1" xfId="20" applyFont="1" applyFill="1" applyBorder="1" applyAlignment="1" applyProtection="1">
      <alignment horizontal="left" vertical="top" wrapText="1"/>
    </xf>
    <xf numFmtId="0" fontId="43" fillId="4" borderId="1" xfId="29" applyFont="1" applyFill="1" applyBorder="1" applyAlignment="1" applyProtection="1">
      <alignment horizontal="left" vertical="top" wrapText="1"/>
    </xf>
    <xf numFmtId="0" fontId="43" fillId="4" borderId="16" xfId="29" applyFont="1" applyFill="1" applyBorder="1" applyAlignment="1" applyProtection="1">
      <alignment horizontal="left" vertical="top" wrapText="1"/>
    </xf>
    <xf numFmtId="0" fontId="43" fillId="4" borderId="1" xfId="60" applyNumberFormat="1" applyFont="1" applyFill="1" applyBorder="1" applyAlignment="1">
      <alignment horizontal="left" vertical="top" wrapText="1"/>
    </xf>
    <xf numFmtId="4" fontId="43" fillId="4" borderId="1" xfId="60" applyNumberFormat="1" applyFont="1" applyFill="1" applyBorder="1" applyAlignment="1">
      <alignment horizontal="left" vertical="top"/>
    </xf>
    <xf numFmtId="0" fontId="43" fillId="2" borderId="1" xfId="60" applyNumberFormat="1" applyFont="1" applyFill="1" applyBorder="1" applyAlignment="1">
      <alignment horizontal="left" vertical="top" wrapText="1"/>
    </xf>
    <xf numFmtId="0" fontId="46" fillId="4" borderId="1" xfId="0" applyFont="1" applyFill="1" applyBorder="1" applyAlignment="1">
      <alignment horizontal="center" vertical="center" wrapText="1"/>
    </xf>
    <xf numFmtId="0" fontId="46" fillId="0" borderId="0" xfId="0" applyFont="1" applyFill="1" applyAlignment="1">
      <alignment horizontal="left" vertical="center"/>
    </xf>
    <xf numFmtId="0" fontId="48" fillId="9" borderId="1" xfId="49" applyFont="1" applyFill="1" applyBorder="1" applyAlignment="1">
      <alignment horizontal="left" wrapText="1"/>
    </xf>
    <xf numFmtId="166" fontId="48" fillId="9"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wrapText="1"/>
    </xf>
    <xf numFmtId="166" fontId="48" fillId="4" borderId="1" xfId="49" applyNumberFormat="1" applyFont="1" applyFill="1" applyBorder="1" applyAlignment="1">
      <alignment horizontal="left" wrapText="1"/>
    </xf>
    <xf numFmtId="0" fontId="46" fillId="4" borderId="1" xfId="58" applyFont="1" applyFill="1" applyBorder="1" applyAlignment="1" applyProtection="1">
      <alignment horizontal="left" vertical="center" wrapText="1"/>
    </xf>
    <xf numFmtId="0" fontId="46" fillId="4" borderId="1" xfId="59" applyFont="1" applyFill="1" applyBorder="1" applyAlignment="1" applyProtection="1">
      <alignment horizontal="center" vertical="center" wrapText="1"/>
    </xf>
    <xf numFmtId="9" fontId="46" fillId="4" borderId="1" xfId="49" applyNumberFormat="1" applyFont="1" applyFill="1" applyBorder="1" applyAlignment="1">
      <alignment horizontal="center" vertical="center" wrapText="1"/>
    </xf>
    <xf numFmtId="166" fontId="46" fillId="9" borderId="1" xfId="49" applyNumberFormat="1"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xf>
    <xf numFmtId="4" fontId="1" fillId="2" borderId="1" xfId="49" applyNumberFormat="1" applyFont="1" applyFill="1" applyBorder="1" applyAlignment="1">
      <alignment horizontal="center" vertical="center"/>
    </xf>
    <xf numFmtId="0" fontId="54" fillId="2" borderId="1" xfId="49" applyFont="1" applyFill="1" applyBorder="1" applyAlignment="1">
      <alignment horizontal="left" wrapText="1"/>
    </xf>
    <xf numFmtId="0" fontId="54" fillId="2" borderId="1" xfId="49" applyFont="1" applyFill="1" applyBorder="1" applyAlignment="1">
      <alignment horizontal="center" vertical="center" wrapText="1"/>
    </xf>
    <xf numFmtId="166" fontId="1" fillId="2" borderId="1" xfId="49" applyNumberFormat="1" applyFont="1" applyFill="1" applyBorder="1" applyAlignment="1">
      <alignment horizontal="center" vertical="center"/>
    </xf>
    <xf numFmtId="166" fontId="54" fillId="2" borderId="1" xfId="49" applyNumberFormat="1" applyFont="1" applyFill="1" applyBorder="1" applyAlignment="1">
      <alignment horizontal="center" vertical="center"/>
    </xf>
    <xf numFmtId="4" fontId="1" fillId="2" borderId="1" xfId="49" applyNumberFormat="1" applyFont="1" applyFill="1" applyBorder="1" applyAlignment="1">
      <alignment horizontal="left" wrapText="1"/>
    </xf>
    <xf numFmtId="4" fontId="54" fillId="2" borderId="1" xfId="49" applyNumberFormat="1" applyFont="1" applyFill="1" applyBorder="1" applyAlignment="1">
      <alignment horizontal="center" vertical="center"/>
    </xf>
    <xf numFmtId="0" fontId="54" fillId="2" borderId="1" xfId="29" applyFont="1" applyFill="1" applyBorder="1" applyAlignment="1">
      <alignment horizontal="left" wrapText="1"/>
    </xf>
    <xf numFmtId="10" fontId="54" fillId="2" borderId="1" xfId="49" applyNumberFormat="1" applyFont="1" applyFill="1" applyBorder="1" applyAlignment="1">
      <alignment horizontal="center" vertical="center" wrapText="1"/>
    </xf>
    <xf numFmtId="1" fontId="43" fillId="0" borderId="1" xfId="60" applyNumberFormat="1" applyFont="1" applyFill="1" applyBorder="1" applyAlignment="1">
      <alignment horizontal="left" vertical="top"/>
    </xf>
    <xf numFmtId="9" fontId="54" fillId="2" borderId="1" xfId="49" applyNumberFormat="1" applyFont="1" applyFill="1" applyBorder="1" applyAlignment="1">
      <alignment horizontal="center" vertical="center" wrapText="1"/>
    </xf>
    <xf numFmtId="4" fontId="1" fillId="2" borderId="1" xfId="49" applyNumberFormat="1" applyFont="1" applyFill="1" applyBorder="1" applyAlignment="1">
      <alignment horizontal="left"/>
    </xf>
    <xf numFmtId="0" fontId="54" fillId="2" borderId="1" xfId="49" applyFont="1" applyFill="1" applyBorder="1" applyAlignment="1">
      <alignment horizontal="left"/>
    </xf>
    <xf numFmtId="4" fontId="43" fillId="0" borderId="0" xfId="0" applyNumberFormat="1" applyFont="1"/>
    <xf numFmtId="0" fontId="1" fillId="2" borderId="1" xfId="49" applyFont="1" applyFill="1" applyBorder="1" applyAlignment="1">
      <alignment horizontal="center" vertical="center"/>
    </xf>
    <xf numFmtId="0" fontId="1" fillId="2" borderId="1" xfId="49" applyFont="1" applyFill="1" applyBorder="1" applyAlignment="1">
      <alignment horizontal="left"/>
    </xf>
    <xf numFmtId="0" fontId="43" fillId="0" borderId="0" xfId="0" applyFont="1" applyAlignment="1">
      <alignment horizontal="center" vertical="center"/>
    </xf>
    <xf numFmtId="0" fontId="58" fillId="2" borderId="0" xfId="49" applyFont="1" applyFill="1" applyBorder="1" applyAlignment="1">
      <alignment horizontal="left"/>
    </xf>
    <xf numFmtId="0" fontId="52" fillId="0" borderId="0" xfId="49" applyFont="1" applyAlignment="1">
      <alignment horizontal="left" vertical="top"/>
    </xf>
    <xf numFmtId="0" fontId="58" fillId="0" borderId="0" xfId="49" applyFont="1" applyFill="1" applyBorder="1" applyAlignment="1">
      <alignment horizontal="left" vertical="top" wrapText="1"/>
    </xf>
    <xf numFmtId="1" fontId="43" fillId="4" borderId="1" xfId="49" applyNumberFormat="1" applyFont="1" applyFill="1" applyBorder="1" applyAlignment="1">
      <alignment horizontal="center" vertical="center"/>
    </xf>
    <xf numFmtId="0" fontId="47" fillId="4" borderId="1" xfId="20" applyFont="1" applyFill="1" applyBorder="1" applyAlignment="1" applyProtection="1">
      <alignment horizontal="left" wrapText="1"/>
    </xf>
    <xf numFmtId="0" fontId="47" fillId="4" borderId="1" xfId="29" applyFont="1" applyFill="1" applyBorder="1" applyAlignment="1" applyProtection="1">
      <alignment horizontal="center" vertical="center" wrapText="1"/>
    </xf>
    <xf numFmtId="4" fontId="47" fillId="4" borderId="1" xfId="49" applyNumberFormat="1" applyFont="1" applyFill="1" applyBorder="1" applyAlignment="1">
      <alignment horizontal="center" vertical="center" wrapText="1"/>
    </xf>
    <xf numFmtId="49" fontId="47" fillId="4" borderId="1" xfId="49" applyNumberFormat="1" applyFont="1" applyFill="1" applyBorder="1" applyAlignment="1" applyProtection="1">
      <alignment horizontal="center" vertical="center" wrapText="1"/>
      <protection locked="0"/>
    </xf>
    <xf numFmtId="4" fontId="47" fillId="4" borderId="1" xfId="49" applyNumberFormat="1" applyFont="1" applyFill="1" applyBorder="1" applyAlignment="1">
      <alignment horizontal="center" vertical="center"/>
    </xf>
    <xf numFmtId="166" fontId="47" fillId="4" borderId="1" xfId="9" applyNumberFormat="1" applyFont="1" applyFill="1" applyBorder="1" applyAlignment="1" applyProtection="1">
      <alignment horizontal="center" vertical="center" wrapText="1"/>
      <protection locked="0"/>
    </xf>
    <xf numFmtId="0" fontId="46" fillId="4" borderId="16" xfId="49" applyFont="1" applyFill="1" applyBorder="1" applyAlignment="1">
      <alignment horizontal="center" vertical="center" wrapText="1"/>
    </xf>
    <xf numFmtId="0" fontId="46" fillId="4" borderId="16" xfId="49" applyFont="1" applyFill="1" applyBorder="1" applyAlignment="1">
      <alignment horizontal="left" vertical="center" wrapText="1"/>
    </xf>
    <xf numFmtId="0" fontId="61" fillId="0" borderId="0" xfId="49" applyFont="1" applyAlignment="1">
      <alignment horizontal="center" vertical="top"/>
    </xf>
    <xf numFmtId="4" fontId="62" fillId="9" borderId="1" xfId="49" applyNumberFormat="1" applyFont="1" applyFill="1" applyBorder="1" applyAlignment="1">
      <alignment horizontal="center" vertical="center" wrapText="1"/>
    </xf>
    <xf numFmtId="0" fontId="60" fillId="0" borderId="1" xfId="0" applyFont="1" applyBorder="1" applyAlignment="1">
      <alignment horizontal="center"/>
    </xf>
    <xf numFmtId="4" fontId="60" fillId="2" borderId="1" xfId="49" applyNumberFormat="1" applyFont="1" applyFill="1" applyBorder="1" applyAlignment="1">
      <alignment horizontal="center" wrapText="1"/>
    </xf>
    <xf numFmtId="4" fontId="60" fillId="2" borderId="1" xfId="49" applyNumberFormat="1" applyFont="1" applyFill="1" applyBorder="1" applyAlignment="1">
      <alignment horizontal="center"/>
    </xf>
    <xf numFmtId="0" fontId="60" fillId="2" borderId="1" xfId="49" applyFont="1" applyFill="1" applyBorder="1" applyAlignment="1">
      <alignment horizontal="center"/>
    </xf>
    <xf numFmtId="0" fontId="63" fillId="0" borderId="0" xfId="0" applyFont="1" applyAlignment="1">
      <alignment horizontal="center"/>
    </xf>
    <xf numFmtId="166" fontId="64" fillId="4" borderId="1" xfId="49" applyNumberFormat="1" applyFont="1" applyFill="1" applyBorder="1" applyAlignment="1">
      <alignment horizontal="center" vertical="center" wrapText="1"/>
    </xf>
    <xf numFmtId="0" fontId="46" fillId="4" borderId="1" xfId="20" applyFont="1" applyFill="1" applyBorder="1" applyAlignment="1" applyProtection="1">
      <alignment horizontal="left" vertical="center" wrapText="1"/>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15" fillId="0" borderId="1" xfId="10" applyFont="1" applyBorder="1" applyAlignment="1">
      <alignment horizontal="left" wrapText="1"/>
    </xf>
    <xf numFmtId="0" fontId="5" fillId="0" borderId="1" xfId="10" applyFont="1" applyBorder="1" applyAlignment="1">
      <alignment horizontal="center"/>
    </xf>
    <xf numFmtId="0" fontId="5" fillId="0" borderId="1" xfId="10" applyFont="1" applyBorder="1" applyAlignment="1">
      <alignment horizontal="left" vertical="top" wrapText="1"/>
    </xf>
    <xf numFmtId="0" fontId="15" fillId="0" borderId="1" xfId="10" applyFont="1" applyBorder="1" applyAlignment="1">
      <alignment horizontal="center"/>
    </xf>
    <xf numFmtId="0" fontId="6" fillId="0" borderId="1" xfId="10" applyFont="1" applyBorder="1" applyAlignment="1">
      <alignment horizontal="center"/>
    </xf>
    <xf numFmtId="0" fontId="15" fillId="0" borderId="1" xfId="10" applyFont="1" applyBorder="1" applyAlignment="1">
      <alignment horizontal="left"/>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55" fillId="4" borderId="0" xfId="0" applyFont="1" applyFill="1" applyAlignment="1">
      <alignment horizontal="left" vertical="top" wrapText="1"/>
    </xf>
    <xf numFmtId="0" fontId="55" fillId="0" borderId="0" xfId="60" applyFont="1" applyAlignment="1">
      <alignment horizontal="left"/>
    </xf>
    <xf numFmtId="0" fontId="55" fillId="4" borderId="0" xfId="0" applyFont="1" applyFill="1" applyBorder="1" applyAlignment="1">
      <alignment horizontal="center" vertical="center" wrapText="1"/>
    </xf>
    <xf numFmtId="4" fontId="65" fillId="3" borderId="1" xfId="49" applyNumberFormat="1" applyFont="1" applyFill="1" applyBorder="1" applyAlignment="1">
      <alignment horizontal="center" wrapText="1"/>
    </xf>
    <xf numFmtId="4" fontId="66" fillId="4" borderId="1" xfId="49" applyNumberFormat="1" applyFont="1" applyFill="1" applyBorder="1" applyAlignment="1">
      <alignment horizontal="center" wrapText="1"/>
    </xf>
    <xf numFmtId="4" fontId="64" fillId="4" borderId="1" xfId="49" applyNumberFormat="1" applyFont="1" applyFill="1" applyBorder="1" applyAlignment="1">
      <alignment horizontal="center" vertical="center" wrapText="1"/>
    </xf>
    <xf numFmtId="166" fontId="64" fillId="9" borderId="1" xfId="49" applyNumberFormat="1" applyFont="1" applyFill="1" applyBorder="1" applyAlignment="1">
      <alignment horizontal="center" vertical="center" wrapText="1"/>
    </xf>
    <xf numFmtId="166" fontId="64" fillId="0" borderId="1" xfId="0" applyNumberFormat="1" applyFont="1" applyFill="1" applyBorder="1" applyAlignment="1">
      <alignment horizontal="center" vertical="center"/>
    </xf>
    <xf numFmtId="166" fontId="67" fillId="4" borderId="1" xfId="9" applyNumberFormat="1" applyFont="1" applyFill="1" applyBorder="1" applyAlignment="1">
      <alignment horizontal="center" vertical="center"/>
    </xf>
    <xf numFmtId="2" fontId="64" fillId="4" borderId="1" xfId="49" applyNumberFormat="1" applyFont="1" applyFill="1" applyBorder="1" applyAlignment="1">
      <alignment horizontal="center" wrapText="1"/>
    </xf>
    <xf numFmtId="166" fontId="64" fillId="0" borderId="1" xfId="49" applyNumberFormat="1" applyFont="1" applyFill="1" applyBorder="1" applyAlignment="1">
      <alignment horizontal="center" vertical="center"/>
    </xf>
    <xf numFmtId="4" fontId="66" fillId="4" borderId="1" xfId="60" applyNumberFormat="1" applyFont="1" applyFill="1" applyBorder="1" applyAlignment="1">
      <alignment horizontal="left" vertical="top"/>
    </xf>
    <xf numFmtId="0" fontId="59" fillId="9" borderId="1" xfId="49" applyFont="1" applyFill="1" applyBorder="1" applyAlignment="1">
      <alignment horizontal="center" wrapText="1"/>
    </xf>
    <xf numFmtId="0" fontId="59" fillId="4" borderId="1" xfId="49" applyFont="1" applyFill="1" applyBorder="1" applyAlignment="1">
      <alignment horizontal="center" wrapText="1"/>
    </xf>
    <xf numFmtId="4" fontId="66" fillId="4" borderId="1" xfId="49" applyNumberFormat="1"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89" t="s">
        <v>0</v>
      </c>
      <c r="B1" s="190"/>
      <c r="C1" s="190"/>
      <c r="D1" s="190"/>
      <c r="E1" s="190"/>
      <c r="F1" s="190"/>
      <c r="G1" s="190"/>
      <c r="H1" s="190"/>
      <c r="I1" s="190"/>
      <c r="J1" s="190"/>
      <c r="K1" s="190"/>
      <c r="L1" s="190"/>
      <c r="M1" s="190"/>
      <c r="N1" s="190"/>
      <c r="O1" s="190"/>
      <c r="P1" s="190"/>
      <c r="Q1" s="190"/>
    </row>
    <row r="2" spans="1:18" ht="30" customHeight="1">
      <c r="A2" s="191" t="s">
        <v>1</v>
      </c>
      <c r="B2" s="192"/>
      <c r="C2" s="192"/>
      <c r="D2" s="192"/>
      <c r="E2" s="192"/>
      <c r="F2" s="192"/>
      <c r="G2" s="192"/>
      <c r="H2" s="192"/>
      <c r="I2" s="192"/>
      <c r="J2" s="192"/>
      <c r="K2" s="192"/>
      <c r="L2" s="192"/>
      <c r="M2" s="192"/>
      <c r="N2" s="192"/>
      <c r="O2" s="192"/>
      <c r="P2" s="192"/>
      <c r="Q2" s="192"/>
    </row>
    <row r="3" spans="1:18" ht="20.25" customHeight="1">
      <c r="B3" s="11"/>
      <c r="C3" s="11"/>
      <c r="D3" s="11"/>
      <c r="E3" s="193" t="s">
        <v>2</v>
      </c>
      <c r="F3" s="194"/>
      <c r="G3" s="195"/>
      <c r="H3" s="195"/>
      <c r="I3" s="195"/>
      <c r="J3" s="195"/>
      <c r="K3" s="195"/>
      <c r="L3" s="195"/>
      <c r="M3" s="195"/>
      <c r="N3" s="195"/>
      <c r="O3" s="11"/>
      <c r="P3" s="11"/>
      <c r="Q3" s="11"/>
    </row>
    <row r="4" spans="1:18">
      <c r="B4" s="11"/>
      <c r="C4" s="11"/>
      <c r="D4" s="11"/>
      <c r="E4" s="12"/>
      <c r="F4" s="13"/>
      <c r="G4" s="14"/>
      <c r="H4" s="14"/>
      <c r="I4" s="14"/>
      <c r="J4" s="14"/>
      <c r="K4" s="14"/>
      <c r="L4" s="14"/>
      <c r="M4" s="14"/>
      <c r="N4" s="14"/>
      <c r="O4" s="11"/>
      <c r="P4" s="11"/>
      <c r="Q4" s="11"/>
    </row>
    <row r="5" spans="1:18" ht="59.25" customHeight="1">
      <c r="A5" s="15"/>
      <c r="B5" s="196" t="s">
        <v>3</v>
      </c>
      <c r="C5" s="197"/>
      <c r="D5" s="197"/>
      <c r="E5" s="197"/>
      <c r="F5" s="197"/>
      <c r="G5" s="197"/>
      <c r="H5" s="197"/>
      <c r="I5" s="197"/>
      <c r="J5" s="197"/>
      <c r="K5" s="197"/>
      <c r="L5" s="197"/>
      <c r="M5" s="197"/>
      <c r="N5" s="197"/>
      <c r="O5" s="197"/>
      <c r="P5" s="197"/>
      <c r="Q5" s="198"/>
    </row>
    <row r="6" spans="1:18" ht="64.5" customHeight="1">
      <c r="A6" s="16">
        <v>1</v>
      </c>
      <c r="B6" s="181" t="s">
        <v>4</v>
      </c>
      <c r="C6" s="182"/>
      <c r="D6" s="182"/>
      <c r="E6" s="182"/>
      <c r="F6" s="182"/>
      <c r="G6" s="182"/>
      <c r="H6" s="182"/>
      <c r="I6" s="182"/>
      <c r="J6" s="182"/>
      <c r="K6" s="182"/>
      <c r="L6" s="182"/>
      <c r="M6" s="182"/>
      <c r="N6" s="182"/>
      <c r="O6" s="182"/>
      <c r="P6" s="182"/>
      <c r="Q6" s="183"/>
    </row>
    <row r="7" spans="1:18" ht="18" customHeight="1">
      <c r="A7" s="16">
        <v>2</v>
      </c>
      <c r="B7" s="181" t="s">
        <v>5</v>
      </c>
      <c r="C7" s="182"/>
      <c r="D7" s="182"/>
      <c r="E7" s="182"/>
      <c r="F7" s="182"/>
      <c r="G7" s="182"/>
      <c r="H7" s="182"/>
      <c r="I7" s="182"/>
      <c r="J7" s="182"/>
      <c r="K7" s="182"/>
      <c r="L7" s="182"/>
      <c r="M7" s="182"/>
      <c r="N7" s="182"/>
      <c r="O7" s="182"/>
      <c r="P7" s="182"/>
      <c r="Q7" s="183"/>
    </row>
    <row r="8" spans="1:18" ht="45" customHeight="1">
      <c r="A8" s="16">
        <v>3</v>
      </c>
      <c r="B8" s="184" t="s">
        <v>6</v>
      </c>
      <c r="C8" s="185"/>
      <c r="D8" s="185"/>
      <c r="E8" s="185"/>
      <c r="F8" s="185"/>
      <c r="G8" s="185"/>
      <c r="H8" s="185"/>
      <c r="I8" s="185"/>
      <c r="J8" s="185"/>
      <c r="K8" s="185"/>
      <c r="L8" s="185"/>
      <c r="M8" s="185"/>
      <c r="N8" s="185"/>
      <c r="O8" s="185"/>
      <c r="P8" s="185"/>
      <c r="Q8" s="186"/>
    </row>
    <row r="9" spans="1:18" ht="24" customHeight="1">
      <c r="A9" s="16">
        <v>4</v>
      </c>
      <c r="B9" s="181" t="s">
        <v>7</v>
      </c>
      <c r="C9" s="182"/>
      <c r="D9" s="182"/>
      <c r="E9" s="182"/>
      <c r="F9" s="182"/>
      <c r="G9" s="182"/>
      <c r="H9" s="182"/>
      <c r="I9" s="182"/>
      <c r="J9" s="182"/>
      <c r="K9" s="182"/>
      <c r="L9" s="182"/>
      <c r="M9" s="182"/>
      <c r="N9" s="182"/>
      <c r="O9" s="182"/>
      <c r="P9" s="182"/>
      <c r="Q9" s="183"/>
    </row>
    <row r="10" spans="1:18" ht="19.5" customHeight="1">
      <c r="A10" s="16">
        <v>5</v>
      </c>
      <c r="B10" s="181" t="s">
        <v>8</v>
      </c>
      <c r="C10" s="182"/>
      <c r="D10" s="182"/>
      <c r="E10" s="182"/>
      <c r="F10" s="182"/>
      <c r="G10" s="182"/>
      <c r="H10" s="182"/>
      <c r="I10" s="182"/>
      <c r="J10" s="182"/>
      <c r="K10" s="182"/>
      <c r="L10" s="182"/>
      <c r="M10" s="182"/>
      <c r="N10" s="182"/>
      <c r="O10" s="182"/>
      <c r="P10" s="182"/>
      <c r="Q10" s="183"/>
    </row>
    <row r="11" spans="1:18" ht="21" customHeight="1">
      <c r="A11" s="17"/>
      <c r="B11" s="187" t="s">
        <v>9</v>
      </c>
      <c r="C11" s="188"/>
      <c r="D11" s="188"/>
      <c r="E11" s="188"/>
      <c r="F11" s="188"/>
      <c r="G11" s="188"/>
      <c r="H11" s="188"/>
      <c r="I11" s="188"/>
      <c r="J11" s="188"/>
      <c r="K11" s="188"/>
      <c r="L11" s="188"/>
      <c r="M11" s="188"/>
      <c r="N11" s="188"/>
      <c r="O11" s="188"/>
      <c r="P11" s="188"/>
      <c r="Q11" s="188"/>
      <c r="R11" s="21"/>
    </row>
    <row r="12" spans="1:18" ht="21" customHeight="1">
      <c r="A12" s="18"/>
      <c r="B12" s="19"/>
      <c r="C12" s="20"/>
      <c r="D12" s="20"/>
      <c r="E12" s="20"/>
      <c r="F12" s="20"/>
      <c r="G12" s="20"/>
      <c r="H12" s="20"/>
      <c r="I12" s="20"/>
      <c r="J12" s="20"/>
      <c r="K12" s="20"/>
      <c r="L12" s="20"/>
      <c r="M12" s="20"/>
      <c r="N12" s="20"/>
      <c r="O12" s="20"/>
      <c r="P12" s="20"/>
      <c r="Q12" s="20"/>
    </row>
    <row r="13" spans="1:18">
      <c r="A13" s="179" t="s">
        <v>10</v>
      </c>
      <c r="B13" s="179"/>
      <c r="C13" s="179"/>
      <c r="D13" s="179"/>
      <c r="E13" s="179"/>
      <c r="F13" s="179"/>
      <c r="G13" s="179"/>
      <c r="H13" s="179"/>
      <c r="I13" s="179"/>
      <c r="J13" s="179"/>
      <c r="K13" s="179"/>
      <c r="L13" s="179"/>
      <c r="M13" s="179"/>
      <c r="N13" s="179"/>
      <c r="O13" s="179"/>
      <c r="P13" s="179"/>
      <c r="Q13" s="179"/>
    </row>
    <row r="14" spans="1:18" ht="15.75" customHeight="1">
      <c r="A14" s="179" t="s">
        <v>11</v>
      </c>
      <c r="B14" s="179"/>
      <c r="C14" s="179"/>
      <c r="D14" s="179"/>
      <c r="E14" s="179" t="s">
        <v>12</v>
      </c>
      <c r="F14" s="179"/>
      <c r="G14" s="179"/>
      <c r="H14" s="179"/>
      <c r="I14" s="179"/>
      <c r="J14" s="179"/>
      <c r="K14" s="179"/>
      <c r="L14" s="179"/>
      <c r="M14" s="179"/>
      <c r="N14" s="179"/>
      <c r="O14" s="179"/>
      <c r="P14" s="179"/>
      <c r="Q14" s="179"/>
    </row>
    <row r="15" spans="1:18" ht="15.75" customHeight="1">
      <c r="A15" s="179" t="s">
        <v>13</v>
      </c>
      <c r="B15" s="179"/>
      <c r="C15" s="179"/>
      <c r="D15" s="179"/>
      <c r="E15" s="179"/>
      <c r="F15" s="179"/>
      <c r="G15" s="179"/>
      <c r="H15" s="179"/>
      <c r="I15" s="179"/>
      <c r="J15" s="179"/>
      <c r="K15" s="179"/>
      <c r="L15" s="179"/>
      <c r="M15" s="179"/>
      <c r="N15" s="179"/>
      <c r="O15" s="179"/>
      <c r="P15" s="179"/>
      <c r="Q15" s="179"/>
    </row>
    <row r="16" spans="1:18" ht="24" customHeight="1">
      <c r="A16" s="173" t="s">
        <v>14</v>
      </c>
      <c r="B16" s="173"/>
      <c r="C16" s="173"/>
      <c r="D16" s="173"/>
      <c r="E16" s="180" t="s">
        <v>15</v>
      </c>
      <c r="F16" s="180"/>
      <c r="G16" s="180"/>
      <c r="H16" s="180"/>
      <c r="I16" s="180"/>
      <c r="J16" s="180"/>
      <c r="K16" s="180"/>
      <c r="L16" s="180"/>
      <c r="M16" s="180"/>
      <c r="N16" s="180"/>
      <c r="O16" s="180"/>
      <c r="P16" s="180"/>
      <c r="Q16" s="180"/>
    </row>
    <row r="17" spans="1:17" ht="47.25" customHeight="1">
      <c r="A17" s="173"/>
      <c r="B17" s="173"/>
      <c r="C17" s="173"/>
      <c r="D17" s="173"/>
      <c r="E17" s="175" t="s">
        <v>16</v>
      </c>
      <c r="F17" s="175"/>
      <c r="G17" s="175"/>
      <c r="H17" s="175"/>
      <c r="I17" s="175"/>
      <c r="J17" s="175"/>
      <c r="K17" s="175"/>
      <c r="L17" s="175"/>
      <c r="M17" s="175"/>
      <c r="N17" s="175"/>
      <c r="O17" s="175"/>
      <c r="P17" s="175"/>
      <c r="Q17" s="175"/>
    </row>
    <row r="18" spans="1:17" ht="39.75" customHeight="1">
      <c r="A18" s="173"/>
      <c r="B18" s="173"/>
      <c r="C18" s="173"/>
      <c r="D18" s="173"/>
      <c r="E18" s="175" t="s">
        <v>17</v>
      </c>
      <c r="F18" s="175"/>
      <c r="G18" s="175"/>
      <c r="H18" s="175"/>
      <c r="I18" s="175"/>
      <c r="J18" s="175"/>
      <c r="K18" s="175"/>
      <c r="L18" s="175"/>
      <c r="M18" s="175"/>
      <c r="N18" s="175"/>
      <c r="O18" s="175"/>
      <c r="P18" s="175"/>
      <c r="Q18" s="175"/>
    </row>
    <row r="19" spans="1:17" ht="38.25" customHeight="1">
      <c r="A19" s="173"/>
      <c r="B19" s="173"/>
      <c r="C19" s="173"/>
      <c r="D19" s="173"/>
      <c r="E19" s="175" t="s">
        <v>18</v>
      </c>
      <c r="F19" s="175"/>
      <c r="G19" s="175"/>
      <c r="H19" s="175"/>
      <c r="I19" s="175"/>
      <c r="J19" s="175"/>
      <c r="K19" s="175"/>
      <c r="L19" s="175"/>
      <c r="M19" s="175"/>
      <c r="N19" s="175"/>
      <c r="O19" s="175"/>
      <c r="P19" s="175"/>
      <c r="Q19" s="175"/>
    </row>
    <row r="20" spans="1:17" ht="30" customHeight="1">
      <c r="A20" s="173"/>
      <c r="B20" s="173"/>
      <c r="C20" s="173"/>
      <c r="D20" s="173"/>
      <c r="E20" s="175" t="s">
        <v>19</v>
      </c>
      <c r="F20" s="175"/>
      <c r="G20" s="175"/>
      <c r="H20" s="175"/>
      <c r="I20" s="175"/>
      <c r="J20" s="175"/>
      <c r="K20" s="175"/>
      <c r="L20" s="175"/>
      <c r="M20" s="175"/>
      <c r="N20" s="175"/>
      <c r="O20" s="175"/>
      <c r="P20" s="175"/>
      <c r="Q20" s="175"/>
    </row>
    <row r="21" spans="1:17" ht="53.25" customHeight="1">
      <c r="A21" s="173"/>
      <c r="B21" s="173"/>
      <c r="C21" s="173"/>
      <c r="D21" s="173"/>
      <c r="E21" s="175" t="s">
        <v>20</v>
      </c>
      <c r="F21" s="175"/>
      <c r="G21" s="175"/>
      <c r="H21" s="175"/>
      <c r="I21" s="175"/>
      <c r="J21" s="175"/>
      <c r="K21" s="175"/>
      <c r="L21" s="175"/>
      <c r="M21" s="175"/>
      <c r="N21" s="175"/>
      <c r="O21" s="175"/>
      <c r="P21" s="175"/>
      <c r="Q21" s="175"/>
    </row>
    <row r="22" spans="1:17">
      <c r="A22" s="176" t="s">
        <v>21</v>
      </c>
      <c r="B22" s="178"/>
      <c r="C22" s="178"/>
      <c r="D22" s="178"/>
      <c r="E22" s="178"/>
      <c r="F22" s="178"/>
      <c r="G22" s="178"/>
      <c r="H22" s="178"/>
      <c r="I22" s="178"/>
      <c r="J22" s="178"/>
      <c r="K22" s="178"/>
      <c r="L22" s="178"/>
      <c r="M22" s="178"/>
      <c r="N22" s="178"/>
      <c r="O22" s="178"/>
      <c r="P22" s="178"/>
      <c r="Q22" s="178"/>
    </row>
    <row r="23" spans="1:17" ht="48" customHeight="1">
      <c r="A23" s="173" t="s">
        <v>22</v>
      </c>
      <c r="B23" s="174"/>
      <c r="C23" s="174"/>
      <c r="D23" s="174"/>
      <c r="E23" s="175" t="s">
        <v>23</v>
      </c>
      <c r="F23" s="175"/>
      <c r="G23" s="175"/>
      <c r="H23" s="175"/>
      <c r="I23" s="175"/>
      <c r="J23" s="175"/>
      <c r="K23" s="175"/>
      <c r="L23" s="175"/>
      <c r="M23" s="175"/>
      <c r="N23" s="175"/>
      <c r="O23" s="175"/>
      <c r="P23" s="175"/>
      <c r="Q23" s="175"/>
    </row>
    <row r="24" spans="1:17" ht="46.5" customHeight="1">
      <c r="A24" s="174"/>
      <c r="B24" s="174"/>
      <c r="C24" s="174"/>
      <c r="D24" s="174"/>
      <c r="E24" s="175" t="s">
        <v>24</v>
      </c>
      <c r="F24" s="175"/>
      <c r="G24" s="175"/>
      <c r="H24" s="175"/>
      <c r="I24" s="175"/>
      <c r="J24" s="175"/>
      <c r="K24" s="175"/>
      <c r="L24" s="175"/>
      <c r="M24" s="175"/>
      <c r="N24" s="175"/>
      <c r="O24" s="175"/>
      <c r="P24" s="175"/>
      <c r="Q24" s="175"/>
    </row>
    <row r="25" spans="1:17" ht="46.5" customHeight="1">
      <c r="A25" s="174"/>
      <c r="B25" s="174"/>
      <c r="C25" s="174"/>
      <c r="D25" s="174"/>
      <c r="E25" s="175" t="s">
        <v>25</v>
      </c>
      <c r="F25" s="175"/>
      <c r="G25" s="175"/>
      <c r="H25" s="175"/>
      <c r="I25" s="175"/>
      <c r="J25" s="175"/>
      <c r="K25" s="175"/>
      <c r="L25" s="175"/>
      <c r="M25" s="175"/>
      <c r="N25" s="175"/>
      <c r="O25" s="175"/>
      <c r="P25" s="175"/>
      <c r="Q25" s="175"/>
    </row>
    <row r="26" spans="1:17">
      <c r="A26" s="174"/>
      <c r="B26" s="174"/>
      <c r="C26" s="174"/>
      <c r="D26" s="174"/>
      <c r="E26" s="175" t="s">
        <v>26</v>
      </c>
      <c r="F26" s="175"/>
      <c r="G26" s="175"/>
      <c r="H26" s="175"/>
      <c r="I26" s="175"/>
      <c r="J26" s="175"/>
      <c r="K26" s="175"/>
      <c r="L26" s="175"/>
      <c r="M26" s="175"/>
      <c r="N26" s="175"/>
      <c r="O26" s="175"/>
      <c r="P26" s="175"/>
      <c r="Q26" s="175"/>
    </row>
    <row r="27" spans="1:17">
      <c r="A27" s="176" t="s">
        <v>27</v>
      </c>
      <c r="B27" s="176"/>
      <c r="C27" s="176"/>
      <c r="D27" s="176"/>
      <c r="E27" s="176"/>
      <c r="F27" s="176"/>
      <c r="G27" s="176"/>
      <c r="H27" s="176"/>
      <c r="I27" s="176"/>
      <c r="J27" s="176"/>
      <c r="K27" s="176"/>
      <c r="L27" s="176"/>
      <c r="M27" s="176"/>
      <c r="N27" s="176"/>
      <c r="O27" s="176"/>
      <c r="P27" s="176"/>
      <c r="Q27" s="176"/>
    </row>
    <row r="28" spans="1:17" ht="58.5" customHeight="1">
      <c r="A28" s="173" t="s">
        <v>28</v>
      </c>
      <c r="B28" s="173"/>
      <c r="C28" s="173"/>
      <c r="D28" s="173"/>
      <c r="E28" s="175" t="s">
        <v>29</v>
      </c>
      <c r="F28" s="175"/>
      <c r="G28" s="175"/>
      <c r="H28" s="175"/>
      <c r="I28" s="175"/>
      <c r="J28" s="175"/>
      <c r="K28" s="175"/>
      <c r="L28" s="175"/>
      <c r="M28" s="175"/>
      <c r="N28" s="175"/>
      <c r="O28" s="175"/>
      <c r="P28" s="175"/>
      <c r="Q28" s="175"/>
    </row>
    <row r="29" spans="1:17" ht="24" customHeight="1">
      <c r="A29" s="176" t="s">
        <v>30</v>
      </c>
      <c r="B29" s="176"/>
      <c r="C29" s="176"/>
      <c r="D29" s="176"/>
      <c r="E29" s="176"/>
      <c r="F29" s="176"/>
      <c r="G29" s="176"/>
      <c r="H29" s="176"/>
      <c r="I29" s="176"/>
      <c r="J29" s="176"/>
      <c r="K29" s="176"/>
      <c r="L29" s="176"/>
      <c r="M29" s="176"/>
      <c r="N29" s="176"/>
      <c r="O29" s="176"/>
      <c r="P29" s="176"/>
      <c r="Q29" s="176"/>
    </row>
    <row r="30" spans="1:17" ht="50.25" customHeight="1">
      <c r="A30" s="174">
        <v>4</v>
      </c>
      <c r="B30" s="174"/>
      <c r="C30" s="174"/>
      <c r="D30" s="174"/>
      <c r="E30" s="175" t="s">
        <v>31</v>
      </c>
      <c r="F30" s="175"/>
      <c r="G30" s="175"/>
      <c r="H30" s="175"/>
      <c r="I30" s="175"/>
      <c r="J30" s="175"/>
      <c r="K30" s="175"/>
      <c r="L30" s="175"/>
      <c r="M30" s="175"/>
      <c r="N30" s="175"/>
      <c r="O30" s="175"/>
      <c r="P30" s="175"/>
      <c r="Q30" s="175"/>
    </row>
    <row r="31" spans="1:17" ht="45.75" customHeight="1">
      <c r="A31" s="174"/>
      <c r="B31" s="174"/>
      <c r="C31" s="174"/>
      <c r="D31" s="174"/>
      <c r="E31" s="175" t="s">
        <v>32</v>
      </c>
      <c r="F31" s="175"/>
      <c r="G31" s="175"/>
      <c r="H31" s="175"/>
      <c r="I31" s="175"/>
      <c r="J31" s="175"/>
      <c r="K31" s="175"/>
      <c r="L31" s="175"/>
      <c r="M31" s="175"/>
      <c r="N31" s="175"/>
      <c r="O31" s="175"/>
      <c r="P31" s="175"/>
      <c r="Q31" s="175"/>
    </row>
    <row r="32" spans="1:17" ht="30" customHeight="1">
      <c r="A32" s="176" t="s">
        <v>33</v>
      </c>
      <c r="B32" s="176"/>
      <c r="C32" s="176"/>
      <c r="D32" s="176"/>
      <c r="E32" s="176"/>
      <c r="F32" s="176"/>
      <c r="G32" s="176"/>
      <c r="H32" s="176"/>
      <c r="I32" s="176"/>
      <c r="J32" s="176"/>
      <c r="K32" s="176"/>
      <c r="L32" s="176"/>
      <c r="M32" s="176"/>
      <c r="N32" s="176"/>
      <c r="O32" s="176"/>
      <c r="P32" s="176"/>
      <c r="Q32" s="176"/>
    </row>
    <row r="33" spans="1:17" ht="19.5" customHeight="1">
      <c r="A33" s="174">
        <v>5</v>
      </c>
      <c r="B33" s="174"/>
      <c r="C33" s="174"/>
      <c r="D33" s="174"/>
      <c r="E33" s="177" t="s">
        <v>34</v>
      </c>
      <c r="F33" s="177"/>
      <c r="G33" s="177"/>
      <c r="H33" s="177"/>
      <c r="I33" s="177"/>
      <c r="J33" s="177"/>
      <c r="K33" s="177"/>
      <c r="L33" s="177"/>
      <c r="M33" s="177"/>
      <c r="N33" s="177"/>
      <c r="O33" s="177"/>
      <c r="P33" s="177"/>
      <c r="Q33" s="177"/>
    </row>
    <row r="34" spans="1:17" ht="201.75" customHeight="1">
      <c r="A34" s="174"/>
      <c r="B34" s="174"/>
      <c r="C34" s="174"/>
      <c r="D34" s="174"/>
      <c r="E34" s="170" t="s">
        <v>35</v>
      </c>
      <c r="F34" s="170"/>
      <c r="G34" s="170"/>
      <c r="H34" s="170"/>
      <c r="I34" s="170"/>
      <c r="J34" s="170"/>
      <c r="K34" s="170"/>
      <c r="L34" s="170"/>
      <c r="M34" s="170"/>
      <c r="N34" s="170"/>
      <c r="O34" s="170"/>
      <c r="P34" s="170"/>
      <c r="Q34" s="170"/>
    </row>
    <row r="35" spans="1:17" ht="18.75" customHeight="1">
      <c r="A35" s="174"/>
      <c r="B35" s="174"/>
      <c r="C35" s="174"/>
      <c r="D35" s="174"/>
      <c r="E35" s="177" t="s">
        <v>36</v>
      </c>
      <c r="F35" s="177"/>
      <c r="G35" s="177"/>
      <c r="H35" s="177"/>
      <c r="I35" s="177"/>
      <c r="J35" s="177"/>
      <c r="K35" s="177"/>
      <c r="L35" s="177"/>
      <c r="M35" s="177"/>
      <c r="N35" s="177"/>
      <c r="O35" s="177"/>
      <c r="P35" s="177"/>
      <c r="Q35" s="177"/>
    </row>
    <row r="36" spans="1:17" ht="186.75" customHeight="1">
      <c r="A36" s="174"/>
      <c r="B36" s="174"/>
      <c r="C36" s="174"/>
      <c r="D36" s="174"/>
      <c r="E36" s="170" t="s">
        <v>37</v>
      </c>
      <c r="F36" s="171"/>
      <c r="G36" s="171"/>
      <c r="H36" s="171"/>
      <c r="I36" s="171"/>
      <c r="J36" s="171"/>
      <c r="K36" s="171"/>
      <c r="L36" s="171"/>
      <c r="M36" s="171"/>
      <c r="N36" s="171"/>
      <c r="O36" s="171"/>
      <c r="P36" s="171"/>
      <c r="Q36" s="171"/>
    </row>
    <row r="37" spans="1:17" ht="115.5" customHeight="1">
      <c r="A37" s="174"/>
      <c r="B37" s="174"/>
      <c r="C37" s="174"/>
      <c r="D37" s="174"/>
      <c r="E37" s="172" t="s">
        <v>38</v>
      </c>
      <c r="F37" s="172"/>
      <c r="G37" s="172"/>
      <c r="H37" s="172"/>
      <c r="I37" s="172"/>
      <c r="J37" s="172"/>
      <c r="K37" s="172"/>
      <c r="L37" s="172"/>
      <c r="M37" s="172"/>
      <c r="N37" s="172"/>
      <c r="O37" s="172"/>
      <c r="P37" s="172"/>
      <c r="Q37" s="172"/>
    </row>
    <row r="38" spans="1:17" ht="66.75" customHeight="1">
      <c r="A38" s="174"/>
      <c r="B38" s="174"/>
      <c r="C38" s="174"/>
      <c r="D38" s="174"/>
      <c r="E38" s="170" t="s">
        <v>39</v>
      </c>
      <c r="F38" s="171"/>
      <c r="G38" s="171"/>
      <c r="H38" s="171"/>
      <c r="I38" s="171"/>
      <c r="J38" s="171"/>
      <c r="K38" s="171"/>
      <c r="L38" s="171"/>
      <c r="M38" s="171"/>
      <c r="N38" s="171"/>
      <c r="O38" s="171"/>
      <c r="P38" s="171"/>
      <c r="Q38" s="171"/>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7" t="s">
        <v>41</v>
      </c>
      <c r="B2" s="218"/>
      <c r="C2" s="218"/>
      <c r="D2" s="218"/>
      <c r="E2" s="218"/>
      <c r="F2" s="218"/>
      <c r="G2" s="218"/>
      <c r="H2" s="218"/>
      <c r="I2" s="218"/>
      <c r="J2" s="218"/>
      <c r="K2" s="218"/>
      <c r="L2" s="218"/>
      <c r="M2" s="218"/>
      <c r="N2" s="219"/>
    </row>
    <row r="3" spans="1:14">
      <c r="A3" s="202" t="s">
        <v>42</v>
      </c>
      <c r="B3" s="203"/>
      <c r="C3" s="203"/>
      <c r="D3" s="203"/>
      <c r="E3" s="203"/>
      <c r="F3" s="203"/>
      <c r="G3" s="203"/>
      <c r="H3" s="203"/>
      <c r="I3" s="203"/>
      <c r="J3" s="203"/>
      <c r="K3" s="203"/>
      <c r="L3" s="203"/>
      <c r="M3" s="203"/>
      <c r="N3" s="204"/>
    </row>
    <row r="4" spans="1:14" ht="46.5" customHeight="1">
      <c r="A4" s="4" t="s">
        <v>43</v>
      </c>
      <c r="B4" s="220" t="s">
        <v>44</v>
      </c>
      <c r="C4" s="220"/>
      <c r="D4" s="220"/>
      <c r="E4" s="220"/>
      <c r="F4" s="220"/>
      <c r="G4" s="220"/>
      <c r="H4" s="220"/>
      <c r="I4" s="220"/>
      <c r="J4" s="220"/>
      <c r="K4" s="220"/>
      <c r="L4" s="220"/>
      <c r="M4" s="220"/>
      <c r="N4" s="221"/>
    </row>
    <row r="5" spans="1:14" ht="45.75" customHeight="1">
      <c r="A5" s="205" t="s">
        <v>45</v>
      </c>
      <c r="B5" s="206"/>
      <c r="C5" s="206"/>
      <c r="D5" s="206"/>
      <c r="E5" s="206"/>
      <c r="F5" s="206"/>
      <c r="G5" s="206"/>
      <c r="H5" s="206"/>
      <c r="I5" s="206"/>
      <c r="J5" s="206"/>
      <c r="K5" s="206"/>
      <c r="L5" s="206"/>
      <c r="M5" s="206"/>
      <c r="N5" s="207"/>
    </row>
    <row r="6" spans="1:14" ht="29.25" customHeight="1">
      <c r="A6" s="205" t="s">
        <v>46</v>
      </c>
      <c r="B6" s="206"/>
      <c r="C6" s="206"/>
      <c r="D6" s="206"/>
      <c r="E6" s="206"/>
      <c r="F6" s="206"/>
      <c r="G6" s="206"/>
      <c r="H6" s="206"/>
      <c r="I6" s="206"/>
      <c r="J6" s="206"/>
      <c r="K6" s="206"/>
      <c r="L6" s="206"/>
      <c r="M6" s="206"/>
      <c r="N6" s="207"/>
    </row>
    <row r="7" spans="1:14" ht="17.25" customHeight="1">
      <c r="A7" s="5" t="s">
        <v>47</v>
      </c>
      <c r="B7" s="6"/>
      <c r="C7" s="6"/>
      <c r="D7" s="6"/>
      <c r="E7" s="6"/>
      <c r="F7" s="6"/>
      <c r="G7" s="6"/>
      <c r="H7" s="6"/>
      <c r="I7" s="6"/>
      <c r="J7" s="6"/>
      <c r="K7" s="6"/>
      <c r="L7" s="6"/>
      <c r="M7" s="6"/>
      <c r="N7" s="8"/>
    </row>
    <row r="8" spans="1:14" ht="51" customHeight="1">
      <c r="A8" s="205" t="s">
        <v>48</v>
      </c>
      <c r="B8" s="206"/>
      <c r="C8" s="206"/>
      <c r="D8" s="206"/>
      <c r="E8" s="206"/>
      <c r="F8" s="206"/>
      <c r="G8" s="206"/>
      <c r="H8" s="206"/>
      <c r="I8" s="206"/>
      <c r="J8" s="206"/>
      <c r="K8" s="206"/>
      <c r="L8" s="206"/>
      <c r="M8" s="206"/>
      <c r="N8" s="207"/>
    </row>
    <row r="9" spans="1:14" ht="36" customHeight="1">
      <c r="A9" s="205" t="s">
        <v>49</v>
      </c>
      <c r="B9" s="206"/>
      <c r="C9" s="206"/>
      <c r="D9" s="206"/>
      <c r="E9" s="206"/>
      <c r="F9" s="206"/>
      <c r="G9" s="206"/>
      <c r="H9" s="206"/>
      <c r="I9" s="206"/>
      <c r="J9" s="206"/>
      <c r="K9" s="206"/>
      <c r="L9" s="206"/>
      <c r="M9" s="206"/>
      <c r="N9" s="207"/>
    </row>
    <row r="10" spans="1:14" ht="30" customHeight="1">
      <c r="A10" s="205" t="s">
        <v>50</v>
      </c>
      <c r="B10" s="206"/>
      <c r="C10" s="206"/>
      <c r="D10" s="206"/>
      <c r="E10" s="206"/>
      <c r="F10" s="206"/>
      <c r="G10" s="206"/>
      <c r="H10" s="206"/>
      <c r="I10" s="206"/>
      <c r="J10" s="206"/>
      <c r="K10" s="206"/>
      <c r="L10" s="206"/>
      <c r="M10" s="206"/>
      <c r="N10" s="207"/>
    </row>
    <row r="11" spans="1:14" ht="18.75" customHeight="1">
      <c r="A11" s="205" t="s">
        <v>51</v>
      </c>
      <c r="B11" s="206"/>
      <c r="C11" s="206"/>
      <c r="D11" s="206"/>
      <c r="E11" s="206"/>
      <c r="F11" s="206"/>
      <c r="G11" s="206"/>
      <c r="H11" s="206"/>
      <c r="I11" s="206"/>
      <c r="J11" s="206"/>
      <c r="K11" s="206"/>
      <c r="L11" s="206"/>
      <c r="M11" s="206"/>
      <c r="N11" s="207"/>
    </row>
    <row r="12" spans="1:14">
      <c r="A12" s="202" t="s">
        <v>52</v>
      </c>
      <c r="B12" s="203"/>
      <c r="C12" s="203"/>
      <c r="D12" s="203"/>
      <c r="E12" s="203"/>
      <c r="F12" s="203"/>
      <c r="G12" s="203"/>
      <c r="H12" s="203"/>
      <c r="I12" s="203"/>
      <c r="J12" s="203"/>
      <c r="K12" s="203"/>
      <c r="L12" s="203"/>
      <c r="M12" s="203"/>
      <c r="N12" s="204"/>
    </row>
    <row r="13" spans="1:14">
      <c r="A13" s="7" t="s">
        <v>53</v>
      </c>
      <c r="N13" s="9"/>
    </row>
    <row r="14" spans="1:14" ht="117" customHeight="1">
      <c r="A14" s="208" t="s">
        <v>54</v>
      </c>
      <c r="B14" s="209"/>
      <c r="C14" s="209"/>
      <c r="D14" s="209"/>
      <c r="E14" s="209"/>
      <c r="F14" s="209"/>
      <c r="G14" s="209"/>
      <c r="H14" s="209"/>
      <c r="I14" s="209"/>
      <c r="J14" s="209"/>
      <c r="K14" s="209"/>
      <c r="L14" s="209"/>
      <c r="M14" s="209"/>
      <c r="N14" s="210"/>
    </row>
    <row r="15" spans="1:14" ht="28.5" customHeight="1">
      <c r="A15" s="211" t="s">
        <v>55</v>
      </c>
      <c r="B15" s="212"/>
      <c r="C15" s="212"/>
      <c r="D15" s="212"/>
      <c r="E15" s="212"/>
      <c r="F15" s="212"/>
      <c r="G15" s="212"/>
      <c r="H15" s="212"/>
      <c r="I15" s="212"/>
      <c r="J15" s="212"/>
      <c r="K15" s="212"/>
      <c r="L15" s="212"/>
      <c r="M15" s="212"/>
      <c r="N15" s="213"/>
    </row>
    <row r="16" spans="1:14" ht="120" customHeight="1">
      <c r="A16" s="214" t="s">
        <v>56</v>
      </c>
      <c r="B16" s="215"/>
      <c r="C16" s="215"/>
      <c r="D16" s="215"/>
      <c r="E16" s="215"/>
      <c r="F16" s="215"/>
      <c r="G16" s="215"/>
      <c r="H16" s="215"/>
      <c r="I16" s="215"/>
      <c r="J16" s="215"/>
      <c r="K16" s="215"/>
      <c r="L16" s="215"/>
      <c r="M16" s="215"/>
      <c r="N16" s="216"/>
    </row>
    <row r="17" spans="1:14" ht="13.5" customHeight="1">
      <c r="A17" s="205" t="s">
        <v>57</v>
      </c>
      <c r="B17" s="206"/>
      <c r="C17" s="206"/>
      <c r="D17" s="206"/>
      <c r="E17" s="206"/>
      <c r="F17" s="206"/>
      <c r="G17" s="206"/>
      <c r="H17" s="206"/>
      <c r="I17" s="206"/>
      <c r="J17" s="206"/>
      <c r="K17" s="206"/>
      <c r="L17" s="206"/>
      <c r="M17" s="206"/>
      <c r="N17" s="207"/>
    </row>
    <row r="18" spans="1:14" ht="15" customHeight="1">
      <c r="A18" s="205" t="s">
        <v>58</v>
      </c>
      <c r="B18" s="206"/>
      <c r="C18" s="206"/>
      <c r="D18" s="206"/>
      <c r="E18" s="206"/>
      <c r="F18" s="206"/>
      <c r="G18" s="206"/>
      <c r="H18" s="206"/>
      <c r="I18" s="206"/>
      <c r="J18" s="206"/>
      <c r="K18" s="206"/>
      <c r="L18" s="206"/>
      <c r="M18" s="206"/>
      <c r="N18" s="207"/>
    </row>
    <row r="19" spans="1:14" ht="49.5" customHeight="1">
      <c r="A19" s="205" t="s">
        <v>59</v>
      </c>
      <c r="B19" s="206"/>
      <c r="C19" s="206"/>
      <c r="D19" s="206"/>
      <c r="E19" s="206"/>
      <c r="F19" s="206"/>
      <c r="G19" s="206"/>
      <c r="H19" s="206"/>
      <c r="I19" s="206"/>
      <c r="J19" s="206"/>
      <c r="K19" s="206"/>
      <c r="L19" s="206"/>
      <c r="M19" s="206"/>
      <c r="N19" s="207"/>
    </row>
    <row r="20" spans="1:14">
      <c r="A20" s="202" t="s">
        <v>60</v>
      </c>
      <c r="B20" s="203"/>
      <c r="C20" s="203"/>
      <c r="D20" s="203"/>
      <c r="E20" s="203"/>
      <c r="F20" s="203"/>
      <c r="G20" s="203"/>
      <c r="H20" s="203"/>
      <c r="I20" s="203"/>
      <c r="J20" s="203"/>
      <c r="K20" s="203"/>
      <c r="L20" s="203"/>
      <c r="M20" s="203"/>
      <c r="N20" s="204"/>
    </row>
    <row r="21" spans="1:14" ht="77.25" customHeight="1">
      <c r="A21" s="199" t="s">
        <v>61</v>
      </c>
      <c r="B21" s="200"/>
      <c r="C21" s="200"/>
      <c r="D21" s="200"/>
      <c r="E21" s="200"/>
      <c r="F21" s="200"/>
      <c r="G21" s="200"/>
      <c r="H21" s="200"/>
      <c r="I21" s="200"/>
      <c r="J21" s="200"/>
      <c r="K21" s="200"/>
      <c r="L21" s="200"/>
      <c r="M21" s="200"/>
      <c r="N21" s="201"/>
    </row>
    <row r="22" spans="1:14">
      <c r="A22" s="202" t="s">
        <v>62</v>
      </c>
      <c r="B22" s="203"/>
      <c r="C22" s="203"/>
      <c r="D22" s="203"/>
      <c r="E22" s="203"/>
      <c r="F22" s="203"/>
      <c r="G22" s="203"/>
      <c r="H22" s="203"/>
      <c r="I22" s="203"/>
      <c r="J22" s="203"/>
      <c r="K22" s="203"/>
      <c r="L22" s="203"/>
      <c r="M22" s="203"/>
      <c r="N22" s="204"/>
    </row>
    <row r="23" spans="1:14" ht="51.75" customHeight="1">
      <c r="A23" s="199" t="s">
        <v>63</v>
      </c>
      <c r="B23" s="200"/>
      <c r="C23" s="200"/>
      <c r="D23" s="200"/>
      <c r="E23" s="200"/>
      <c r="F23" s="200"/>
      <c r="G23" s="200"/>
      <c r="H23" s="200"/>
      <c r="I23" s="200"/>
      <c r="J23" s="200"/>
      <c r="K23" s="200"/>
      <c r="L23" s="200"/>
      <c r="M23" s="200"/>
      <c r="N23" s="201"/>
    </row>
    <row r="24" spans="1:14">
      <c r="A24" s="202" t="s">
        <v>64</v>
      </c>
      <c r="B24" s="203"/>
      <c r="C24" s="203"/>
      <c r="D24" s="203"/>
      <c r="E24" s="203"/>
      <c r="F24" s="203"/>
      <c r="G24" s="203"/>
      <c r="H24" s="203"/>
      <c r="I24" s="203"/>
      <c r="J24" s="203"/>
      <c r="K24" s="203"/>
      <c r="L24" s="203"/>
      <c r="M24" s="203"/>
      <c r="N24" s="204"/>
    </row>
    <row r="25" spans="1:14" ht="14.25" customHeight="1">
      <c r="A25" s="199" t="s">
        <v>65</v>
      </c>
      <c r="B25" s="200"/>
      <c r="C25" s="200"/>
      <c r="D25" s="200"/>
      <c r="E25" s="200"/>
      <c r="F25" s="200"/>
      <c r="G25" s="200"/>
      <c r="H25" s="200"/>
      <c r="I25" s="200"/>
      <c r="J25" s="200"/>
      <c r="K25" s="200"/>
      <c r="L25" s="200"/>
      <c r="M25" s="200"/>
      <c r="N25" s="201"/>
    </row>
    <row r="26" spans="1:14">
      <c r="A26" s="202" t="s">
        <v>66</v>
      </c>
      <c r="B26" s="203"/>
      <c r="C26" s="203"/>
      <c r="D26" s="203"/>
      <c r="E26" s="203"/>
      <c r="F26" s="203"/>
      <c r="G26" s="203"/>
      <c r="H26" s="203"/>
      <c r="I26" s="203"/>
      <c r="J26" s="203"/>
      <c r="K26" s="203"/>
      <c r="L26" s="203"/>
      <c r="M26" s="203"/>
      <c r="N26" s="204"/>
    </row>
    <row r="27" spans="1:14" ht="63" customHeight="1">
      <c r="A27" s="199" t="s">
        <v>67</v>
      </c>
      <c r="B27" s="200"/>
      <c r="C27" s="200"/>
      <c r="D27" s="200"/>
      <c r="E27" s="200"/>
      <c r="F27" s="200"/>
      <c r="G27" s="200"/>
      <c r="H27" s="200"/>
      <c r="I27" s="200"/>
      <c r="J27" s="200"/>
      <c r="K27" s="200"/>
      <c r="L27" s="200"/>
      <c r="M27" s="200"/>
      <c r="N27" s="201"/>
    </row>
    <row r="28" spans="1:14">
      <c r="A28" s="202" t="s">
        <v>68</v>
      </c>
      <c r="B28" s="203"/>
      <c r="C28" s="203"/>
      <c r="D28" s="203"/>
      <c r="E28" s="203"/>
      <c r="F28" s="203"/>
      <c r="G28" s="203"/>
      <c r="H28" s="203"/>
      <c r="I28" s="203"/>
      <c r="J28" s="203"/>
      <c r="K28" s="203"/>
      <c r="L28" s="203"/>
      <c r="M28" s="203"/>
      <c r="N28" s="204"/>
    </row>
    <row r="29" spans="1:14" ht="17.25" customHeight="1">
      <c r="A29" s="199" t="s">
        <v>69</v>
      </c>
      <c r="B29" s="200"/>
      <c r="C29" s="200"/>
      <c r="D29" s="200"/>
      <c r="E29" s="200"/>
      <c r="F29" s="200"/>
      <c r="G29" s="200"/>
      <c r="H29" s="200"/>
      <c r="I29" s="200"/>
      <c r="J29" s="200"/>
      <c r="K29" s="200"/>
      <c r="L29" s="200"/>
      <c r="M29" s="200"/>
      <c r="N29" s="201"/>
    </row>
    <row r="30" spans="1:14" ht="36" customHeight="1">
      <c r="A30" s="199" t="s">
        <v>70</v>
      </c>
      <c r="B30" s="200"/>
      <c r="C30" s="200"/>
      <c r="D30" s="200"/>
      <c r="E30" s="200"/>
      <c r="F30" s="200"/>
      <c r="G30" s="200"/>
      <c r="H30" s="200"/>
      <c r="I30" s="200"/>
      <c r="J30" s="200"/>
      <c r="K30" s="200"/>
      <c r="L30" s="200"/>
      <c r="M30" s="200"/>
      <c r="N30" s="201"/>
    </row>
    <row r="31" spans="1:14">
      <c r="A31" s="202" t="s">
        <v>71</v>
      </c>
      <c r="B31" s="203"/>
      <c r="C31" s="203"/>
      <c r="D31" s="203"/>
      <c r="E31" s="203"/>
      <c r="F31" s="203"/>
      <c r="G31" s="203"/>
      <c r="H31" s="203"/>
      <c r="I31" s="203"/>
      <c r="J31" s="203"/>
      <c r="K31" s="203"/>
      <c r="L31" s="203"/>
      <c r="M31" s="203"/>
      <c r="N31" s="204"/>
    </row>
    <row r="32" spans="1:14">
      <c r="A32" s="202" t="s">
        <v>72</v>
      </c>
      <c r="B32" s="203"/>
      <c r="C32" s="203"/>
      <c r="D32" s="203"/>
      <c r="E32" s="203"/>
      <c r="F32" s="203"/>
      <c r="G32" s="203"/>
      <c r="H32" s="203"/>
      <c r="I32" s="203"/>
      <c r="J32" s="203"/>
      <c r="K32" s="203"/>
      <c r="L32" s="203"/>
      <c r="M32" s="203"/>
      <c r="N32" s="204"/>
    </row>
    <row r="33" spans="1:14" ht="34.5" customHeight="1">
      <c r="A33" s="199" t="s">
        <v>73</v>
      </c>
      <c r="B33" s="200"/>
      <c r="C33" s="200"/>
      <c r="D33" s="200"/>
      <c r="E33" s="200"/>
      <c r="F33" s="200"/>
      <c r="G33" s="200"/>
      <c r="H33" s="200"/>
      <c r="I33" s="200"/>
      <c r="J33" s="200"/>
      <c r="K33" s="200"/>
      <c r="L33" s="200"/>
      <c r="M33" s="200"/>
      <c r="N33" s="201"/>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topLeftCell="A34" zoomScale="85" zoomScaleNormal="85" workbookViewId="0">
      <selection activeCell="F42" sqref="F42"/>
    </sheetView>
  </sheetViews>
  <sheetFormatPr defaultColWidth="9.109375" defaultRowHeight="13.8"/>
  <cols>
    <col min="1" max="1" width="6.33203125" style="148" customWidth="1"/>
    <col min="2" max="2" width="45.5546875" style="78" customWidth="1"/>
    <col min="3" max="3" width="9.33203125" style="78" customWidth="1"/>
    <col min="4" max="4" width="9.88671875" style="78" customWidth="1"/>
    <col min="5" max="5" width="9.88671875" style="167" customWidth="1"/>
    <col min="6" max="6" width="12.44140625" style="78" customWidth="1"/>
    <col min="7" max="7" width="57.33203125" style="78" customWidth="1"/>
    <col min="8" max="8" width="9.109375" style="78" customWidth="1"/>
    <col min="9" max="9" width="9.5546875" style="78" customWidth="1"/>
    <col min="10" max="10" width="10.6640625" style="78" customWidth="1"/>
    <col min="11" max="11" width="13.109375" style="78" customWidth="1"/>
    <col min="12" max="12" width="9.109375" style="78"/>
    <col min="13" max="13" width="10" style="78" bestFit="1" customWidth="1"/>
    <col min="14" max="16384" width="9.109375" style="78"/>
  </cols>
  <sheetData>
    <row r="1" spans="1:11">
      <c r="A1" s="223"/>
      <c r="B1" s="223"/>
      <c r="C1" s="75"/>
      <c r="D1" s="75"/>
      <c r="E1" s="161"/>
      <c r="F1" s="75"/>
      <c r="G1" s="76"/>
      <c r="H1" s="76"/>
      <c r="I1" s="76"/>
      <c r="J1" s="77"/>
      <c r="K1" s="77"/>
    </row>
    <row r="2" spans="1:11">
      <c r="A2" s="223"/>
      <c r="B2" s="223"/>
      <c r="C2" s="75"/>
      <c r="D2" s="75"/>
      <c r="E2" s="161"/>
      <c r="F2" s="75"/>
      <c r="G2" s="75"/>
      <c r="H2" s="75"/>
      <c r="I2" s="77"/>
      <c r="J2" s="77"/>
      <c r="K2" s="77"/>
    </row>
    <row r="3" spans="1:11">
      <c r="A3" s="222"/>
      <c r="B3" s="222"/>
      <c r="C3" s="222"/>
      <c r="D3" s="222"/>
      <c r="E3" s="222"/>
      <c r="F3" s="222"/>
      <c r="G3" s="222"/>
      <c r="H3" s="222"/>
      <c r="I3" s="222"/>
      <c r="J3" s="222"/>
      <c r="K3" s="79"/>
    </row>
    <row r="4" spans="1:11">
      <c r="A4" s="222" t="s">
        <v>169</v>
      </c>
      <c r="B4" s="222"/>
      <c r="C4" s="222"/>
      <c r="D4" s="222"/>
      <c r="E4" s="222"/>
      <c r="F4" s="222"/>
      <c r="G4" s="222"/>
      <c r="H4" s="222"/>
      <c r="I4" s="222"/>
    </row>
    <row r="5" spans="1:11">
      <c r="A5" s="224" t="s">
        <v>125</v>
      </c>
      <c r="B5" s="224"/>
      <c r="C5" s="224"/>
      <c r="D5" s="224"/>
      <c r="E5" s="224"/>
      <c r="F5" s="224"/>
      <c r="G5" s="224"/>
      <c r="H5" s="224"/>
      <c r="I5" s="224"/>
      <c r="J5" s="224"/>
      <c r="K5" s="224"/>
    </row>
    <row r="6" spans="1:11">
      <c r="A6" s="224"/>
      <c r="B6" s="224"/>
      <c r="C6" s="224"/>
      <c r="D6" s="224"/>
      <c r="E6" s="224"/>
      <c r="F6" s="224"/>
      <c r="G6" s="224"/>
      <c r="H6" s="224"/>
      <c r="I6" s="224"/>
      <c r="J6" s="224"/>
      <c r="K6" s="224"/>
    </row>
    <row r="7" spans="1:11" s="84" customFormat="1" ht="82.8">
      <c r="A7" s="80" t="s">
        <v>74</v>
      </c>
      <c r="B7" s="81" t="s">
        <v>75</v>
      </c>
      <c r="C7" s="82" t="s">
        <v>76</v>
      </c>
      <c r="D7" s="83" t="s">
        <v>100</v>
      </c>
      <c r="E7" s="225" t="s">
        <v>104</v>
      </c>
      <c r="F7" s="83" t="s">
        <v>105</v>
      </c>
      <c r="G7" s="82" t="s">
        <v>77</v>
      </c>
      <c r="H7" s="82" t="s">
        <v>78</v>
      </c>
      <c r="I7" s="83" t="s">
        <v>79</v>
      </c>
      <c r="J7" s="83" t="s">
        <v>106</v>
      </c>
      <c r="K7" s="83" t="s">
        <v>107</v>
      </c>
    </row>
    <row r="8" spans="1:11" s="84" customFormat="1" ht="15.6">
      <c r="A8" s="152"/>
      <c r="B8" s="50" t="s">
        <v>136</v>
      </c>
      <c r="C8" s="39"/>
      <c r="D8" s="40"/>
      <c r="E8" s="226"/>
      <c r="F8" s="40"/>
      <c r="G8" s="39"/>
      <c r="H8" s="39"/>
      <c r="I8" s="41"/>
      <c r="J8" s="41"/>
      <c r="K8" s="41"/>
    </row>
    <row r="9" spans="1:11" s="84" customFormat="1" ht="15.6">
      <c r="A9" s="55"/>
      <c r="B9" s="30" t="s">
        <v>126</v>
      </c>
      <c r="C9" s="23" t="s">
        <v>120</v>
      </c>
      <c r="D9" s="43">
        <v>2.7</v>
      </c>
      <c r="E9" s="227">
        <v>40</v>
      </c>
      <c r="F9" s="56">
        <f>E9*D9</f>
        <v>108</v>
      </c>
      <c r="G9" s="85"/>
      <c r="H9" s="85"/>
      <c r="I9" s="86"/>
      <c r="J9" s="87"/>
      <c r="K9" s="86"/>
    </row>
    <row r="10" spans="1:11" s="84" customFormat="1" ht="27.6" customHeight="1">
      <c r="A10" s="55"/>
      <c r="B10" s="88" t="s">
        <v>131</v>
      </c>
      <c r="C10" s="89" t="s">
        <v>80</v>
      </c>
      <c r="D10" s="90">
        <v>11</v>
      </c>
      <c r="E10" s="168">
        <v>17</v>
      </c>
      <c r="F10" s="56">
        <f>E10*D10</f>
        <v>187</v>
      </c>
      <c r="G10" s="91"/>
      <c r="H10" s="85"/>
      <c r="I10" s="86"/>
      <c r="J10" s="87"/>
      <c r="K10" s="86"/>
    </row>
    <row r="11" spans="1:11" s="84" customFormat="1" ht="27.6">
      <c r="A11" s="55"/>
      <c r="B11" s="65" t="s">
        <v>137</v>
      </c>
      <c r="C11" s="66"/>
      <c r="D11" s="67"/>
      <c r="E11" s="228"/>
      <c r="F11" s="67">
        <f>SUM(F9:F10)</f>
        <v>295</v>
      </c>
      <c r="G11" s="65" t="s">
        <v>138</v>
      </c>
      <c r="H11" s="68"/>
      <c r="I11" s="69"/>
      <c r="J11" s="92"/>
      <c r="K11" s="93">
        <f>SUM(K9:K10)</f>
        <v>0</v>
      </c>
    </row>
    <row r="12" spans="1:11" s="84" customFormat="1" ht="15.6">
      <c r="A12" s="55"/>
      <c r="B12" s="153"/>
      <c r="C12" s="154"/>
      <c r="D12" s="155"/>
      <c r="E12" s="168"/>
      <c r="F12" s="155"/>
      <c r="G12" s="153"/>
      <c r="H12" s="156"/>
      <c r="I12" s="157"/>
      <c r="J12" s="98"/>
      <c r="K12" s="158"/>
    </row>
    <row r="13" spans="1:11" s="84" customFormat="1" ht="31.2">
      <c r="A13" s="55"/>
      <c r="B13" s="38" t="s">
        <v>162</v>
      </c>
      <c r="C13" s="39"/>
      <c r="D13" s="40"/>
      <c r="E13" s="226"/>
      <c r="F13" s="40"/>
      <c r="G13" s="39"/>
      <c r="H13" s="39"/>
      <c r="I13" s="41"/>
      <c r="J13" s="41"/>
      <c r="K13" s="43"/>
    </row>
    <row r="14" spans="1:11" s="84" customFormat="1" ht="27.6">
      <c r="A14" s="55"/>
      <c r="B14" s="51" t="s">
        <v>135</v>
      </c>
      <c r="C14" s="94" t="s">
        <v>80</v>
      </c>
      <c r="D14" s="25">
        <v>1</v>
      </c>
      <c r="E14" s="229">
        <v>255</v>
      </c>
      <c r="F14" s="56">
        <f>E14*D14</f>
        <v>255</v>
      </c>
      <c r="G14" s="54"/>
      <c r="H14" s="94"/>
      <c r="I14" s="95"/>
      <c r="J14" s="95"/>
      <c r="K14" s="53"/>
    </row>
    <row r="15" spans="1:11" s="84" customFormat="1" ht="15.6">
      <c r="A15" s="55"/>
      <c r="B15" s="51" t="s">
        <v>132</v>
      </c>
      <c r="C15" s="52" t="s">
        <v>80</v>
      </c>
      <c r="D15" s="25">
        <v>2</v>
      </c>
      <c r="E15" s="229">
        <v>127.5</v>
      </c>
      <c r="F15" s="56">
        <f t="shared" ref="F15:F22" si="0">E15*D15</f>
        <v>255</v>
      </c>
      <c r="G15" s="96"/>
      <c r="H15" s="94"/>
      <c r="I15" s="57"/>
      <c r="J15" s="53"/>
      <c r="K15" s="53"/>
    </row>
    <row r="16" spans="1:11" s="84" customFormat="1" ht="15.6">
      <c r="A16" s="55"/>
      <c r="B16" s="51" t="s">
        <v>170</v>
      </c>
      <c r="C16" s="52" t="s">
        <v>80</v>
      </c>
      <c r="D16" s="25">
        <v>3</v>
      </c>
      <c r="E16" s="229">
        <v>128.5</v>
      </c>
      <c r="F16" s="56">
        <f t="shared" ref="F16" si="1">E16*D16</f>
        <v>385.5</v>
      </c>
      <c r="G16" s="96"/>
      <c r="H16" s="94"/>
      <c r="I16" s="57"/>
      <c r="J16" s="53"/>
      <c r="K16" s="53"/>
    </row>
    <row r="17" spans="1:12" s="84" customFormat="1" ht="15.6">
      <c r="A17" s="55"/>
      <c r="B17" s="97" t="s">
        <v>133</v>
      </c>
      <c r="C17" s="52" t="s">
        <v>80</v>
      </c>
      <c r="D17" s="25">
        <v>8</v>
      </c>
      <c r="E17" s="229">
        <v>127.5</v>
      </c>
      <c r="F17" s="56">
        <f t="shared" si="0"/>
        <v>1020</v>
      </c>
      <c r="G17" s="36" t="s">
        <v>97</v>
      </c>
      <c r="H17" s="25" t="s">
        <v>80</v>
      </c>
      <c r="I17" s="25">
        <f>D17*3</f>
        <v>24</v>
      </c>
      <c r="J17" s="98">
        <v>10.119999999999999</v>
      </c>
      <c r="K17" s="43">
        <f t="shared" ref="K17:K18" si="2">J17*I17</f>
        <v>242.88</v>
      </c>
    </row>
    <row r="18" spans="1:12" s="84" customFormat="1" ht="15.6">
      <c r="A18" s="55"/>
      <c r="B18" s="97" t="s">
        <v>172</v>
      </c>
      <c r="C18" s="52" t="s">
        <v>80</v>
      </c>
      <c r="D18" s="25">
        <v>1</v>
      </c>
      <c r="E18" s="229">
        <v>127.5</v>
      </c>
      <c r="F18" s="56">
        <f t="shared" ref="F18" si="3">E18*D18</f>
        <v>127.5</v>
      </c>
      <c r="G18" s="36" t="s">
        <v>97</v>
      </c>
      <c r="H18" s="25" t="s">
        <v>80</v>
      </c>
      <c r="I18" s="25">
        <f>D18*2</f>
        <v>2</v>
      </c>
      <c r="J18" s="98">
        <v>10.119999999999999</v>
      </c>
      <c r="K18" s="43">
        <f t="shared" si="2"/>
        <v>20.239999999999998</v>
      </c>
    </row>
    <row r="19" spans="1:12" s="84" customFormat="1" ht="15.6">
      <c r="A19" s="55"/>
      <c r="B19" s="97" t="s">
        <v>171</v>
      </c>
      <c r="C19" s="52" t="s">
        <v>80</v>
      </c>
      <c r="D19" s="25">
        <v>1</v>
      </c>
      <c r="E19" s="229">
        <v>127.5</v>
      </c>
      <c r="F19" s="56">
        <f t="shared" si="0"/>
        <v>127.5</v>
      </c>
      <c r="G19" s="36" t="s">
        <v>97</v>
      </c>
      <c r="H19" s="25" t="s">
        <v>80</v>
      </c>
      <c r="I19" s="25">
        <f>D19*2</f>
        <v>2</v>
      </c>
      <c r="J19" s="98">
        <v>10.119999999999999</v>
      </c>
      <c r="K19" s="43">
        <f t="shared" ref="K19" si="4">J19*I19</f>
        <v>20.239999999999998</v>
      </c>
    </row>
    <row r="20" spans="1:12" s="84" customFormat="1" ht="15.6">
      <c r="A20" s="55"/>
      <c r="B20" s="51" t="s">
        <v>168</v>
      </c>
      <c r="C20" s="52" t="s">
        <v>80</v>
      </c>
      <c r="D20" s="25">
        <v>1</v>
      </c>
      <c r="E20" s="229">
        <v>50</v>
      </c>
      <c r="F20" s="56">
        <f t="shared" si="0"/>
        <v>50</v>
      </c>
      <c r="G20" s="36" t="s">
        <v>97</v>
      </c>
      <c r="H20" s="25" t="s">
        <v>80</v>
      </c>
      <c r="I20" s="25">
        <f>D20*2</f>
        <v>2</v>
      </c>
      <c r="J20" s="98">
        <v>10.119999999999999</v>
      </c>
      <c r="K20" s="43">
        <f t="shared" ref="K20" si="5">J20*I20</f>
        <v>20.239999999999998</v>
      </c>
    </row>
    <row r="21" spans="1:12" s="84" customFormat="1" ht="15.6">
      <c r="A21" s="55"/>
      <c r="B21" s="99" t="s">
        <v>156</v>
      </c>
      <c r="C21" s="72" t="s">
        <v>80</v>
      </c>
      <c r="D21" s="73">
        <v>2</v>
      </c>
      <c r="E21" s="230">
        <v>50</v>
      </c>
      <c r="F21" s="56">
        <f t="shared" si="0"/>
        <v>100</v>
      </c>
      <c r="G21" s="74" t="s">
        <v>155</v>
      </c>
      <c r="H21" s="53" t="s">
        <v>80</v>
      </c>
      <c r="I21" s="53">
        <f>D21</f>
        <v>2</v>
      </c>
      <c r="J21" s="100">
        <v>10</v>
      </c>
      <c r="K21" s="98">
        <f t="shared" ref="K21" si="6">I21*J21</f>
        <v>20</v>
      </c>
    </row>
    <row r="22" spans="1:12" s="84" customFormat="1" ht="15.6">
      <c r="A22" s="55"/>
      <c r="B22" s="51" t="s">
        <v>134</v>
      </c>
      <c r="C22" s="52" t="s">
        <v>80</v>
      </c>
      <c r="D22" s="25">
        <v>1</v>
      </c>
      <c r="E22" s="229">
        <v>144</v>
      </c>
      <c r="F22" s="56">
        <f t="shared" si="0"/>
        <v>144</v>
      </c>
      <c r="G22" s="101" t="s">
        <v>119</v>
      </c>
      <c r="H22" s="27" t="s">
        <v>80</v>
      </c>
      <c r="I22" s="24">
        <v>8</v>
      </c>
      <c r="J22" s="24">
        <v>0.28999999999999998</v>
      </c>
      <c r="K22" s="43">
        <f t="shared" ref="K22" si="7">J22*I22</f>
        <v>2.3199999999999998</v>
      </c>
    </row>
    <row r="23" spans="1:12" s="84" customFormat="1" ht="27.6">
      <c r="A23" s="55"/>
      <c r="B23" s="65" t="s">
        <v>139</v>
      </c>
      <c r="C23" s="66"/>
      <c r="D23" s="67"/>
      <c r="E23" s="228"/>
      <c r="F23" s="67">
        <f>SUM(F14:F22)</f>
        <v>2464.5</v>
      </c>
      <c r="G23" s="65" t="s">
        <v>140</v>
      </c>
      <c r="H23" s="68"/>
      <c r="I23" s="69"/>
      <c r="J23" s="92"/>
      <c r="K23" s="93">
        <f>SUM(K14:K22)</f>
        <v>325.92</v>
      </c>
    </row>
    <row r="24" spans="1:12" s="84" customFormat="1" ht="15.6">
      <c r="A24" s="55"/>
      <c r="B24" s="38" t="s">
        <v>127</v>
      </c>
      <c r="C24" s="39"/>
      <c r="D24" s="40"/>
      <c r="E24" s="226"/>
      <c r="F24" s="56"/>
      <c r="G24" s="39"/>
      <c r="H24" s="39"/>
      <c r="I24" s="41"/>
      <c r="J24" s="41"/>
      <c r="K24" s="43"/>
    </row>
    <row r="25" spans="1:12" s="58" customFormat="1" ht="15.6">
      <c r="A25" s="55"/>
      <c r="B25" s="30" t="s">
        <v>98</v>
      </c>
      <c r="C25" s="30" t="s">
        <v>88</v>
      </c>
      <c r="D25" s="70">
        <v>3</v>
      </c>
      <c r="E25" s="231">
        <v>42</v>
      </c>
      <c r="F25" s="56">
        <f>E25*D25</f>
        <v>126</v>
      </c>
      <c r="G25" s="30" t="s">
        <v>129</v>
      </c>
      <c r="H25" s="30" t="s">
        <v>81</v>
      </c>
      <c r="I25" s="30">
        <f>D25*0.5</f>
        <v>1.5</v>
      </c>
      <c r="J25" s="30">
        <v>7.36</v>
      </c>
      <c r="K25" s="43">
        <f t="shared" ref="K25" si="8">J25*I25</f>
        <v>11.040000000000001</v>
      </c>
    </row>
    <row r="26" spans="1:12" s="84" customFormat="1" ht="27.6">
      <c r="A26" s="55"/>
      <c r="B26" s="32" t="s">
        <v>160</v>
      </c>
      <c r="C26" s="31" t="s">
        <v>86</v>
      </c>
      <c r="D26" s="28">
        <v>2.7</v>
      </c>
      <c r="E26" s="168">
        <v>210</v>
      </c>
      <c r="F26" s="56">
        <f t="shared" ref="F26:F33" si="9">E26*D26</f>
        <v>567</v>
      </c>
      <c r="G26" s="34" t="s">
        <v>116</v>
      </c>
      <c r="H26" s="34" t="s">
        <v>82</v>
      </c>
      <c r="I26" s="25">
        <f>D26*0.1</f>
        <v>0.27</v>
      </c>
      <c r="J26" s="25">
        <v>38.58</v>
      </c>
      <c r="K26" s="43">
        <f t="shared" ref="K26:K29" si="10">J26*I26</f>
        <v>10.416600000000001</v>
      </c>
    </row>
    <row r="27" spans="1:12" s="84" customFormat="1" ht="15.6">
      <c r="A27" s="55"/>
      <c r="B27" s="32"/>
      <c r="C27" s="23"/>
      <c r="D27" s="28"/>
      <c r="E27" s="168"/>
      <c r="F27" s="56"/>
      <c r="G27" s="34" t="s">
        <v>128</v>
      </c>
      <c r="H27" s="34" t="s">
        <v>87</v>
      </c>
      <c r="I27" s="25">
        <f>D26*1.05</f>
        <v>2.8350000000000004</v>
      </c>
      <c r="J27" s="25">
        <v>457.5</v>
      </c>
      <c r="K27" s="43">
        <f t="shared" si="10"/>
        <v>1297.0125000000003</v>
      </c>
    </row>
    <row r="28" spans="1:12" s="84" customFormat="1" ht="15.6">
      <c r="A28" s="55"/>
      <c r="B28" s="32"/>
      <c r="C28" s="23"/>
      <c r="D28" s="28"/>
      <c r="E28" s="168"/>
      <c r="F28" s="56"/>
      <c r="G28" s="34" t="s">
        <v>129</v>
      </c>
      <c r="H28" s="34" t="s">
        <v>81</v>
      </c>
      <c r="I28" s="25">
        <f>D26*6</f>
        <v>16.200000000000003</v>
      </c>
      <c r="J28" s="25">
        <v>7.36</v>
      </c>
      <c r="K28" s="43">
        <f t="shared" si="10"/>
        <v>119.23200000000003</v>
      </c>
      <c r="L28" s="102"/>
    </row>
    <row r="29" spans="1:12" s="84" customFormat="1" ht="15.6">
      <c r="A29" s="55"/>
      <c r="B29" s="32"/>
      <c r="C29" s="23"/>
      <c r="D29" s="28"/>
      <c r="E29" s="168"/>
      <c r="F29" s="56"/>
      <c r="G29" s="34" t="s">
        <v>121</v>
      </c>
      <c r="H29" s="34" t="s">
        <v>81</v>
      </c>
      <c r="I29" s="25">
        <f>D26*0.3</f>
        <v>0.81</v>
      </c>
      <c r="J29" s="25">
        <v>97.5</v>
      </c>
      <c r="K29" s="43">
        <f t="shared" si="10"/>
        <v>78.975000000000009</v>
      </c>
    </row>
    <row r="30" spans="1:12" s="84" customFormat="1" ht="39" customHeight="1">
      <c r="A30" s="55"/>
      <c r="B30" s="35" t="s">
        <v>163</v>
      </c>
      <c r="C30" s="37" t="s">
        <v>80</v>
      </c>
      <c r="D30" s="25">
        <v>6</v>
      </c>
      <c r="E30" s="168">
        <v>56</v>
      </c>
      <c r="F30" s="56">
        <f t="shared" si="9"/>
        <v>336</v>
      </c>
      <c r="G30" s="34" t="s">
        <v>117</v>
      </c>
      <c r="H30" s="25" t="s">
        <v>81</v>
      </c>
      <c r="I30" s="25">
        <f>D30*0.5</f>
        <v>3</v>
      </c>
      <c r="J30" s="25">
        <v>5.6</v>
      </c>
      <c r="K30" s="43">
        <f t="shared" ref="K30" si="11">J30*I30</f>
        <v>16.799999999999997</v>
      </c>
    </row>
    <row r="31" spans="1:12" s="84" customFormat="1" ht="15.6">
      <c r="A31" s="55"/>
      <c r="B31" s="42" t="s">
        <v>122</v>
      </c>
      <c r="C31" s="37" t="s">
        <v>87</v>
      </c>
      <c r="D31" s="25">
        <v>15</v>
      </c>
      <c r="E31" s="168">
        <v>51</v>
      </c>
      <c r="F31" s="56">
        <f t="shared" si="9"/>
        <v>765</v>
      </c>
      <c r="G31" s="34" t="s">
        <v>116</v>
      </c>
      <c r="H31" s="25" t="s">
        <v>82</v>
      </c>
      <c r="I31" s="25">
        <f>D31*0.1+D32*0.3*0.1</f>
        <v>1.5</v>
      </c>
      <c r="J31" s="25">
        <v>38.58</v>
      </c>
      <c r="K31" s="43">
        <f t="shared" ref="K31:K34" si="12">J31*I31</f>
        <v>57.87</v>
      </c>
    </row>
    <row r="32" spans="1:12" s="84" customFormat="1" ht="15.6">
      <c r="A32" s="55"/>
      <c r="B32" s="42"/>
      <c r="C32" s="37"/>
      <c r="D32" s="25"/>
      <c r="E32" s="168"/>
      <c r="F32" s="56"/>
      <c r="G32" s="36" t="s">
        <v>179</v>
      </c>
      <c r="H32" s="25" t="s">
        <v>82</v>
      </c>
      <c r="I32" s="25">
        <f>(D31+D32*0.3)/7*2</f>
        <v>4.2857142857142856</v>
      </c>
      <c r="J32" s="25">
        <v>280</v>
      </c>
      <c r="K32" s="43">
        <f t="shared" si="12"/>
        <v>1200</v>
      </c>
    </row>
    <row r="33" spans="1:12" s="84" customFormat="1" ht="15.6">
      <c r="A33" s="55"/>
      <c r="B33" s="42" t="s">
        <v>118</v>
      </c>
      <c r="C33" s="37" t="s">
        <v>87</v>
      </c>
      <c r="D33" s="25">
        <v>9.5</v>
      </c>
      <c r="E33" s="168">
        <v>51</v>
      </c>
      <c r="F33" s="56">
        <f t="shared" si="9"/>
        <v>484.5</v>
      </c>
      <c r="G33" s="36" t="s">
        <v>116</v>
      </c>
      <c r="H33" s="25" t="s">
        <v>82</v>
      </c>
      <c r="I33" s="25">
        <f>D33*0.1</f>
        <v>0.95000000000000007</v>
      </c>
      <c r="J33" s="25">
        <v>38.58</v>
      </c>
      <c r="K33" s="43">
        <f t="shared" si="12"/>
        <v>36.651000000000003</v>
      </c>
      <c r="L33" s="103"/>
    </row>
    <row r="34" spans="1:12" s="84" customFormat="1" ht="15.6">
      <c r="A34" s="55"/>
      <c r="B34" s="32"/>
      <c r="C34" s="23"/>
      <c r="D34" s="28"/>
      <c r="E34" s="168"/>
      <c r="F34" s="28"/>
      <c r="G34" s="36" t="s">
        <v>180</v>
      </c>
      <c r="H34" s="37" t="s">
        <v>82</v>
      </c>
      <c r="I34" s="25">
        <f>D33/7*2</f>
        <v>2.7142857142857144</v>
      </c>
      <c r="J34" s="25">
        <v>450</v>
      </c>
      <c r="K34" s="43">
        <f t="shared" si="12"/>
        <v>1221.4285714285716</v>
      </c>
      <c r="L34" s="103"/>
    </row>
    <row r="35" spans="1:12" s="84" customFormat="1" ht="27.6">
      <c r="A35" s="55"/>
      <c r="B35" s="65" t="s">
        <v>89</v>
      </c>
      <c r="C35" s="66"/>
      <c r="D35" s="67"/>
      <c r="E35" s="228"/>
      <c r="F35" s="67">
        <f>SUM(F25:F34)</f>
        <v>2278.5</v>
      </c>
      <c r="G35" s="65" t="s">
        <v>90</v>
      </c>
      <c r="H35" s="68"/>
      <c r="I35" s="69"/>
      <c r="J35" s="92"/>
      <c r="K35" s="93">
        <f>SUM(K25:K34)</f>
        <v>4049.4256714285711</v>
      </c>
    </row>
    <row r="36" spans="1:12" s="84" customFormat="1" ht="15.6">
      <c r="A36" s="55"/>
      <c r="B36" s="50" t="s">
        <v>83</v>
      </c>
      <c r="C36" s="23"/>
      <c r="D36" s="43"/>
      <c r="E36" s="227"/>
      <c r="F36" s="43"/>
      <c r="G36" s="30"/>
      <c r="H36" s="23"/>
      <c r="I36" s="29"/>
      <c r="J36" s="29"/>
      <c r="K36" s="29"/>
    </row>
    <row r="37" spans="1:12" s="84" customFormat="1" ht="41.4">
      <c r="A37" s="55"/>
      <c r="B37" s="32" t="s">
        <v>141</v>
      </c>
      <c r="C37" s="23" t="s">
        <v>80</v>
      </c>
      <c r="D37" s="28">
        <v>4</v>
      </c>
      <c r="E37" s="168">
        <v>106</v>
      </c>
      <c r="F37" s="28">
        <f>D37*E37</f>
        <v>424</v>
      </c>
      <c r="G37" s="33" t="s">
        <v>99</v>
      </c>
      <c r="H37" s="27" t="s">
        <v>80</v>
      </c>
      <c r="I37" s="24">
        <v>1</v>
      </c>
      <c r="J37" s="28">
        <v>294</v>
      </c>
      <c r="K37" s="24">
        <f t="shared" ref="K37:K40" si="13">J37*I37</f>
        <v>294</v>
      </c>
    </row>
    <row r="38" spans="1:12" s="84" customFormat="1" ht="15.6">
      <c r="A38" s="55"/>
      <c r="B38" s="32" t="s">
        <v>173</v>
      </c>
      <c r="C38" s="23" t="s">
        <v>88</v>
      </c>
      <c r="D38" s="28">
        <v>12</v>
      </c>
      <c r="E38" s="168">
        <v>17</v>
      </c>
      <c r="F38" s="168">
        <f t="shared" ref="F38" si="14">D38*E38</f>
        <v>204</v>
      </c>
      <c r="G38" s="30" t="s">
        <v>123</v>
      </c>
      <c r="H38" s="23" t="s">
        <v>88</v>
      </c>
      <c r="I38" s="104">
        <v>12</v>
      </c>
      <c r="J38" s="28">
        <v>47.5</v>
      </c>
      <c r="K38" s="24">
        <f t="shared" si="13"/>
        <v>570</v>
      </c>
    </row>
    <row r="39" spans="1:12" s="84" customFormat="1" ht="15.6">
      <c r="A39" s="55"/>
      <c r="B39" s="160"/>
      <c r="C39" s="159"/>
      <c r="D39" s="28"/>
      <c r="E39" s="168"/>
      <c r="F39" s="28"/>
      <c r="G39" s="33" t="s">
        <v>164</v>
      </c>
      <c r="H39" s="23" t="s">
        <v>88</v>
      </c>
      <c r="I39" s="24">
        <v>1</v>
      </c>
      <c r="J39" s="28">
        <v>12.5</v>
      </c>
      <c r="K39" s="24">
        <f t="shared" si="13"/>
        <v>12.5</v>
      </c>
    </row>
    <row r="40" spans="1:12" s="84" customFormat="1" ht="15.6">
      <c r="A40" s="55"/>
      <c r="B40" s="160"/>
      <c r="C40" s="159"/>
      <c r="D40" s="28"/>
      <c r="E40" s="168"/>
      <c r="F40" s="28"/>
      <c r="G40" s="33" t="s">
        <v>165</v>
      </c>
      <c r="H40" s="27" t="s">
        <v>88</v>
      </c>
      <c r="I40" s="24">
        <v>10</v>
      </c>
      <c r="J40" s="28">
        <v>12.5</v>
      </c>
      <c r="K40" s="24">
        <f t="shared" si="13"/>
        <v>125</v>
      </c>
    </row>
    <row r="41" spans="1:12" s="84" customFormat="1" ht="15.6">
      <c r="A41" s="55"/>
      <c r="B41" s="160" t="s">
        <v>176</v>
      </c>
      <c r="C41" s="159" t="s">
        <v>80</v>
      </c>
      <c r="D41" s="28">
        <v>1</v>
      </c>
      <c r="E41" s="168">
        <v>100</v>
      </c>
      <c r="F41" s="28">
        <f t="shared" ref="F41:F49" si="15">D41*E41</f>
        <v>100</v>
      </c>
      <c r="G41" s="33"/>
      <c r="H41" s="27"/>
      <c r="I41" s="24"/>
      <c r="J41" s="28"/>
      <c r="K41" s="24"/>
    </row>
    <row r="42" spans="1:12" s="84" customFormat="1" ht="27.6">
      <c r="A42" s="55"/>
      <c r="B42" s="32" t="s">
        <v>177</v>
      </c>
      <c r="C42" s="23" t="s">
        <v>80</v>
      </c>
      <c r="D42" s="28">
        <v>3</v>
      </c>
      <c r="E42" s="168">
        <v>50</v>
      </c>
      <c r="F42" s="28">
        <f t="shared" si="15"/>
        <v>150</v>
      </c>
      <c r="G42" s="33" t="s">
        <v>108</v>
      </c>
      <c r="H42" s="27" t="s">
        <v>80</v>
      </c>
      <c r="I42" s="24">
        <f>D42</f>
        <v>3</v>
      </c>
      <c r="J42" s="28">
        <v>87.5</v>
      </c>
      <c r="K42" s="28">
        <f t="shared" ref="K42:K43" si="16">J42*I42</f>
        <v>262.5</v>
      </c>
    </row>
    <row r="43" spans="1:12" s="84" customFormat="1" ht="15.6">
      <c r="A43" s="55"/>
      <c r="B43" s="30"/>
      <c r="C43" s="23"/>
      <c r="D43" s="28"/>
      <c r="E43" s="168"/>
      <c r="F43" s="28"/>
      <c r="G43" s="32" t="s">
        <v>178</v>
      </c>
      <c r="H43" s="23" t="s">
        <v>80</v>
      </c>
      <c r="I43" s="28">
        <v>1</v>
      </c>
      <c r="J43" s="98">
        <v>41.67</v>
      </c>
      <c r="K43" s="28">
        <f t="shared" si="16"/>
        <v>41.67</v>
      </c>
    </row>
    <row r="44" spans="1:12" s="84" customFormat="1" ht="27.6">
      <c r="A44" s="55"/>
      <c r="B44" s="105" t="s">
        <v>142</v>
      </c>
      <c r="C44" s="106" t="s">
        <v>88</v>
      </c>
      <c r="D44" s="56">
        <v>2.2999999999999998</v>
      </c>
      <c r="E44" s="232">
        <v>34</v>
      </c>
      <c r="F44" s="28">
        <f t="shared" si="15"/>
        <v>78.199999999999989</v>
      </c>
      <c r="G44" s="107" t="s">
        <v>143</v>
      </c>
      <c r="H44" s="108" t="s">
        <v>80</v>
      </c>
      <c r="I44" s="56">
        <v>2</v>
      </c>
      <c r="J44" s="56">
        <v>258</v>
      </c>
      <c r="K44" s="56">
        <f t="shared" ref="K44:K51" si="17">J44*I44</f>
        <v>516</v>
      </c>
    </row>
    <row r="45" spans="1:12" s="84" customFormat="1" ht="27.6">
      <c r="A45" s="55"/>
      <c r="B45" s="109" t="s">
        <v>144</v>
      </c>
      <c r="C45" s="106" t="s">
        <v>88</v>
      </c>
      <c r="D45" s="56">
        <v>2.2999999999999998</v>
      </c>
      <c r="E45" s="232">
        <v>59</v>
      </c>
      <c r="F45" s="28">
        <f t="shared" si="15"/>
        <v>135.69999999999999</v>
      </c>
      <c r="G45" s="107" t="s">
        <v>145</v>
      </c>
      <c r="H45" s="110" t="s">
        <v>146</v>
      </c>
      <c r="I45" s="56">
        <v>1</v>
      </c>
      <c r="J45" s="56">
        <v>320</v>
      </c>
      <c r="K45" s="28">
        <f t="shared" si="17"/>
        <v>320</v>
      </c>
    </row>
    <row r="46" spans="1:12" s="84" customFormat="1" ht="27.6">
      <c r="A46" s="55"/>
      <c r="B46" s="109"/>
      <c r="C46" s="106"/>
      <c r="D46" s="56"/>
      <c r="E46" s="232"/>
      <c r="F46" s="28"/>
      <c r="G46" s="107" t="s">
        <v>147</v>
      </c>
      <c r="H46" s="111" t="s">
        <v>146</v>
      </c>
      <c r="I46" s="56">
        <v>3</v>
      </c>
      <c r="J46" s="56">
        <v>46.67</v>
      </c>
      <c r="K46" s="28">
        <f t="shared" si="17"/>
        <v>140.01</v>
      </c>
    </row>
    <row r="47" spans="1:12" s="84" customFormat="1" ht="15.6">
      <c r="A47" s="55"/>
      <c r="B47" s="105" t="s">
        <v>148</v>
      </c>
      <c r="C47" s="106" t="s">
        <v>88</v>
      </c>
      <c r="D47" s="56">
        <v>2</v>
      </c>
      <c r="E47" s="232">
        <v>14</v>
      </c>
      <c r="F47" s="28">
        <f t="shared" si="15"/>
        <v>28</v>
      </c>
      <c r="G47" s="107" t="s">
        <v>149</v>
      </c>
      <c r="H47" s="108" t="s">
        <v>88</v>
      </c>
      <c r="I47" s="56">
        <v>2.2000000000000002</v>
      </c>
      <c r="J47" s="56">
        <v>15</v>
      </c>
      <c r="K47" s="28">
        <f t="shared" si="17"/>
        <v>33</v>
      </c>
    </row>
    <row r="48" spans="1:12" s="84" customFormat="1" ht="15.6">
      <c r="A48" s="55"/>
      <c r="B48" s="112"/>
      <c r="C48" s="108"/>
      <c r="D48" s="56"/>
      <c r="E48" s="232"/>
      <c r="F48" s="28"/>
      <c r="G48" s="107" t="s">
        <v>150</v>
      </c>
      <c r="H48" s="108" t="s">
        <v>80</v>
      </c>
      <c r="I48" s="56">
        <v>2</v>
      </c>
      <c r="J48" s="56">
        <v>26.67</v>
      </c>
      <c r="K48" s="28">
        <f t="shared" si="17"/>
        <v>53.34</v>
      </c>
    </row>
    <row r="49" spans="1:11" s="84" customFormat="1" ht="15.6">
      <c r="A49" s="55"/>
      <c r="B49" s="113" t="s">
        <v>151</v>
      </c>
      <c r="C49" s="114" t="s">
        <v>88</v>
      </c>
      <c r="D49" s="56">
        <v>2</v>
      </c>
      <c r="E49" s="232">
        <v>51</v>
      </c>
      <c r="F49" s="28">
        <f t="shared" si="15"/>
        <v>102</v>
      </c>
      <c r="G49" s="51" t="s">
        <v>152</v>
      </c>
      <c r="H49" s="108" t="s">
        <v>80</v>
      </c>
      <c r="I49" s="56">
        <v>2</v>
      </c>
      <c r="J49" s="56">
        <v>166.67</v>
      </c>
      <c r="K49" s="28">
        <f t="shared" si="17"/>
        <v>333.34</v>
      </c>
    </row>
    <row r="50" spans="1:11" s="84" customFormat="1" ht="15.6">
      <c r="A50" s="55"/>
      <c r="B50" s="113"/>
      <c r="C50" s="115"/>
      <c r="D50" s="116"/>
      <c r="E50" s="233"/>
      <c r="F50" s="117"/>
      <c r="G50" s="107" t="s">
        <v>153</v>
      </c>
      <c r="H50" s="108" t="s">
        <v>80</v>
      </c>
      <c r="I50" s="56">
        <v>2</v>
      </c>
      <c r="J50" s="56">
        <v>14.33</v>
      </c>
      <c r="K50" s="28">
        <f t="shared" si="17"/>
        <v>28.66</v>
      </c>
    </row>
    <row r="51" spans="1:11" s="84" customFormat="1" ht="27.6">
      <c r="A51" s="55"/>
      <c r="B51" s="109"/>
      <c r="C51" s="106"/>
      <c r="D51" s="118"/>
      <c r="E51" s="233"/>
      <c r="F51" s="117"/>
      <c r="G51" s="42" t="s">
        <v>154</v>
      </c>
      <c r="H51" s="119" t="s">
        <v>80</v>
      </c>
      <c r="I51" s="28">
        <v>1</v>
      </c>
      <c r="J51" s="56">
        <v>50</v>
      </c>
      <c r="K51" s="28">
        <f t="shared" si="17"/>
        <v>50</v>
      </c>
    </row>
    <row r="52" spans="1:11" s="120" customFormat="1" ht="46.8">
      <c r="A52" s="55"/>
      <c r="B52" s="121" t="s">
        <v>91</v>
      </c>
      <c r="C52" s="121"/>
      <c r="D52" s="121"/>
      <c r="E52" s="234"/>
      <c r="F52" s="122">
        <f>SUM(F37:F51)</f>
        <v>1221.9000000000001</v>
      </c>
      <c r="G52" s="121" t="s">
        <v>92</v>
      </c>
      <c r="H52" s="121"/>
      <c r="I52" s="121"/>
      <c r="J52" s="121"/>
      <c r="K52" s="122">
        <f>SUM(K37:K51)</f>
        <v>2780.0200000000004</v>
      </c>
    </row>
    <row r="53" spans="1:11" s="120" customFormat="1" ht="15.6">
      <c r="A53" s="55"/>
      <c r="B53" s="38"/>
      <c r="C53" s="38"/>
      <c r="D53" s="38"/>
      <c r="E53" s="235"/>
      <c r="F53" s="123"/>
      <c r="G53" s="38"/>
      <c r="H53" s="38"/>
      <c r="I53" s="38"/>
      <c r="J53" s="38"/>
      <c r="K53" s="124"/>
    </row>
    <row r="54" spans="1:11" s="84" customFormat="1" ht="15.6">
      <c r="A54" s="55"/>
      <c r="B54" s="50" t="s">
        <v>84</v>
      </c>
      <c r="C54" s="44"/>
      <c r="D54" s="45"/>
      <c r="E54" s="235"/>
      <c r="F54" s="38"/>
      <c r="G54" s="39"/>
      <c r="H54" s="44"/>
      <c r="I54" s="46"/>
      <c r="J54" s="46"/>
      <c r="K54" s="46"/>
    </row>
    <row r="55" spans="1:11" s="84" customFormat="1" ht="15.6">
      <c r="A55" s="55"/>
      <c r="B55" s="169" t="s">
        <v>174</v>
      </c>
      <c r="C55" s="31" t="s">
        <v>88</v>
      </c>
      <c r="D55" s="28">
        <v>18</v>
      </c>
      <c r="E55" s="168">
        <v>16</v>
      </c>
      <c r="F55" s="168">
        <f t="shared" ref="F55" si="18">D55*E55</f>
        <v>288</v>
      </c>
      <c r="G55" s="39" t="s">
        <v>175</v>
      </c>
      <c r="H55" s="44"/>
      <c r="I55" s="46"/>
      <c r="J55" s="46"/>
      <c r="K55" s="46"/>
    </row>
    <row r="56" spans="1:11" ht="27.6">
      <c r="A56" s="55"/>
      <c r="B56" s="125" t="s">
        <v>95</v>
      </c>
      <c r="C56" s="126" t="s">
        <v>80</v>
      </c>
      <c r="D56" s="28">
        <v>4</v>
      </c>
      <c r="E56" s="168">
        <v>52</v>
      </c>
      <c r="F56" s="28">
        <f>D56*E56</f>
        <v>208</v>
      </c>
      <c r="G56" s="33" t="s">
        <v>96</v>
      </c>
      <c r="H56" s="27" t="s">
        <v>80</v>
      </c>
      <c r="I56" s="24">
        <f>D56</f>
        <v>4</v>
      </c>
      <c r="J56" s="28">
        <v>283.67</v>
      </c>
      <c r="K56" s="24">
        <f t="shared" ref="K56:K57" si="19">J56*I56</f>
        <v>1134.68</v>
      </c>
    </row>
    <row r="57" spans="1:11" s="84" customFormat="1" ht="27.6">
      <c r="A57" s="55"/>
      <c r="B57" s="125"/>
      <c r="C57" s="126"/>
      <c r="D57" s="28"/>
      <c r="E57" s="168"/>
      <c r="F57" s="28"/>
      <c r="G57" s="33" t="s">
        <v>108</v>
      </c>
      <c r="H57" s="27" t="s">
        <v>80</v>
      </c>
      <c r="I57" s="24">
        <f>D56</f>
        <v>4</v>
      </c>
      <c r="J57" s="28">
        <v>87.5</v>
      </c>
      <c r="K57" s="24">
        <f t="shared" si="19"/>
        <v>350</v>
      </c>
    </row>
    <row r="58" spans="1:11" s="84" customFormat="1" ht="28.2">
      <c r="A58" s="55"/>
      <c r="B58" s="59" t="s">
        <v>93</v>
      </c>
      <c r="C58" s="60"/>
      <c r="D58" s="61"/>
      <c r="E58" s="228"/>
      <c r="F58" s="122">
        <f>SUM(F55:F57)</f>
        <v>496</v>
      </c>
      <c r="G58" s="62" t="s">
        <v>94</v>
      </c>
      <c r="H58" s="63"/>
      <c r="I58" s="64"/>
      <c r="J58" s="92"/>
      <c r="K58" s="122">
        <f>SUM(K56:K57)</f>
        <v>1484.68</v>
      </c>
    </row>
    <row r="59" spans="1:11" s="84" customFormat="1" ht="15.6">
      <c r="A59" s="55"/>
      <c r="B59" s="38" t="s">
        <v>85</v>
      </c>
      <c r="C59" s="44"/>
      <c r="D59" s="45"/>
      <c r="E59" s="236"/>
      <c r="F59" s="45"/>
      <c r="G59" s="47"/>
      <c r="H59" s="48"/>
      <c r="I59" s="46"/>
      <c r="J59" s="46"/>
      <c r="K59" s="46"/>
    </row>
    <row r="60" spans="1:11" s="84" customFormat="1" ht="27.6">
      <c r="A60" s="55"/>
      <c r="B60" s="42" t="s">
        <v>161</v>
      </c>
      <c r="C60" s="23" t="s">
        <v>87</v>
      </c>
      <c r="D60" s="49">
        <v>56.33</v>
      </c>
      <c r="E60" s="168">
        <v>37</v>
      </c>
      <c r="F60" s="28">
        <f>D60*E60</f>
        <v>2084.21</v>
      </c>
      <c r="G60" s="26"/>
      <c r="H60" s="27"/>
      <c r="I60" s="24"/>
      <c r="J60" s="24"/>
      <c r="K60" s="24"/>
    </row>
    <row r="61" spans="1:11" s="84" customFormat="1" ht="15.6">
      <c r="A61" s="55"/>
      <c r="B61" s="42" t="s">
        <v>124</v>
      </c>
      <c r="C61" s="23" t="s">
        <v>86</v>
      </c>
      <c r="D61" s="49">
        <v>32</v>
      </c>
      <c r="E61" s="168">
        <v>22</v>
      </c>
      <c r="F61" s="28">
        <f t="shared" ref="F61:F62" si="20">D61*E61</f>
        <v>704</v>
      </c>
      <c r="G61" s="26" t="s">
        <v>130</v>
      </c>
      <c r="H61" s="27" t="s">
        <v>120</v>
      </c>
      <c r="I61" s="24">
        <v>25</v>
      </c>
      <c r="J61" s="24">
        <v>6.4</v>
      </c>
      <c r="K61" s="24">
        <f>I61*J61</f>
        <v>160</v>
      </c>
    </row>
    <row r="62" spans="1:11" s="84" customFormat="1" ht="27.6">
      <c r="A62" s="55"/>
      <c r="B62" s="30" t="s">
        <v>167</v>
      </c>
      <c r="C62" s="127" t="s">
        <v>166</v>
      </c>
      <c r="D62" s="24">
        <v>375</v>
      </c>
      <c r="E62" s="168">
        <v>10.16</v>
      </c>
      <c r="F62" s="28">
        <f t="shared" si="20"/>
        <v>3810</v>
      </c>
      <c r="G62" s="26"/>
      <c r="H62" s="27"/>
      <c r="I62" s="29"/>
      <c r="J62" s="24"/>
      <c r="K62" s="24"/>
    </row>
    <row r="63" spans="1:11" ht="27.6">
      <c r="A63" s="22"/>
      <c r="B63" s="59" t="s">
        <v>103</v>
      </c>
      <c r="C63" s="60"/>
      <c r="D63" s="61"/>
      <c r="E63" s="162"/>
      <c r="F63" s="61">
        <f>SUM(F60:F62)</f>
        <v>6598.21</v>
      </c>
      <c r="G63" s="71" t="s">
        <v>113</v>
      </c>
      <c r="H63" s="63"/>
      <c r="I63" s="64"/>
      <c r="J63" s="128"/>
      <c r="K63" s="122">
        <f>SUM(K60:K62)</f>
        <v>160</v>
      </c>
    </row>
    <row r="64" spans="1:11" ht="14.4">
      <c r="A64" s="22"/>
      <c r="B64" s="129"/>
      <c r="C64" s="130"/>
      <c r="D64" s="131"/>
      <c r="E64" s="163"/>
      <c r="F64" s="132"/>
      <c r="G64" s="133" t="s">
        <v>109</v>
      </c>
      <c r="H64" s="134"/>
      <c r="I64" s="135"/>
      <c r="J64" s="135"/>
      <c r="K64" s="136">
        <f>K11+K23+K63+K58+K52+K35</f>
        <v>8800.0456714285719</v>
      </c>
    </row>
    <row r="65" spans="1:13" ht="14.4">
      <c r="A65" s="22"/>
      <c r="B65" s="133" t="s">
        <v>110</v>
      </c>
      <c r="C65" s="134"/>
      <c r="D65" s="137"/>
      <c r="E65" s="164"/>
      <c r="F65" s="138">
        <f>F11+F23+F63+F58+F52+F35</f>
        <v>13354.109999999999</v>
      </c>
      <c r="G65" s="139" t="s">
        <v>111</v>
      </c>
      <c r="H65" s="140">
        <v>0.03</v>
      </c>
      <c r="I65" s="135"/>
      <c r="J65" s="135"/>
      <c r="K65" s="136">
        <f>K64*H65</f>
        <v>264.00137014285713</v>
      </c>
    </row>
    <row r="66" spans="1:13" ht="14.4">
      <c r="A66" s="141"/>
      <c r="B66" s="139"/>
      <c r="C66" s="142"/>
      <c r="D66" s="143"/>
      <c r="E66" s="165"/>
      <c r="F66" s="138"/>
      <c r="G66" s="144" t="s">
        <v>102</v>
      </c>
      <c r="H66" s="134"/>
      <c r="I66" s="135"/>
      <c r="J66" s="135"/>
      <c r="K66" s="136">
        <f>K64+K65</f>
        <v>9064.0470415714299</v>
      </c>
      <c r="M66" s="145"/>
    </row>
    <row r="67" spans="1:13" ht="14.4">
      <c r="A67" s="141"/>
      <c r="B67" s="144" t="s">
        <v>101</v>
      </c>
      <c r="C67" s="146"/>
      <c r="D67" s="137"/>
      <c r="E67" s="164"/>
      <c r="F67" s="138">
        <f>F65</f>
        <v>13354.109999999999</v>
      </c>
      <c r="G67" s="144" t="s">
        <v>114</v>
      </c>
      <c r="H67" s="146"/>
      <c r="I67" s="135"/>
      <c r="J67" s="135"/>
      <c r="K67" s="136">
        <f>F67+K66</f>
        <v>22418.15704157143</v>
      </c>
      <c r="M67" s="145"/>
    </row>
    <row r="68" spans="1:13" ht="14.4">
      <c r="A68" s="141"/>
      <c r="B68" s="147"/>
      <c r="C68" s="146"/>
      <c r="D68" s="147"/>
      <c r="E68" s="166"/>
      <c r="F68" s="147"/>
      <c r="G68" s="144" t="s">
        <v>112</v>
      </c>
      <c r="H68" s="146"/>
      <c r="I68" s="135"/>
      <c r="J68" s="135"/>
      <c r="K68" s="136">
        <f>K67*0.2</f>
        <v>4483.6314083142861</v>
      </c>
    </row>
    <row r="69" spans="1:13" ht="14.4">
      <c r="A69" s="141"/>
      <c r="B69" s="147"/>
      <c r="C69" s="146"/>
      <c r="D69" s="147"/>
      <c r="E69" s="166"/>
      <c r="F69" s="147"/>
      <c r="G69" s="144" t="s">
        <v>115</v>
      </c>
      <c r="H69" s="146"/>
      <c r="I69" s="135"/>
      <c r="J69" s="135"/>
      <c r="K69" s="136">
        <f>K68+K67</f>
        <v>26901.788449885717</v>
      </c>
    </row>
    <row r="72" spans="1:13" ht="15.6">
      <c r="B72" s="149" t="s">
        <v>157</v>
      </c>
    </row>
    <row r="74" spans="1:13" ht="15.6">
      <c r="A74" s="150"/>
      <c r="B74" s="149" t="s">
        <v>158</v>
      </c>
    </row>
    <row r="75" spans="1:13" ht="15.6">
      <c r="A75" s="150"/>
      <c r="B75" s="151" t="s">
        <v>159</v>
      </c>
    </row>
  </sheetData>
  <autoFilter ref="A7:I69"/>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2023-04-18T08:36:28Z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