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M40" i="1"/>
  <c r="M44" i="1"/>
  <c r="M61" i="1"/>
  <c r="M59" i="1"/>
  <c r="M60" i="1"/>
  <c r="I58" i="1"/>
  <c r="M58" i="1" s="1"/>
  <c r="M26" i="1"/>
  <c r="M19" i="1"/>
  <c r="M20" i="1"/>
  <c r="F22" i="1"/>
  <c r="M22" i="1"/>
  <c r="M23" i="1"/>
  <c r="M24" i="1"/>
  <c r="M25" i="1"/>
  <c r="M88" i="1"/>
  <c r="M86" i="1"/>
  <c r="M83" i="1"/>
  <c r="M84" i="1"/>
  <c r="M85" i="1"/>
  <c r="M80" i="1"/>
  <c r="M92" i="1"/>
  <c r="M91" i="1"/>
  <c r="M90" i="1"/>
  <c r="M93" i="1"/>
  <c r="M87" i="1"/>
  <c r="M89" i="1"/>
  <c r="M96" i="1"/>
  <c r="M95" i="1"/>
  <c r="M94" i="1"/>
  <c r="D94" i="1"/>
  <c r="F94" i="1" s="1"/>
  <c r="F93" i="1"/>
  <c r="F81" i="1"/>
  <c r="F87" i="1"/>
  <c r="F89" i="1"/>
  <c r="F80" i="1"/>
  <c r="M82" i="1"/>
  <c r="M81" i="1"/>
  <c r="M74" i="1"/>
  <c r="F77" i="1"/>
  <c r="F62" i="1"/>
  <c r="D63" i="1"/>
  <c r="F63" i="1" s="1"/>
  <c r="D69" i="1"/>
  <c r="F69" i="1" s="1"/>
  <c r="F45" i="1"/>
  <c r="F35" i="1"/>
  <c r="F50" i="1"/>
  <c r="F53" i="1"/>
  <c r="F56" i="1"/>
  <c r="F58" i="1"/>
  <c r="F70" i="1"/>
  <c r="F71" i="1"/>
  <c r="F73" i="1"/>
  <c r="F75" i="1"/>
  <c r="F38" i="1"/>
  <c r="F41" i="1"/>
  <c r="F5" i="1"/>
  <c r="F6" i="1"/>
  <c r="F11" i="1"/>
  <c r="F15" i="1"/>
  <c r="F21" i="1"/>
  <c r="F27" i="1"/>
  <c r="F30" i="1"/>
  <c r="M34" i="1"/>
  <c r="M42" i="1"/>
  <c r="M43" i="1"/>
  <c r="M39" i="1"/>
  <c r="I49" i="1"/>
  <c r="M49" i="1" s="1"/>
  <c r="M55" i="1"/>
  <c r="M54" i="1"/>
  <c r="M53" i="1"/>
  <c r="M33" i="1"/>
  <c r="M27" i="1"/>
  <c r="M28" i="1"/>
  <c r="M57" i="1"/>
  <c r="M14" i="1"/>
  <c r="M10" i="1"/>
  <c r="M9" i="1"/>
  <c r="M8" i="1"/>
  <c r="M7" i="1"/>
  <c r="M72" i="1"/>
  <c r="M52" i="1"/>
  <c r="M46" i="1"/>
  <c r="M47" i="1"/>
  <c r="M48" i="1"/>
  <c r="M31" i="1"/>
  <c r="M32" i="1"/>
  <c r="M35" i="1"/>
  <c r="M36" i="1"/>
  <c r="M37" i="1"/>
  <c r="M45" i="1"/>
  <c r="M50" i="1"/>
  <c r="M51" i="1"/>
  <c r="M56" i="1"/>
  <c r="M69" i="1"/>
  <c r="M70" i="1"/>
  <c r="M73" i="1"/>
  <c r="M76" i="1"/>
  <c r="M62" i="1"/>
  <c r="M63" i="1"/>
  <c r="M64" i="1"/>
  <c r="M65" i="1"/>
  <c r="M66" i="1"/>
  <c r="M67" i="1"/>
  <c r="M38" i="1"/>
  <c r="M41" i="1"/>
  <c r="M30" i="1"/>
  <c r="M13" i="1"/>
  <c r="M16" i="1"/>
  <c r="M17" i="1"/>
  <c r="M18" i="1"/>
  <c r="M12" i="1"/>
  <c r="I71" i="1"/>
  <c r="M71" i="1" s="1"/>
  <c r="I5" i="1"/>
  <c r="M5" i="1" s="1"/>
  <c r="I6" i="1"/>
  <c r="M6" i="1" s="1"/>
  <c r="I11" i="1"/>
  <c r="M11" i="1" s="1"/>
  <c r="I15" i="1"/>
  <c r="M15" i="1" s="1"/>
  <c r="M78" i="1"/>
  <c r="I77" i="1"/>
  <c r="M77" i="1" s="1"/>
  <c r="I75" i="1"/>
  <c r="M75" i="1" s="1"/>
  <c r="M98" i="1" l="1"/>
  <c r="F98" i="1"/>
  <c r="F101" i="1" l="1"/>
  <c r="F103" i="1"/>
  <c r="F104" i="1" s="1"/>
</calcChain>
</file>

<file path=xl/sharedStrings.xml><?xml version="1.0" encoding="utf-8"?>
<sst xmlns="http://schemas.openxmlformats.org/spreadsheetml/2006/main" count="263" uniqueCount="117">
  <si>
    <t>м3</t>
  </si>
  <si>
    <t>Кладка перегородок із газоблоків</t>
  </si>
  <si>
    <t>м2</t>
  </si>
  <si>
    <t>Оздоблення цоколю штукатуркою</t>
  </si>
  <si>
    <t>Оздоблення тераси та ганку плиткою</t>
  </si>
  <si>
    <t xml:space="preserve">Утеплення цоколю </t>
  </si>
  <si>
    <t>Підлоги</t>
  </si>
  <si>
    <t>Улаштування піщаної подушки товщиною 100 мм з ущільненням</t>
  </si>
  <si>
    <t>Улаштування полієтиленової плівки товшиною 200 мк</t>
  </si>
  <si>
    <t>Улаштування монолітної плити товщиною 100 мм</t>
  </si>
  <si>
    <t>Улаштування наплавляючої гідроізоляції в один шар</t>
  </si>
  <si>
    <t>Улаштування шару утеплювача з екструдованого пінополістиролу</t>
  </si>
  <si>
    <t>Улаштування стяжки товщигою 70 мм з армуванням</t>
  </si>
  <si>
    <t>Зовнішній дверний блок 2400х900</t>
  </si>
  <si>
    <t>шт</t>
  </si>
  <si>
    <t>Віконний металопластиковий блок 1500х900</t>
  </si>
  <si>
    <t>Віконний металопластиковий блок 2400х1800</t>
  </si>
  <si>
    <t>Віконний металопластиковий блок 2400х3700</t>
  </si>
  <si>
    <t>Віконний металопластиковий блок 1500х1800</t>
  </si>
  <si>
    <t>Віконний металопластиковий блок 2400х900</t>
  </si>
  <si>
    <t>м.п.</t>
  </si>
  <si>
    <t>Встановлення перемичок</t>
  </si>
  <si>
    <t>Кутик металевий 50х5</t>
  </si>
  <si>
    <t>Улаштування монолітних фундаментів</t>
  </si>
  <si>
    <t>Улаштування монолітної підготовки під фундаменти</t>
  </si>
  <si>
    <t>Улаштування монолітних колонн на відмітці -0,190</t>
  </si>
  <si>
    <t>Улаштування монольтіної плити перекриття на відмітці +2,860</t>
  </si>
  <si>
    <t>Бетон В20 W6 П4</t>
  </si>
  <si>
    <t>Бетон В25 W6 П5</t>
  </si>
  <si>
    <r>
      <t xml:space="preserve">Арматура А500С </t>
    </r>
    <r>
      <rPr>
        <sz val="11"/>
        <color theme="1"/>
        <rFont val="Calibri"/>
        <family val="2"/>
        <charset val="204"/>
      </rPr>
      <t>Ø</t>
    </r>
    <r>
      <rPr>
        <sz val="11"/>
        <color theme="1"/>
        <rFont val="Calibri"/>
        <family val="2"/>
      </rPr>
      <t>16</t>
    </r>
  </si>
  <si>
    <t>т</t>
  </si>
  <si>
    <r>
      <t xml:space="preserve">Арматура А500С </t>
    </r>
    <r>
      <rPr>
        <sz val="11"/>
        <color theme="1"/>
        <rFont val="Calibri"/>
        <family val="2"/>
        <charset val="204"/>
      </rPr>
      <t>Ø</t>
    </r>
    <r>
      <rPr>
        <sz val="11"/>
        <color theme="1"/>
        <rFont val="Calibri"/>
        <family val="2"/>
      </rPr>
      <t>12</t>
    </r>
  </si>
  <si>
    <r>
      <t xml:space="preserve">Арматура А500С </t>
    </r>
    <r>
      <rPr>
        <sz val="11"/>
        <color theme="1"/>
        <rFont val="Calibri"/>
        <family val="2"/>
        <charset val="204"/>
      </rPr>
      <t>Ø</t>
    </r>
    <r>
      <rPr>
        <sz val="11"/>
        <color theme="1"/>
        <rFont val="Calibri"/>
        <family val="2"/>
      </rPr>
      <t>10</t>
    </r>
  </si>
  <si>
    <r>
      <t xml:space="preserve">Арматура А240С </t>
    </r>
    <r>
      <rPr>
        <sz val="11"/>
        <color theme="1"/>
        <rFont val="Calibri"/>
        <family val="2"/>
        <charset val="204"/>
      </rPr>
      <t>Ø6</t>
    </r>
  </si>
  <si>
    <r>
      <t xml:space="preserve">Арматура А240С </t>
    </r>
    <r>
      <rPr>
        <sz val="11"/>
        <color theme="1"/>
        <rFont val="Calibri"/>
        <family val="2"/>
        <charset val="204"/>
      </rPr>
      <t>Ø10</t>
    </r>
  </si>
  <si>
    <r>
      <t xml:space="preserve">Арматура А500С </t>
    </r>
    <r>
      <rPr>
        <sz val="11"/>
        <color theme="1"/>
        <rFont val="Calibri"/>
        <family val="2"/>
        <charset val="204"/>
      </rPr>
      <t>Ø8</t>
    </r>
  </si>
  <si>
    <t>Бетон В7,5 П4 F50</t>
  </si>
  <si>
    <t>РЦ М150 П12</t>
  </si>
  <si>
    <t>Послуги автобетононасоса</t>
  </si>
  <si>
    <t>Газобетонний Блок AEROC 375x200x610 D300 (Березань)</t>
  </si>
  <si>
    <t>Газоблок AEROC 400x250x600 D300 (Обухів)</t>
  </si>
  <si>
    <t>Клей Для Газобетону AEROC (Упаковка 20 Кг, 48 Упаковок На Палеті)</t>
  </si>
  <si>
    <t>Газобетонний Блок AEROC 100x200x610 D400 (Березань)</t>
  </si>
  <si>
    <t>Базальтовая вата SWEETONDALE Технофас Декор 100 мм 1,44 кв.м</t>
  </si>
  <si>
    <t>Грунтовка глубокопроникающая BauGut TFG укрепляющая 10 л</t>
  </si>
  <si>
    <t>Смесь для приклеивания и армирования BauGut KLA 25 кг</t>
  </si>
  <si>
    <t>Дюбель для теплоизоляции с металлическим гвоздем и термоголовкой 10x200 мм 50 шт. BauGut</t>
  </si>
  <si>
    <t>Декоративная штукатурка мозаичная Ферозит Мозаика T111 1,6 мм 14 кг</t>
  </si>
  <si>
    <t>Декоративная штукатурка мозаичная Ферозит Мозаика N-222 1,6 мм 14 кг</t>
  </si>
  <si>
    <t>Экструзионный пенополистирол PENOBOARD 1250x600x100 мм</t>
  </si>
  <si>
    <t>Экструзионный пенополистирол PENOBOARD 2500x600x50 мм</t>
  </si>
  <si>
    <t>Руберойд підкладковий Aquaizol ПЕ-3.0-ГР 10 м2 (368792586)</t>
  </si>
  <si>
    <t>Сітка кладочна 50х50х3,0 Карта 2,0х1,0 м</t>
  </si>
  <si>
    <t>Вертикальна гідроізоляція фундаментів обмазувальна</t>
  </si>
  <si>
    <t>Праймер BauGut 16 кг</t>
  </si>
  <si>
    <t>Мастика битумно-каучуковая BauGut гидроизоляция фундамента 18 кг</t>
  </si>
  <si>
    <t>Дюбель для теплоизоляции с металлическим гвоздем и термоголовкой 10x160 мм 50 шт. BauGut</t>
  </si>
  <si>
    <t>Стеклосетка штукатурная щелочестойкая BauGut Professional 4x4,9 155 г/кв.м</t>
  </si>
  <si>
    <t>U-Блок ТРВ 375х200х600</t>
  </si>
  <si>
    <t>U-Блок ТРВ 250х200х600</t>
  </si>
  <si>
    <t>Утеплення фасаду мінераловатним утеплювачем с армированием и грунтованием</t>
  </si>
  <si>
    <t>Кладка стін із газоблоків з армуванням</t>
  </si>
  <si>
    <t>Встановлення вхідних дверних блоків</t>
  </si>
  <si>
    <t>Встановлення металопластикових віконних блоків</t>
  </si>
  <si>
    <t>Покрівля</t>
  </si>
  <si>
    <t>Улаштування пароізоляції</t>
  </si>
  <si>
    <t>Утеплення покрівля екструдованим пінополістиролом товщиною 150 мм з формуванням ухилів</t>
  </si>
  <si>
    <t>Улаштування покрівлі з ПВХ мембрани</t>
  </si>
  <si>
    <t>Улаштування примикань покрівлі з ПВХ мембрани</t>
  </si>
  <si>
    <t>Гідроізоляція вентиляційних каналів</t>
  </si>
  <si>
    <t>Улаштування парапетів з оцинкованиї сталі</t>
  </si>
  <si>
    <t>Парапетна планка з оцинкованої листової сталі</t>
  </si>
  <si>
    <t>Кріплення</t>
  </si>
  <si>
    <t>Клей-герметик полиуретановый PENOSIL Premium PU-Sealend Higt Modulus серый 600 мл</t>
  </si>
  <si>
    <t>ПВХ-мембрана Sika Sikaplan</t>
  </si>
  <si>
    <t>ПВХ планка прижимная 50 мм</t>
  </si>
  <si>
    <t>Пароизоляционная плёнка RoofOK 110 PI рулон 75 кв.м</t>
  </si>
  <si>
    <t>Экструзионный пенополистирол SWEETONDALE 1180x580x20 мм Экоплит Стандарт</t>
  </si>
  <si>
    <t>Экструзионный пенополистирол SWEETONDALE 1180x580x30 мм Экоплит Стандарт</t>
  </si>
  <si>
    <t>Экструзионный пенополистирол SWEETONDALE 1180x580x40 мм Экоплит Стандарт</t>
  </si>
  <si>
    <t>Виготовлення опалубочних щитів для бетонних робіт</t>
  </si>
  <si>
    <t>змін</t>
  </si>
  <si>
    <t>Свіжопиляні обрізні доски та бруси в асортименті</t>
  </si>
  <si>
    <t>Цвяхи будівельні</t>
  </si>
  <si>
    <t>Саморізи в асортименті</t>
  </si>
  <si>
    <t>кг</t>
  </si>
  <si>
    <t>Піна монтажна BauGut PRO 65 л всесезонна 860 мл</t>
  </si>
  <si>
    <t>Дріт сталевий 1,2 мм 1,0 кг без покриття ДСТУ 3282-74</t>
  </si>
  <si>
    <t>Електроди PlasmaTec Моноліт РЦ 3 мм 2,5 кг</t>
  </si>
  <si>
    <t>Плівка поліетиленова будівельна 1,5 м 200 мкм Чорний</t>
  </si>
  <si>
    <t>Стіни</t>
  </si>
  <si>
    <t>Найменування робіт</t>
  </si>
  <si>
    <t>Од.вим.</t>
  </si>
  <si>
    <t>Ціна за од., грн з ПДВ</t>
  </si>
  <si>
    <t>Вартість, грн з ПДВ</t>
  </si>
  <si>
    <t>Кількість</t>
  </si>
  <si>
    <t>Найменування матеріалів</t>
  </si>
  <si>
    <t>Плитка Cersanit Флойд Лайт Грей Мат Ректификат 60x60</t>
  </si>
  <si>
    <t>Клей для плитки Ceresit CM 117 Flex 25 кг</t>
  </si>
  <si>
    <t>Заповнювач швів епоксидний Mapei Kerapoxy CQ 114 3 кг антрацит</t>
  </si>
  <si>
    <t>Пісок яружний</t>
  </si>
  <si>
    <t>Роботи нульового циклу</t>
  </si>
  <si>
    <t>Улаштування монолітного поясу з приготуванням бетонного розчину</t>
  </si>
  <si>
    <t>Виготовлення монолітних перемичок з приготуванням бетонного розчину</t>
  </si>
  <si>
    <t>Смесь универсальная Siltek ''Сухой бетон'' B-25 25кг</t>
  </si>
  <si>
    <t>Додатково</t>
  </si>
  <si>
    <t>Земляні роботи</t>
  </si>
  <si>
    <t>Разом вартість робіт</t>
  </si>
  <si>
    <t>Разом вартість матеріалів</t>
  </si>
  <si>
    <t>Ітого вартість (без врахування земляних робіт)</t>
  </si>
  <si>
    <t>Площа будівництва (разом з ганками та терасою)</t>
  </si>
  <si>
    <t>грн</t>
  </si>
  <si>
    <t>Вартість 1 м2 (роботи + матеріали)</t>
  </si>
  <si>
    <t>$</t>
  </si>
  <si>
    <t>Вартість, грн з ПДВ (з доставкою)</t>
  </si>
  <si>
    <t>Ціна за од., грн з ПДВ (з доставкою)</t>
  </si>
  <si>
    <t>Зовнішня декоративна штукатурка стін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</si>
</sst>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₴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theme="1"/>
      <name val="Calibri"/>
      <family val="2"/>
    </font>
    <font>
      <b/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164" fontId="0" fillId="0" borderId="0" xfId="0" applyNumberFormat="1"/>
    <xf numFmtId="164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1" fillId="0" borderId="0" xfId="0" applyFont="1"/>
    <xf numFmtId="164" fontId="1" fillId="0" borderId="0" xfId="0" applyNumberFormat="1" applyFont="1"/>
    <xf numFmtId="0" fontId="0" fillId="0" borderId="2" xfId="0" applyBorder="1"/>
    <xf numFmtId="164" fontId="0" fillId="0" borderId="2" xfId="0" applyNumberFormat="1" applyBorder="1"/>
    <xf numFmtId="164" fontId="0" fillId="0" borderId="2" xfId="0" applyNumberFormat="1" applyBorder="1" applyAlignment="1">
      <alignment wrapText="1"/>
    </xf>
    <xf numFmtId="0" fontId="0" fillId="0" borderId="4" xfId="0" applyBorder="1"/>
    <xf numFmtId="164" fontId="0" fillId="0" borderId="4" xfId="0" applyNumberFormat="1" applyBorder="1"/>
    <xf numFmtId="0" fontId="0" fillId="0" borderId="7" xfId="0" applyBorder="1"/>
    <xf numFmtId="0" fontId="0" fillId="0" borderId="6" xfId="0" applyBorder="1" applyAlignment="1">
      <alignment wrapText="1"/>
    </xf>
    <xf numFmtId="164" fontId="0" fillId="0" borderId="7" xfId="0" applyNumberFormat="1" applyBorder="1"/>
    <xf numFmtId="0" fontId="0" fillId="0" borderId="8" xfId="0" applyBorder="1" applyAlignment="1">
      <alignment wrapText="1"/>
    </xf>
    <xf numFmtId="0" fontId="0" fillId="0" borderId="9" xfId="0" applyBorder="1"/>
    <xf numFmtId="164" fontId="0" fillId="0" borderId="9" xfId="0" applyNumberFormat="1" applyBorder="1" applyAlignment="1">
      <alignment wrapText="1"/>
    </xf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164" fontId="1" fillId="0" borderId="16" xfId="0" applyNumberFormat="1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0" fillId="0" borderId="16" xfId="0" applyBorder="1"/>
    <xf numFmtId="164" fontId="0" fillId="0" borderId="16" xfId="0" applyNumberFormat="1" applyBorder="1"/>
    <xf numFmtId="164" fontId="1" fillId="3" borderId="22" xfId="0" applyNumberFormat="1" applyFont="1" applyFill="1" applyBorder="1"/>
    <xf numFmtId="164" fontId="1" fillId="3" borderId="21" xfId="0" applyNumberFormat="1" applyFont="1" applyFill="1" applyBorder="1"/>
    <xf numFmtId="164" fontId="0" fillId="0" borderId="4" xfId="0" applyNumberFormat="1" applyBorder="1" applyAlignment="1">
      <alignment wrapText="1"/>
    </xf>
    <xf numFmtId="0" fontId="0" fillId="0" borderId="5" xfId="0" applyBorder="1"/>
    <xf numFmtId="0" fontId="0" fillId="0" borderId="11" xfId="0" applyBorder="1"/>
    <xf numFmtId="0" fontId="0" fillId="0" borderId="14" xfId="0" applyBorder="1" applyAlignment="1">
      <alignment wrapText="1"/>
    </xf>
    <xf numFmtId="0" fontId="1" fillId="2" borderId="1" xfId="0" applyFont="1" applyFill="1" applyBorder="1" applyAlignment="1">
      <alignment horizontal="center" vertical="center"/>
    </xf>
    <xf numFmtId="4" fontId="1" fillId="0" borderId="0" xfId="0" applyNumberFormat="1" applyFont="1"/>
    <xf numFmtId="0" fontId="1" fillId="2" borderId="23" xfId="0" applyFont="1" applyFill="1" applyBorder="1" applyAlignment="1">
      <alignment horizontal="center" vertical="center" wrapText="1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164" fontId="0" fillId="0" borderId="24" xfId="0" applyNumberFormat="1" applyBorder="1" applyAlignment="1">
      <alignment wrapText="1"/>
    </xf>
    <xf numFmtId="0" fontId="0" fillId="0" borderId="3" xfId="0" applyBorder="1" applyAlignment="1">
      <alignment wrapText="1"/>
    </xf>
    <xf numFmtId="164" fontId="0" fillId="0" borderId="5" xfId="0" applyNumberFormat="1" applyBorder="1"/>
    <xf numFmtId="164" fontId="0" fillId="0" borderId="9" xfId="0" applyNumberFormat="1" applyBorder="1"/>
    <xf numFmtId="164" fontId="0" fillId="0" borderId="10" xfId="0" applyNumberFormat="1" applyBorder="1"/>
    <xf numFmtId="164" fontId="0" fillId="0" borderId="24" xfId="0" applyNumberFormat="1" applyBorder="1"/>
    <xf numFmtId="164" fontId="0" fillId="0" borderId="25" xfId="0" applyNumberFormat="1" applyBorder="1"/>
    <xf numFmtId="0" fontId="0" fillId="0" borderId="25" xfId="0" applyBorder="1" applyAlignment="1">
      <alignment wrapText="1"/>
    </xf>
    <xf numFmtId="164" fontId="4" fillId="0" borderId="0" xfId="0" applyNumberFormat="1" applyFont="1"/>
    <xf numFmtId="0" fontId="1" fillId="2" borderId="23" xfId="0" applyFont="1" applyFill="1" applyBorder="1" applyAlignment="1">
      <alignment horizontal="center" wrapText="1"/>
    </xf>
    <xf numFmtId="0" fontId="1" fillId="3" borderId="20" xfId="0" applyFont="1" applyFill="1" applyBorder="1" applyAlignment="1">
      <alignment horizontal="right" vertical="center" wrapText="1"/>
    </xf>
    <xf numFmtId="0" fontId="1" fillId="3" borderId="0" xfId="0" applyFont="1" applyFill="1" applyBorder="1" applyAlignment="1">
      <alignment horizontal="right" vertical="center" wrapText="1"/>
    </xf>
    <xf numFmtId="0" fontId="1" fillId="3" borderId="20" xfId="0" applyFont="1" applyFill="1" applyBorder="1" applyAlignment="1">
      <alignment horizontal="right" vertical="center"/>
    </xf>
    <xf numFmtId="0" fontId="1" fillId="3" borderId="0" xfId="0" applyFont="1" applyFill="1" applyBorder="1" applyAlignment="1">
      <alignment horizontal="right" vertical="center"/>
    </xf>
    <xf numFmtId="0" fontId="1" fillId="3" borderId="21" xfId="0" applyFont="1" applyFill="1" applyBorder="1" applyAlignment="1">
      <alignment horizontal="right" vertical="center"/>
    </xf>
    <xf numFmtId="0" fontId="1" fillId="0" borderId="19" xfId="0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04"/>
  <sheetViews>
    <sheetView tabSelected="1" workbookViewId="0"/>
  </sheetViews>
  <sheetFormatPr defaultRowHeight="15" x14ac:dyDescent="0.25"/>
  <cols>
    <col min="2" max="2" width="47.42578125" style="3" bestFit="1" customWidth="1"/>
    <col min="5" max="5" width="12.85546875" bestFit="1" customWidth="1"/>
    <col min="6" max="6" width="11.42578125" bestFit="1" customWidth="1"/>
    <col min="7" max="7" width="64.7109375" bestFit="1" customWidth="1"/>
    <col min="10" max="10" width="0" hidden="1" customWidth="1"/>
    <col min="11" max="11" width="9.28515625" hidden="1" customWidth="1"/>
    <col min="12" max="12" width="19.5703125" style="2" customWidth="1"/>
    <col min="13" max="13" width="18.42578125" customWidth="1"/>
  </cols>
  <sheetData>
    <row r="2" spans="2:13" ht="15.75" thickBot="1" x14ac:dyDescent="0.3">
      <c r="K2" s="1"/>
    </row>
    <row r="3" spans="2:13" ht="30.75" thickBot="1" x14ac:dyDescent="0.3">
      <c r="B3" s="20" t="s">
        <v>91</v>
      </c>
      <c r="C3" s="21" t="s">
        <v>92</v>
      </c>
      <c r="D3" s="21" t="s">
        <v>95</v>
      </c>
      <c r="E3" s="22" t="s">
        <v>93</v>
      </c>
      <c r="F3" s="23" t="s">
        <v>94</v>
      </c>
      <c r="G3" s="24" t="s">
        <v>96</v>
      </c>
      <c r="H3" s="21" t="s">
        <v>92</v>
      </c>
      <c r="I3" s="21" t="s">
        <v>95</v>
      </c>
      <c r="J3" s="25"/>
      <c r="K3" s="26"/>
      <c r="L3" s="22" t="s">
        <v>115</v>
      </c>
      <c r="M3" s="23" t="s">
        <v>114</v>
      </c>
    </row>
    <row r="4" spans="2:13" ht="15.75" thickBot="1" x14ac:dyDescent="0.3">
      <c r="B4" s="35" t="s">
        <v>101</v>
      </c>
      <c r="C4" s="36"/>
      <c r="D4" s="36"/>
      <c r="E4" s="36"/>
      <c r="F4" s="37"/>
      <c r="G4" s="38"/>
      <c r="H4" s="36"/>
      <c r="I4" s="36"/>
      <c r="J4" s="36"/>
      <c r="K4" s="36"/>
      <c r="L4" s="39"/>
      <c r="M4" s="37"/>
    </row>
    <row r="5" spans="2:13" ht="30" x14ac:dyDescent="0.25">
      <c r="B5" s="40" t="s">
        <v>24</v>
      </c>
      <c r="C5" s="9" t="s">
        <v>0</v>
      </c>
      <c r="D5" s="9">
        <v>5.2</v>
      </c>
      <c r="E5" s="10"/>
      <c r="F5" s="41">
        <f>D5*E5</f>
        <v>0</v>
      </c>
      <c r="G5" s="31" t="s">
        <v>36</v>
      </c>
      <c r="H5" s="9" t="s">
        <v>0</v>
      </c>
      <c r="I5" s="9">
        <f>5.2*1.02</f>
        <v>5.3040000000000003</v>
      </c>
      <c r="J5" s="9"/>
      <c r="K5" s="10"/>
      <c r="L5" s="29"/>
      <c r="M5" s="41">
        <f t="shared" ref="M5:M20" si="0">I5*L5</f>
        <v>0</v>
      </c>
    </row>
    <row r="6" spans="2:13" x14ac:dyDescent="0.25">
      <c r="B6" s="12" t="s">
        <v>23</v>
      </c>
      <c r="C6" s="6" t="s">
        <v>0</v>
      </c>
      <c r="D6" s="6">
        <v>33.875999999999998</v>
      </c>
      <c r="E6" s="7"/>
      <c r="F6" s="13">
        <f>D6*E6</f>
        <v>0</v>
      </c>
      <c r="G6" s="18" t="s">
        <v>27</v>
      </c>
      <c r="H6" s="6" t="s">
        <v>0</v>
      </c>
      <c r="I6" s="6">
        <f>33.876*1.02</f>
        <v>34.553519999999999</v>
      </c>
      <c r="J6" s="6"/>
      <c r="K6" s="7"/>
      <c r="L6" s="8"/>
      <c r="M6" s="13">
        <f t="shared" si="0"/>
        <v>0</v>
      </c>
    </row>
    <row r="7" spans="2:13" x14ac:dyDescent="0.25">
      <c r="B7" s="12"/>
      <c r="C7" s="6"/>
      <c r="D7" s="6"/>
      <c r="E7" s="7"/>
      <c r="F7" s="13"/>
      <c r="G7" s="18" t="s">
        <v>29</v>
      </c>
      <c r="H7" s="6" t="s">
        <v>30</v>
      </c>
      <c r="I7" s="6">
        <v>8.72E-2</v>
      </c>
      <c r="J7" s="6">
        <v>1.58</v>
      </c>
      <c r="K7" s="7">
        <v>48.9</v>
      </c>
      <c r="L7" s="8"/>
      <c r="M7" s="13">
        <f t="shared" si="0"/>
        <v>0</v>
      </c>
    </row>
    <row r="8" spans="2:13" x14ac:dyDescent="0.25">
      <c r="B8" s="12"/>
      <c r="C8" s="6"/>
      <c r="D8" s="6"/>
      <c r="E8" s="7"/>
      <c r="F8" s="13"/>
      <c r="G8" s="18" t="s">
        <v>31</v>
      </c>
      <c r="H8" s="6" t="s">
        <v>30</v>
      </c>
      <c r="I8" s="6">
        <v>1.2111000000000001</v>
      </c>
      <c r="J8" s="6">
        <v>0.88800000000000001</v>
      </c>
      <c r="K8" s="7">
        <v>27.4</v>
      </c>
      <c r="L8" s="8"/>
      <c r="M8" s="13">
        <f t="shared" si="0"/>
        <v>0</v>
      </c>
    </row>
    <row r="9" spans="2:13" x14ac:dyDescent="0.25">
      <c r="B9" s="12"/>
      <c r="C9" s="6"/>
      <c r="D9" s="6"/>
      <c r="E9" s="7"/>
      <c r="F9" s="13"/>
      <c r="G9" s="18" t="s">
        <v>32</v>
      </c>
      <c r="H9" s="6" t="s">
        <v>30</v>
      </c>
      <c r="I9" s="6">
        <v>0.71419999999999995</v>
      </c>
      <c r="J9" s="6">
        <v>0.61699999999999999</v>
      </c>
      <c r="K9" s="7">
        <v>19.2</v>
      </c>
      <c r="L9" s="8"/>
      <c r="M9" s="13">
        <f t="shared" si="0"/>
        <v>0</v>
      </c>
    </row>
    <row r="10" spans="2:13" x14ac:dyDescent="0.25">
      <c r="B10" s="12"/>
      <c r="C10" s="6"/>
      <c r="D10" s="6"/>
      <c r="E10" s="7"/>
      <c r="F10" s="13"/>
      <c r="G10" s="18" t="s">
        <v>33</v>
      </c>
      <c r="H10" s="6" t="s">
        <v>30</v>
      </c>
      <c r="I10" s="6">
        <v>4.7399999999999998E-2</v>
      </c>
      <c r="J10" s="6">
        <v>0.222</v>
      </c>
      <c r="K10" s="7">
        <v>7.6</v>
      </c>
      <c r="L10" s="8"/>
      <c r="M10" s="13">
        <f t="shared" si="0"/>
        <v>0</v>
      </c>
    </row>
    <row r="11" spans="2:13" ht="30" x14ac:dyDescent="0.25">
      <c r="B11" s="12" t="s">
        <v>25</v>
      </c>
      <c r="C11" s="6" t="s">
        <v>0</v>
      </c>
      <c r="D11" s="6">
        <v>4.08</v>
      </c>
      <c r="E11" s="7"/>
      <c r="F11" s="13">
        <f>D11*E11</f>
        <v>0</v>
      </c>
      <c r="G11" s="18" t="s">
        <v>28</v>
      </c>
      <c r="H11" s="6" t="s">
        <v>0</v>
      </c>
      <c r="I11" s="6">
        <f>4.08*1.02</f>
        <v>4.1616</v>
      </c>
      <c r="J11" s="6"/>
      <c r="K11" s="7"/>
      <c r="L11" s="8"/>
      <c r="M11" s="13">
        <f t="shared" si="0"/>
        <v>0</v>
      </c>
    </row>
    <row r="12" spans="2:13" x14ac:dyDescent="0.25">
      <c r="B12" s="12"/>
      <c r="C12" s="6"/>
      <c r="D12" s="6"/>
      <c r="E12" s="7"/>
      <c r="F12" s="13"/>
      <c r="G12" s="18" t="s">
        <v>29</v>
      </c>
      <c r="H12" s="6" t="s">
        <v>30</v>
      </c>
      <c r="I12" s="6">
        <v>0.13519999999999999</v>
      </c>
      <c r="J12" s="6">
        <v>1.58</v>
      </c>
      <c r="K12" s="7">
        <v>48.9</v>
      </c>
      <c r="L12" s="8"/>
      <c r="M12" s="13">
        <f t="shared" si="0"/>
        <v>0</v>
      </c>
    </row>
    <row r="13" spans="2:13" x14ac:dyDescent="0.25">
      <c r="B13" s="12"/>
      <c r="C13" s="6"/>
      <c r="D13" s="6"/>
      <c r="E13" s="7"/>
      <c r="F13" s="13"/>
      <c r="G13" s="18" t="s">
        <v>31</v>
      </c>
      <c r="H13" s="6" t="s">
        <v>30</v>
      </c>
      <c r="I13" s="6">
        <v>0.14299999999999999</v>
      </c>
      <c r="J13" s="6">
        <v>0.88800000000000001</v>
      </c>
      <c r="K13" s="7">
        <v>27.4</v>
      </c>
      <c r="L13" s="8"/>
      <c r="M13" s="13">
        <f t="shared" si="0"/>
        <v>0</v>
      </c>
    </row>
    <row r="14" spans="2:13" x14ac:dyDescent="0.25">
      <c r="B14" s="12"/>
      <c r="C14" s="6"/>
      <c r="D14" s="6"/>
      <c r="E14" s="7"/>
      <c r="F14" s="13"/>
      <c r="G14" s="18" t="s">
        <v>33</v>
      </c>
      <c r="H14" s="6" t="s">
        <v>30</v>
      </c>
      <c r="I14" s="6">
        <v>6.8400000000000002E-2</v>
      </c>
      <c r="J14" s="6">
        <v>0.222</v>
      </c>
      <c r="K14" s="7">
        <v>7.6</v>
      </c>
      <c r="L14" s="8"/>
      <c r="M14" s="13">
        <f t="shared" si="0"/>
        <v>0</v>
      </c>
    </row>
    <row r="15" spans="2:13" ht="30" x14ac:dyDescent="0.25">
      <c r="B15" s="12" t="s">
        <v>26</v>
      </c>
      <c r="C15" s="6" t="s">
        <v>0</v>
      </c>
      <c r="D15" s="6">
        <v>19.100000000000001</v>
      </c>
      <c r="E15" s="7"/>
      <c r="F15" s="13">
        <f>D15*E15</f>
        <v>0</v>
      </c>
      <c r="G15" s="18" t="s">
        <v>28</v>
      </c>
      <c r="H15" s="6" t="s">
        <v>0</v>
      </c>
      <c r="I15" s="6">
        <f>19.1*1.02</f>
        <v>19.482000000000003</v>
      </c>
      <c r="J15" s="6"/>
      <c r="K15" s="7"/>
      <c r="L15" s="8"/>
      <c r="M15" s="13">
        <f t="shared" si="0"/>
        <v>0</v>
      </c>
    </row>
    <row r="16" spans="2:13" x14ac:dyDescent="0.25">
      <c r="B16" s="12"/>
      <c r="C16" s="6"/>
      <c r="D16" s="6"/>
      <c r="E16" s="7"/>
      <c r="F16" s="13"/>
      <c r="G16" s="18" t="s">
        <v>32</v>
      </c>
      <c r="H16" s="6" t="s">
        <v>30</v>
      </c>
      <c r="I16" s="6">
        <v>1.6182000000000001</v>
      </c>
      <c r="J16" s="6">
        <v>0.61699999999999999</v>
      </c>
      <c r="K16" s="7">
        <v>19.2</v>
      </c>
      <c r="L16" s="8"/>
      <c r="M16" s="13">
        <f t="shared" si="0"/>
        <v>0</v>
      </c>
    </row>
    <row r="17" spans="2:13" x14ac:dyDescent="0.25">
      <c r="B17" s="12"/>
      <c r="C17" s="6"/>
      <c r="D17" s="6"/>
      <c r="E17" s="7"/>
      <c r="F17" s="13"/>
      <c r="G17" s="18" t="s">
        <v>34</v>
      </c>
      <c r="H17" s="6" t="s">
        <v>30</v>
      </c>
      <c r="I17" s="6">
        <v>0.2263</v>
      </c>
      <c r="J17" s="6">
        <v>0.61699999999999999</v>
      </c>
      <c r="K17" s="7">
        <v>19.2</v>
      </c>
      <c r="L17" s="8"/>
      <c r="M17" s="13">
        <f t="shared" si="0"/>
        <v>0</v>
      </c>
    </row>
    <row r="18" spans="2:13" x14ac:dyDescent="0.25">
      <c r="B18" s="12"/>
      <c r="C18" s="6"/>
      <c r="D18" s="6"/>
      <c r="E18" s="7"/>
      <c r="F18" s="13"/>
      <c r="G18" s="18" t="s">
        <v>33</v>
      </c>
      <c r="H18" s="6" t="s">
        <v>30</v>
      </c>
      <c r="I18" s="6">
        <v>8.9999999999999993E-3</v>
      </c>
      <c r="J18" s="6">
        <v>0.222</v>
      </c>
      <c r="K18" s="7">
        <v>7.6</v>
      </c>
      <c r="L18" s="8"/>
      <c r="M18" s="13">
        <f t="shared" si="0"/>
        <v>0</v>
      </c>
    </row>
    <row r="19" spans="2:13" x14ac:dyDescent="0.25">
      <c r="B19" s="12"/>
      <c r="C19" s="6"/>
      <c r="D19" s="6"/>
      <c r="E19" s="7"/>
      <c r="F19" s="13"/>
      <c r="G19" s="18" t="s">
        <v>87</v>
      </c>
      <c r="H19" s="6" t="s">
        <v>85</v>
      </c>
      <c r="I19" s="6">
        <v>50</v>
      </c>
      <c r="J19" s="6"/>
      <c r="K19" s="7"/>
      <c r="L19" s="8"/>
      <c r="M19" s="13">
        <f t="shared" si="0"/>
        <v>0</v>
      </c>
    </row>
    <row r="20" spans="2:13" x14ac:dyDescent="0.25">
      <c r="B20" s="12"/>
      <c r="C20" s="6"/>
      <c r="D20" s="6"/>
      <c r="E20" s="7"/>
      <c r="F20" s="13"/>
      <c r="G20" s="18" t="s">
        <v>88</v>
      </c>
      <c r="H20" s="6" t="s">
        <v>85</v>
      </c>
      <c r="I20" s="6">
        <v>4</v>
      </c>
      <c r="J20" s="6"/>
      <c r="K20" s="7"/>
      <c r="L20" s="8"/>
      <c r="M20" s="13">
        <f t="shared" si="0"/>
        <v>0</v>
      </c>
    </row>
    <row r="21" spans="2:13" x14ac:dyDescent="0.25">
      <c r="B21" s="12" t="s">
        <v>38</v>
      </c>
      <c r="C21" s="6" t="s">
        <v>81</v>
      </c>
      <c r="D21" s="6">
        <v>1</v>
      </c>
      <c r="E21" s="7"/>
      <c r="F21" s="13">
        <f>D21*E21</f>
        <v>0</v>
      </c>
      <c r="G21" s="18"/>
      <c r="H21" s="6"/>
      <c r="I21" s="6"/>
      <c r="J21" s="6"/>
      <c r="K21" s="7"/>
      <c r="L21" s="8"/>
      <c r="M21" s="13"/>
    </row>
    <row r="22" spans="2:13" ht="30" x14ac:dyDescent="0.25">
      <c r="B22" s="12" t="s">
        <v>80</v>
      </c>
      <c r="C22" s="6" t="s">
        <v>2</v>
      </c>
      <c r="D22" s="6">
        <v>100</v>
      </c>
      <c r="E22" s="7"/>
      <c r="F22" s="13">
        <f>D22*E22</f>
        <v>0</v>
      </c>
      <c r="G22" s="18" t="s">
        <v>82</v>
      </c>
      <c r="H22" s="6" t="s">
        <v>0</v>
      </c>
      <c r="I22" s="6">
        <v>8</v>
      </c>
      <c r="J22" s="6"/>
      <c r="K22" s="7"/>
      <c r="L22" s="8"/>
      <c r="M22" s="13">
        <f t="shared" ref="M22:M28" si="1">I22*L22</f>
        <v>0</v>
      </c>
    </row>
    <row r="23" spans="2:13" x14ac:dyDescent="0.25">
      <c r="B23" s="12"/>
      <c r="C23" s="6"/>
      <c r="D23" s="6"/>
      <c r="E23" s="7"/>
      <c r="F23" s="13"/>
      <c r="G23" s="18" t="s">
        <v>83</v>
      </c>
      <c r="H23" s="6" t="s">
        <v>85</v>
      </c>
      <c r="I23" s="6">
        <v>10</v>
      </c>
      <c r="J23" s="6"/>
      <c r="K23" s="7"/>
      <c r="L23" s="8"/>
      <c r="M23" s="13">
        <f t="shared" si="1"/>
        <v>0</v>
      </c>
    </row>
    <row r="24" spans="2:13" x14ac:dyDescent="0.25">
      <c r="B24" s="12"/>
      <c r="C24" s="6"/>
      <c r="D24" s="6"/>
      <c r="E24" s="7"/>
      <c r="F24" s="13"/>
      <c r="G24" s="18" t="s">
        <v>86</v>
      </c>
      <c r="H24" s="6" t="s">
        <v>14</v>
      </c>
      <c r="I24" s="6">
        <v>10</v>
      </c>
      <c r="J24" s="6"/>
      <c r="K24" s="7"/>
      <c r="L24" s="8"/>
      <c r="M24" s="13">
        <f t="shared" si="1"/>
        <v>0</v>
      </c>
    </row>
    <row r="25" spans="2:13" x14ac:dyDescent="0.25">
      <c r="B25" s="12"/>
      <c r="C25" s="6"/>
      <c r="D25" s="6"/>
      <c r="E25" s="7"/>
      <c r="F25" s="13"/>
      <c r="G25" s="18" t="s">
        <v>84</v>
      </c>
      <c r="H25" s="6" t="s">
        <v>14</v>
      </c>
      <c r="I25" s="6">
        <v>2000</v>
      </c>
      <c r="J25" s="6"/>
      <c r="K25" s="7"/>
      <c r="L25" s="8"/>
      <c r="M25" s="13">
        <f t="shared" si="1"/>
        <v>0</v>
      </c>
    </row>
    <row r="26" spans="2:13" x14ac:dyDescent="0.25">
      <c r="B26" s="12"/>
      <c r="C26" s="6"/>
      <c r="D26" s="6"/>
      <c r="E26" s="7"/>
      <c r="F26" s="13"/>
      <c r="G26" s="18" t="s">
        <v>89</v>
      </c>
      <c r="H26" s="6" t="s">
        <v>2</v>
      </c>
      <c r="I26" s="6">
        <v>100</v>
      </c>
      <c r="J26" s="6"/>
      <c r="K26" s="7"/>
      <c r="L26" s="8"/>
      <c r="M26" s="13">
        <f t="shared" si="1"/>
        <v>0</v>
      </c>
    </row>
    <row r="27" spans="2:13" ht="30" x14ac:dyDescent="0.25">
      <c r="B27" s="12" t="s">
        <v>53</v>
      </c>
      <c r="C27" s="6" t="s">
        <v>2</v>
      </c>
      <c r="D27" s="6">
        <v>100</v>
      </c>
      <c r="E27" s="7"/>
      <c r="F27" s="13">
        <f t="shared" ref="F27" si="2">D27*E27</f>
        <v>0</v>
      </c>
      <c r="G27" s="18" t="s">
        <v>54</v>
      </c>
      <c r="H27" s="6" t="s">
        <v>14</v>
      </c>
      <c r="I27" s="6">
        <v>2</v>
      </c>
      <c r="J27" s="6"/>
      <c r="K27" s="7"/>
      <c r="L27" s="8"/>
      <c r="M27" s="13">
        <f t="shared" si="1"/>
        <v>0</v>
      </c>
    </row>
    <row r="28" spans="2:13" ht="15.75" thickBot="1" x14ac:dyDescent="0.3">
      <c r="B28" s="14"/>
      <c r="C28" s="15"/>
      <c r="D28" s="15"/>
      <c r="E28" s="42"/>
      <c r="F28" s="43"/>
      <c r="G28" s="19" t="s">
        <v>55</v>
      </c>
      <c r="H28" s="15" t="s">
        <v>14</v>
      </c>
      <c r="I28" s="15">
        <v>10</v>
      </c>
      <c r="J28" s="15"/>
      <c r="K28" s="42"/>
      <c r="L28" s="16"/>
      <c r="M28" s="43">
        <f t="shared" si="1"/>
        <v>0</v>
      </c>
    </row>
    <row r="29" spans="2:13" ht="15.75" thickBot="1" x14ac:dyDescent="0.3">
      <c r="B29" s="48" t="s">
        <v>90</v>
      </c>
      <c r="C29" s="36"/>
      <c r="D29" s="36"/>
      <c r="E29" s="44"/>
      <c r="F29" s="45"/>
      <c r="G29" s="38"/>
      <c r="H29" s="36"/>
      <c r="I29" s="36"/>
      <c r="J29" s="36"/>
      <c r="K29" s="44"/>
      <c r="L29" s="39"/>
      <c r="M29" s="46"/>
    </row>
    <row r="30" spans="2:13" x14ac:dyDescent="0.25">
      <c r="B30" s="40" t="s">
        <v>61</v>
      </c>
      <c r="C30" s="9" t="s">
        <v>0</v>
      </c>
      <c r="D30" s="9">
        <v>51.15</v>
      </c>
      <c r="E30" s="10"/>
      <c r="F30" s="41">
        <f>D30*E30</f>
        <v>0</v>
      </c>
      <c r="G30" s="31" t="s">
        <v>39</v>
      </c>
      <c r="H30" s="9" t="s">
        <v>0</v>
      </c>
      <c r="I30" s="9">
        <v>38.17</v>
      </c>
      <c r="J30" s="9"/>
      <c r="K30" s="10"/>
      <c r="L30" s="29"/>
      <c r="M30" s="41">
        <f t="shared" ref="M30:M67" si="3">I30*L30</f>
        <v>0</v>
      </c>
    </row>
    <row r="31" spans="2:13" x14ac:dyDescent="0.25">
      <c r="B31" s="12"/>
      <c r="C31" s="6"/>
      <c r="D31" s="6"/>
      <c r="E31" s="7"/>
      <c r="F31" s="13"/>
      <c r="G31" s="18" t="s">
        <v>40</v>
      </c>
      <c r="H31" s="6" t="s">
        <v>0</v>
      </c>
      <c r="I31" s="6">
        <v>12.98</v>
      </c>
      <c r="J31" s="6"/>
      <c r="K31" s="7"/>
      <c r="L31" s="8"/>
      <c r="M31" s="13">
        <f t="shared" si="3"/>
        <v>0</v>
      </c>
    </row>
    <row r="32" spans="2:13" x14ac:dyDescent="0.25">
      <c r="B32" s="12"/>
      <c r="C32" s="6"/>
      <c r="D32" s="6"/>
      <c r="E32" s="7"/>
      <c r="F32" s="13"/>
      <c r="G32" s="18" t="s">
        <v>41</v>
      </c>
      <c r="H32" s="6" t="s">
        <v>14</v>
      </c>
      <c r="I32" s="6">
        <v>51</v>
      </c>
      <c r="J32" s="6"/>
      <c r="K32" s="7"/>
      <c r="L32" s="8"/>
      <c r="M32" s="13">
        <f t="shared" si="3"/>
        <v>0</v>
      </c>
    </row>
    <row r="33" spans="2:13" x14ac:dyDescent="0.25">
      <c r="B33" s="12"/>
      <c r="C33" s="6"/>
      <c r="D33" s="6"/>
      <c r="E33" s="7"/>
      <c r="F33" s="13"/>
      <c r="G33" s="18" t="s">
        <v>51</v>
      </c>
      <c r="H33" s="6" t="s">
        <v>14</v>
      </c>
      <c r="I33" s="6">
        <v>3</v>
      </c>
      <c r="J33" s="6"/>
      <c r="K33" s="7"/>
      <c r="L33" s="8"/>
      <c r="M33" s="13">
        <f t="shared" si="3"/>
        <v>0</v>
      </c>
    </row>
    <row r="34" spans="2:13" x14ac:dyDescent="0.25">
      <c r="B34" s="12"/>
      <c r="C34" s="6"/>
      <c r="D34" s="6"/>
      <c r="E34" s="7"/>
      <c r="F34" s="13"/>
      <c r="G34" s="18" t="s">
        <v>35</v>
      </c>
      <c r="H34" s="6" t="s">
        <v>30</v>
      </c>
      <c r="I34" s="6">
        <v>0.33300000000000002</v>
      </c>
      <c r="J34" s="6">
        <v>0.39500000000000002</v>
      </c>
      <c r="K34" s="7">
        <v>13.3</v>
      </c>
      <c r="L34" s="8"/>
      <c r="M34" s="13">
        <f t="shared" si="3"/>
        <v>0</v>
      </c>
    </row>
    <row r="35" spans="2:13" x14ac:dyDescent="0.25">
      <c r="B35" s="12" t="s">
        <v>1</v>
      </c>
      <c r="C35" s="6" t="s">
        <v>0</v>
      </c>
      <c r="D35" s="6">
        <v>4.75</v>
      </c>
      <c r="E35" s="7"/>
      <c r="F35" s="13">
        <f t="shared" ref="F35:F77" si="4">D35*E35</f>
        <v>0</v>
      </c>
      <c r="G35" s="18" t="s">
        <v>42</v>
      </c>
      <c r="H35" s="6" t="s">
        <v>0</v>
      </c>
      <c r="I35" s="6">
        <v>4.75</v>
      </c>
      <c r="J35" s="6"/>
      <c r="K35" s="7"/>
      <c r="L35" s="8"/>
      <c r="M35" s="13">
        <f t="shared" si="3"/>
        <v>0</v>
      </c>
    </row>
    <row r="36" spans="2:13" x14ac:dyDescent="0.25">
      <c r="B36" s="12"/>
      <c r="C36" s="6"/>
      <c r="D36" s="6"/>
      <c r="E36" s="7"/>
      <c r="F36" s="13"/>
      <c r="G36" s="18" t="s">
        <v>41</v>
      </c>
      <c r="H36" s="6" t="s">
        <v>14</v>
      </c>
      <c r="I36" s="6">
        <v>5</v>
      </c>
      <c r="J36" s="6"/>
      <c r="K36" s="7"/>
      <c r="L36" s="8"/>
      <c r="M36" s="13">
        <f t="shared" si="3"/>
        <v>0</v>
      </c>
    </row>
    <row r="37" spans="2:13" x14ac:dyDescent="0.25">
      <c r="B37" s="12" t="s">
        <v>21</v>
      </c>
      <c r="C37" s="6" t="s">
        <v>20</v>
      </c>
      <c r="D37" s="6">
        <v>12</v>
      </c>
      <c r="E37" s="7"/>
      <c r="F37" s="13">
        <f>D37*E37</f>
        <v>0</v>
      </c>
      <c r="G37" s="18" t="s">
        <v>22</v>
      </c>
      <c r="H37" s="6" t="s">
        <v>20</v>
      </c>
      <c r="I37" s="6">
        <v>12</v>
      </c>
      <c r="J37" s="6"/>
      <c r="K37" s="7"/>
      <c r="L37" s="8"/>
      <c r="M37" s="13">
        <f t="shared" si="3"/>
        <v>0</v>
      </c>
    </row>
    <row r="38" spans="2:13" ht="30" x14ac:dyDescent="0.25">
      <c r="B38" s="12" t="s">
        <v>103</v>
      </c>
      <c r="C38" s="6" t="s">
        <v>20</v>
      </c>
      <c r="D38" s="6">
        <v>12.6</v>
      </c>
      <c r="E38" s="7"/>
      <c r="F38" s="13">
        <f>D38*E38</f>
        <v>0</v>
      </c>
      <c r="G38" s="18" t="s">
        <v>58</v>
      </c>
      <c r="H38" s="6" t="s">
        <v>14</v>
      </c>
      <c r="I38" s="6">
        <v>21</v>
      </c>
      <c r="J38" s="6"/>
      <c r="K38" s="7"/>
      <c r="L38" s="8"/>
      <c r="M38" s="13">
        <f t="shared" si="3"/>
        <v>0</v>
      </c>
    </row>
    <row r="39" spans="2:13" x14ac:dyDescent="0.25">
      <c r="B39" s="12"/>
      <c r="C39" s="6"/>
      <c r="D39" s="6"/>
      <c r="E39" s="7"/>
      <c r="F39" s="13"/>
      <c r="G39" s="18" t="s">
        <v>31</v>
      </c>
      <c r="H39" s="6" t="s">
        <v>30</v>
      </c>
      <c r="I39" s="6">
        <v>0.111</v>
      </c>
      <c r="J39" s="6">
        <v>0.88800000000000001</v>
      </c>
      <c r="K39" s="7">
        <v>27.4</v>
      </c>
      <c r="L39" s="8"/>
      <c r="M39" s="13">
        <f t="shared" si="3"/>
        <v>0</v>
      </c>
    </row>
    <row r="40" spans="2:13" x14ac:dyDescent="0.25">
      <c r="B40" s="12"/>
      <c r="C40" s="6"/>
      <c r="D40" s="6"/>
      <c r="E40" s="7"/>
      <c r="F40" s="13"/>
      <c r="G40" s="18" t="s">
        <v>104</v>
      </c>
      <c r="H40" s="6" t="s">
        <v>14</v>
      </c>
      <c r="I40" s="6">
        <v>10</v>
      </c>
      <c r="J40" s="6"/>
      <c r="K40" s="7"/>
      <c r="L40" s="8"/>
      <c r="M40" s="13">
        <f t="shared" si="3"/>
        <v>0</v>
      </c>
    </row>
    <row r="41" spans="2:13" ht="30" x14ac:dyDescent="0.25">
      <c r="B41" s="12" t="s">
        <v>102</v>
      </c>
      <c r="C41" s="6" t="s">
        <v>20</v>
      </c>
      <c r="D41" s="6">
        <v>55.2</v>
      </c>
      <c r="E41" s="7"/>
      <c r="F41" s="13">
        <f>D41*E41</f>
        <v>0</v>
      </c>
      <c r="G41" s="18" t="s">
        <v>58</v>
      </c>
      <c r="H41" s="6" t="s">
        <v>14</v>
      </c>
      <c r="I41" s="6">
        <v>76</v>
      </c>
      <c r="J41" s="6"/>
      <c r="K41" s="7"/>
      <c r="L41" s="8"/>
      <c r="M41" s="13">
        <f t="shared" si="3"/>
        <v>0</v>
      </c>
    </row>
    <row r="42" spans="2:13" x14ac:dyDescent="0.25">
      <c r="B42" s="12"/>
      <c r="C42" s="6"/>
      <c r="D42" s="6"/>
      <c r="E42" s="7"/>
      <c r="F42" s="13"/>
      <c r="G42" s="18" t="s">
        <v>59</v>
      </c>
      <c r="H42" s="6" t="s">
        <v>14</v>
      </c>
      <c r="I42" s="6">
        <v>16</v>
      </c>
      <c r="J42" s="6"/>
      <c r="K42" s="7"/>
      <c r="L42" s="8"/>
      <c r="M42" s="13">
        <f t="shared" si="3"/>
        <v>0</v>
      </c>
    </row>
    <row r="43" spans="2:13" x14ac:dyDescent="0.25">
      <c r="B43" s="12"/>
      <c r="C43" s="6"/>
      <c r="D43" s="6"/>
      <c r="E43" s="7"/>
      <c r="F43" s="13"/>
      <c r="G43" s="18" t="s">
        <v>31</v>
      </c>
      <c r="H43" s="6" t="s">
        <v>30</v>
      </c>
      <c r="I43" s="6">
        <v>0.55500000000000005</v>
      </c>
      <c r="J43" s="6">
        <v>0.88800000000000001</v>
      </c>
      <c r="K43" s="7">
        <v>27.4</v>
      </c>
      <c r="L43" s="8"/>
      <c r="M43" s="13">
        <f t="shared" si="3"/>
        <v>0</v>
      </c>
    </row>
    <row r="44" spans="2:13" x14ac:dyDescent="0.25">
      <c r="B44" s="12"/>
      <c r="C44" s="6"/>
      <c r="D44" s="6"/>
      <c r="E44" s="7"/>
      <c r="F44" s="13"/>
      <c r="G44" s="18" t="s">
        <v>104</v>
      </c>
      <c r="H44" s="6" t="s">
        <v>14</v>
      </c>
      <c r="I44" s="6">
        <v>50</v>
      </c>
      <c r="J44" s="6"/>
      <c r="K44" s="7"/>
      <c r="L44" s="8"/>
      <c r="M44" s="13">
        <f t="shared" si="3"/>
        <v>0</v>
      </c>
    </row>
    <row r="45" spans="2:13" ht="30" x14ac:dyDescent="0.25">
      <c r="B45" s="12" t="s">
        <v>60</v>
      </c>
      <c r="C45" s="6" t="s">
        <v>2</v>
      </c>
      <c r="D45" s="6">
        <v>188.9</v>
      </c>
      <c r="E45" s="7"/>
      <c r="F45" s="13">
        <f t="shared" si="4"/>
        <v>0</v>
      </c>
      <c r="G45" s="18" t="s">
        <v>43</v>
      </c>
      <c r="H45" s="6" t="s">
        <v>2</v>
      </c>
      <c r="I45" s="6">
        <v>188.9</v>
      </c>
      <c r="J45" s="6"/>
      <c r="K45" s="7"/>
      <c r="L45" s="8"/>
      <c r="M45" s="13">
        <f t="shared" si="3"/>
        <v>0</v>
      </c>
    </row>
    <row r="46" spans="2:13" x14ac:dyDescent="0.25">
      <c r="B46" s="12"/>
      <c r="C46" s="6"/>
      <c r="D46" s="6"/>
      <c r="E46" s="7"/>
      <c r="F46" s="13"/>
      <c r="G46" s="18" t="s">
        <v>44</v>
      </c>
      <c r="H46" s="6" t="s">
        <v>14</v>
      </c>
      <c r="I46" s="6">
        <v>4</v>
      </c>
      <c r="J46" s="6"/>
      <c r="K46" s="7"/>
      <c r="L46" s="8"/>
      <c r="M46" s="13">
        <f t="shared" si="3"/>
        <v>0</v>
      </c>
    </row>
    <row r="47" spans="2:13" x14ac:dyDescent="0.25">
      <c r="B47" s="12"/>
      <c r="C47" s="6"/>
      <c r="D47" s="6"/>
      <c r="E47" s="7"/>
      <c r="F47" s="13"/>
      <c r="G47" s="18" t="s">
        <v>45</v>
      </c>
      <c r="H47" s="6" t="s">
        <v>14</v>
      </c>
      <c r="I47" s="6">
        <v>91</v>
      </c>
      <c r="J47" s="6"/>
      <c r="K47" s="7"/>
      <c r="L47" s="8"/>
      <c r="M47" s="13">
        <f t="shared" si="3"/>
        <v>0</v>
      </c>
    </row>
    <row r="48" spans="2:13" x14ac:dyDescent="0.25">
      <c r="B48" s="12"/>
      <c r="C48" s="6"/>
      <c r="D48" s="6"/>
      <c r="E48" s="7"/>
      <c r="F48" s="13"/>
      <c r="G48" s="18" t="s">
        <v>46</v>
      </c>
      <c r="H48" s="6" t="s">
        <v>14</v>
      </c>
      <c r="I48" s="6">
        <v>10</v>
      </c>
      <c r="J48" s="6"/>
      <c r="K48" s="7"/>
      <c r="L48" s="8"/>
      <c r="M48" s="13">
        <f t="shared" si="3"/>
        <v>0</v>
      </c>
    </row>
    <row r="49" spans="2:13" x14ac:dyDescent="0.25">
      <c r="B49" s="12"/>
      <c r="C49" s="6"/>
      <c r="D49" s="6"/>
      <c r="E49" s="7"/>
      <c r="F49" s="13"/>
      <c r="G49" s="18" t="s">
        <v>57</v>
      </c>
      <c r="H49" s="6" t="s">
        <v>2</v>
      </c>
      <c r="I49" s="6">
        <f>188.9*1.1</f>
        <v>207.79000000000002</v>
      </c>
      <c r="J49" s="6"/>
      <c r="K49" s="7"/>
      <c r="L49" s="8"/>
      <c r="M49" s="13">
        <f t="shared" si="3"/>
        <v>0</v>
      </c>
    </row>
    <row r="50" spans="2:13" x14ac:dyDescent="0.25">
      <c r="B50" s="12" t="s">
        <v>116</v>
      </c>
      <c r="C50" s="6" t="s">
        <v>2</v>
      </c>
      <c r="D50" s="6">
        <v>188.9</v>
      </c>
      <c r="E50" s="7"/>
      <c r="F50" s="13">
        <f t="shared" si="4"/>
        <v>0</v>
      </c>
      <c r="G50" s="18" t="s">
        <v>48</v>
      </c>
      <c r="H50" s="6" t="s">
        <v>2</v>
      </c>
      <c r="I50" s="6">
        <v>32</v>
      </c>
      <c r="J50" s="6"/>
      <c r="K50" s="7"/>
      <c r="L50" s="8"/>
      <c r="M50" s="13">
        <f t="shared" si="3"/>
        <v>0</v>
      </c>
    </row>
    <row r="51" spans="2:13" x14ac:dyDescent="0.25">
      <c r="B51" s="12"/>
      <c r="C51" s="6"/>
      <c r="D51" s="6"/>
      <c r="E51" s="7"/>
      <c r="F51" s="13"/>
      <c r="G51" s="18" t="s">
        <v>47</v>
      </c>
      <c r="H51" s="6" t="s">
        <v>14</v>
      </c>
      <c r="I51" s="6">
        <v>30</v>
      </c>
      <c r="J51" s="6"/>
      <c r="K51" s="7"/>
      <c r="L51" s="8"/>
      <c r="M51" s="13">
        <f t="shared" si="3"/>
        <v>0</v>
      </c>
    </row>
    <row r="52" spans="2:13" x14ac:dyDescent="0.25">
      <c r="B52" s="12"/>
      <c r="C52" s="6"/>
      <c r="D52" s="6"/>
      <c r="E52" s="7"/>
      <c r="F52" s="13"/>
      <c r="G52" s="18" t="s">
        <v>44</v>
      </c>
      <c r="H52" s="6" t="s">
        <v>14</v>
      </c>
      <c r="I52" s="6">
        <v>4</v>
      </c>
      <c r="J52" s="6"/>
      <c r="K52" s="7"/>
      <c r="L52" s="8"/>
      <c r="M52" s="13">
        <f t="shared" si="3"/>
        <v>0</v>
      </c>
    </row>
    <row r="53" spans="2:13" x14ac:dyDescent="0.25">
      <c r="B53" s="12" t="s">
        <v>5</v>
      </c>
      <c r="C53" s="6" t="s">
        <v>2</v>
      </c>
      <c r="D53" s="6">
        <v>45.62</v>
      </c>
      <c r="E53" s="7"/>
      <c r="F53" s="13">
        <f t="shared" si="4"/>
        <v>0</v>
      </c>
      <c r="G53" s="18" t="s">
        <v>50</v>
      </c>
      <c r="H53" s="6" t="s">
        <v>2</v>
      </c>
      <c r="I53" s="6">
        <v>87</v>
      </c>
      <c r="J53" s="6"/>
      <c r="K53" s="7"/>
      <c r="L53" s="8"/>
      <c r="M53" s="13">
        <f t="shared" si="3"/>
        <v>0</v>
      </c>
    </row>
    <row r="54" spans="2:13" x14ac:dyDescent="0.25">
      <c r="B54" s="12"/>
      <c r="C54" s="6"/>
      <c r="D54" s="6"/>
      <c r="E54" s="7"/>
      <c r="F54" s="13"/>
      <c r="G54" s="18" t="s">
        <v>45</v>
      </c>
      <c r="H54" s="6" t="s">
        <v>14</v>
      </c>
      <c r="I54" s="6">
        <v>21</v>
      </c>
      <c r="J54" s="6"/>
      <c r="K54" s="7"/>
      <c r="L54" s="8"/>
      <c r="M54" s="13">
        <f t="shared" si="3"/>
        <v>0</v>
      </c>
    </row>
    <row r="55" spans="2:13" x14ac:dyDescent="0.25">
      <c r="B55" s="12"/>
      <c r="C55" s="6"/>
      <c r="D55" s="6"/>
      <c r="E55" s="7"/>
      <c r="F55" s="13"/>
      <c r="G55" s="18" t="s">
        <v>56</v>
      </c>
      <c r="H55" s="6" t="s">
        <v>14</v>
      </c>
      <c r="I55" s="6">
        <v>4</v>
      </c>
      <c r="J55" s="6"/>
      <c r="K55" s="7"/>
      <c r="L55" s="8"/>
      <c r="M55" s="13">
        <f t="shared" si="3"/>
        <v>0</v>
      </c>
    </row>
    <row r="56" spans="2:13" x14ac:dyDescent="0.25">
      <c r="B56" s="12" t="s">
        <v>3</v>
      </c>
      <c r="C56" s="6" t="s">
        <v>2</v>
      </c>
      <c r="D56" s="6">
        <v>45.62</v>
      </c>
      <c r="E56" s="7"/>
      <c r="F56" s="13">
        <f t="shared" si="4"/>
        <v>0</v>
      </c>
      <c r="G56" s="18" t="s">
        <v>47</v>
      </c>
      <c r="H56" s="6" t="s">
        <v>2</v>
      </c>
      <c r="I56" s="6">
        <v>15</v>
      </c>
      <c r="J56" s="6"/>
      <c r="K56" s="7"/>
      <c r="L56" s="8"/>
      <c r="M56" s="13">
        <f t="shared" si="3"/>
        <v>0</v>
      </c>
    </row>
    <row r="57" spans="2:13" x14ac:dyDescent="0.25">
      <c r="B57" s="12"/>
      <c r="C57" s="6"/>
      <c r="D57" s="6"/>
      <c r="E57" s="7"/>
      <c r="F57" s="13"/>
      <c r="G57" s="18" t="s">
        <v>44</v>
      </c>
      <c r="H57" s="6" t="s">
        <v>14</v>
      </c>
      <c r="I57" s="6">
        <v>2</v>
      </c>
      <c r="J57" s="6"/>
      <c r="K57" s="7"/>
      <c r="L57" s="8"/>
      <c r="M57" s="13">
        <f t="shared" si="3"/>
        <v>0</v>
      </c>
    </row>
    <row r="58" spans="2:13" x14ac:dyDescent="0.25">
      <c r="B58" s="12" t="s">
        <v>4</v>
      </c>
      <c r="C58" s="6" t="s">
        <v>2</v>
      </c>
      <c r="D58" s="6">
        <v>87</v>
      </c>
      <c r="E58" s="7"/>
      <c r="F58" s="13">
        <f t="shared" si="4"/>
        <v>0</v>
      </c>
      <c r="G58" s="18" t="s">
        <v>97</v>
      </c>
      <c r="H58" s="6" t="s">
        <v>2</v>
      </c>
      <c r="I58" s="6">
        <f>87*1.1</f>
        <v>95.7</v>
      </c>
      <c r="J58" s="6"/>
      <c r="K58" s="7"/>
      <c r="L58" s="8"/>
      <c r="M58" s="13">
        <f t="shared" si="3"/>
        <v>0</v>
      </c>
    </row>
    <row r="59" spans="2:13" x14ac:dyDescent="0.25">
      <c r="B59" s="12"/>
      <c r="C59" s="6"/>
      <c r="D59" s="6"/>
      <c r="E59" s="7"/>
      <c r="F59" s="13"/>
      <c r="G59" s="18" t="s">
        <v>98</v>
      </c>
      <c r="H59" s="6" t="s">
        <v>14</v>
      </c>
      <c r="I59" s="6">
        <v>30</v>
      </c>
      <c r="J59" s="6"/>
      <c r="K59" s="7"/>
      <c r="L59" s="8"/>
      <c r="M59" s="13">
        <f t="shared" si="3"/>
        <v>0</v>
      </c>
    </row>
    <row r="60" spans="2:13" x14ac:dyDescent="0.25">
      <c r="B60" s="12"/>
      <c r="C60" s="6"/>
      <c r="D60" s="6"/>
      <c r="E60" s="7"/>
      <c r="F60" s="13"/>
      <c r="G60" s="18" t="s">
        <v>99</v>
      </c>
      <c r="H60" s="6" t="s">
        <v>14</v>
      </c>
      <c r="I60" s="6">
        <v>4</v>
      </c>
      <c r="J60" s="6"/>
      <c r="K60" s="7"/>
      <c r="L60" s="8"/>
      <c r="M60" s="13">
        <f t="shared" si="3"/>
        <v>0</v>
      </c>
    </row>
    <row r="61" spans="2:13" x14ac:dyDescent="0.25">
      <c r="B61" s="12"/>
      <c r="C61" s="6"/>
      <c r="D61" s="6"/>
      <c r="E61" s="7"/>
      <c r="F61" s="13"/>
      <c r="G61" s="18" t="s">
        <v>44</v>
      </c>
      <c r="H61" s="6" t="s">
        <v>14</v>
      </c>
      <c r="I61" s="6">
        <v>1</v>
      </c>
      <c r="J61" s="6"/>
      <c r="K61" s="7"/>
      <c r="L61" s="8"/>
      <c r="M61" s="13">
        <f t="shared" si="3"/>
        <v>0</v>
      </c>
    </row>
    <row r="62" spans="2:13" x14ac:dyDescent="0.25">
      <c r="B62" s="12" t="s">
        <v>62</v>
      </c>
      <c r="C62" s="6" t="s">
        <v>14</v>
      </c>
      <c r="D62" s="6">
        <v>1</v>
      </c>
      <c r="E62" s="7"/>
      <c r="F62" s="13">
        <f>D62*E62</f>
        <v>0</v>
      </c>
      <c r="G62" s="18" t="s">
        <v>13</v>
      </c>
      <c r="H62" s="6" t="s">
        <v>14</v>
      </c>
      <c r="I62" s="6">
        <v>1</v>
      </c>
      <c r="J62" s="6"/>
      <c r="K62" s="7"/>
      <c r="L62" s="8"/>
      <c r="M62" s="13">
        <f t="shared" si="3"/>
        <v>0</v>
      </c>
    </row>
    <row r="63" spans="2:13" ht="30" x14ac:dyDescent="0.25">
      <c r="B63" s="12" t="s">
        <v>63</v>
      </c>
      <c r="C63" s="6" t="s">
        <v>2</v>
      </c>
      <c r="D63" s="6">
        <f>4.05+8.64+8.88+2.7+2.16</f>
        <v>26.43</v>
      </c>
      <c r="E63" s="7"/>
      <c r="F63" s="13">
        <f>D63*E63</f>
        <v>0</v>
      </c>
      <c r="G63" s="18" t="s">
        <v>15</v>
      </c>
      <c r="H63" s="6" t="s">
        <v>14</v>
      </c>
      <c r="I63" s="6">
        <v>3</v>
      </c>
      <c r="J63" s="6"/>
      <c r="K63" s="7"/>
      <c r="L63" s="8"/>
      <c r="M63" s="13">
        <f t="shared" si="3"/>
        <v>0</v>
      </c>
    </row>
    <row r="64" spans="2:13" x14ac:dyDescent="0.25">
      <c r="B64" s="12"/>
      <c r="C64" s="6"/>
      <c r="D64" s="6"/>
      <c r="E64" s="7"/>
      <c r="F64" s="13"/>
      <c r="G64" s="18" t="s">
        <v>16</v>
      </c>
      <c r="H64" s="6" t="s">
        <v>14</v>
      </c>
      <c r="I64" s="6">
        <v>2</v>
      </c>
      <c r="J64" s="6"/>
      <c r="K64" s="7"/>
      <c r="L64" s="8"/>
      <c r="M64" s="13">
        <f t="shared" si="3"/>
        <v>0</v>
      </c>
    </row>
    <row r="65" spans="2:13" x14ac:dyDescent="0.25">
      <c r="B65" s="12"/>
      <c r="C65" s="6"/>
      <c r="D65" s="6"/>
      <c r="E65" s="7"/>
      <c r="F65" s="13"/>
      <c r="G65" s="18" t="s">
        <v>17</v>
      </c>
      <c r="H65" s="6" t="s">
        <v>14</v>
      </c>
      <c r="I65" s="6">
        <v>1</v>
      </c>
      <c r="J65" s="6"/>
      <c r="K65" s="7"/>
      <c r="L65" s="8"/>
      <c r="M65" s="13">
        <f t="shared" si="3"/>
        <v>0</v>
      </c>
    </row>
    <row r="66" spans="2:13" x14ac:dyDescent="0.25">
      <c r="B66" s="12"/>
      <c r="C66" s="6"/>
      <c r="D66" s="6"/>
      <c r="E66" s="7"/>
      <c r="F66" s="13"/>
      <c r="G66" s="18" t="s">
        <v>18</v>
      </c>
      <c r="H66" s="6" t="s">
        <v>14</v>
      </c>
      <c r="I66" s="6">
        <v>1</v>
      </c>
      <c r="J66" s="6"/>
      <c r="K66" s="7"/>
      <c r="L66" s="8"/>
      <c r="M66" s="13">
        <f t="shared" si="3"/>
        <v>0</v>
      </c>
    </row>
    <row r="67" spans="2:13" ht="15.75" thickBot="1" x14ac:dyDescent="0.3">
      <c r="B67" s="14"/>
      <c r="C67" s="15"/>
      <c r="D67" s="15"/>
      <c r="E67" s="42"/>
      <c r="F67" s="43"/>
      <c r="G67" s="19" t="s">
        <v>19</v>
      </c>
      <c r="H67" s="15" t="s">
        <v>14</v>
      </c>
      <c r="I67" s="15">
        <v>1</v>
      </c>
      <c r="J67" s="15"/>
      <c r="K67" s="42"/>
      <c r="L67" s="16"/>
      <c r="M67" s="43">
        <f t="shared" si="3"/>
        <v>0</v>
      </c>
    </row>
    <row r="68" spans="2:13" ht="15.75" thickBot="1" x14ac:dyDescent="0.3">
      <c r="B68" s="35" t="s">
        <v>6</v>
      </c>
      <c r="C68" s="36"/>
      <c r="D68" s="36"/>
      <c r="E68" s="44"/>
      <c r="F68" s="45"/>
      <c r="G68" s="38"/>
      <c r="H68" s="36"/>
      <c r="I68" s="36"/>
      <c r="J68" s="36"/>
      <c r="K68" s="44"/>
      <c r="L68" s="39"/>
      <c r="M68" s="45"/>
    </row>
    <row r="69" spans="2:13" ht="30" x14ac:dyDescent="0.25">
      <c r="B69" s="40" t="s">
        <v>7</v>
      </c>
      <c r="C69" s="9" t="s">
        <v>0</v>
      </c>
      <c r="D69" s="9">
        <f>129.4*0.1</f>
        <v>12.940000000000001</v>
      </c>
      <c r="E69" s="10"/>
      <c r="F69" s="41">
        <f t="shared" si="4"/>
        <v>0</v>
      </c>
      <c r="G69" s="31" t="s">
        <v>100</v>
      </c>
      <c r="H69" s="9" t="s">
        <v>30</v>
      </c>
      <c r="I69" s="9">
        <v>20</v>
      </c>
      <c r="J69" s="9"/>
      <c r="K69" s="10"/>
      <c r="L69" s="29"/>
      <c r="M69" s="41">
        <f t="shared" ref="M69:M78" si="5">I69*L69</f>
        <v>0</v>
      </c>
    </row>
    <row r="70" spans="2:13" ht="30" x14ac:dyDescent="0.25">
      <c r="B70" s="12" t="s">
        <v>8</v>
      </c>
      <c r="C70" s="6" t="s">
        <v>2</v>
      </c>
      <c r="D70" s="6">
        <v>129.4</v>
      </c>
      <c r="E70" s="7"/>
      <c r="F70" s="13">
        <f t="shared" si="4"/>
        <v>0</v>
      </c>
      <c r="G70" s="18" t="s">
        <v>89</v>
      </c>
      <c r="H70" s="6" t="s">
        <v>2</v>
      </c>
      <c r="I70" s="6">
        <v>150</v>
      </c>
      <c r="J70" s="6"/>
      <c r="K70" s="7"/>
      <c r="L70" s="8"/>
      <c r="M70" s="13">
        <f t="shared" si="5"/>
        <v>0</v>
      </c>
    </row>
    <row r="71" spans="2:13" x14ac:dyDescent="0.25">
      <c r="B71" s="12" t="s">
        <v>9</v>
      </c>
      <c r="C71" s="6" t="s">
        <v>2</v>
      </c>
      <c r="D71" s="6">
        <v>129.4</v>
      </c>
      <c r="E71" s="7"/>
      <c r="F71" s="13">
        <f t="shared" si="4"/>
        <v>0</v>
      </c>
      <c r="G71" s="18" t="s">
        <v>27</v>
      </c>
      <c r="H71" s="6" t="s">
        <v>0</v>
      </c>
      <c r="I71" s="6">
        <f>129.4*0.1*1.02</f>
        <v>13.198800000000002</v>
      </c>
      <c r="J71" s="6"/>
      <c r="K71" s="7"/>
      <c r="L71" s="8"/>
      <c r="M71" s="13">
        <f t="shared" si="5"/>
        <v>0</v>
      </c>
    </row>
    <row r="72" spans="2:13" x14ac:dyDescent="0.25">
      <c r="B72" s="12"/>
      <c r="C72" s="6"/>
      <c r="D72" s="6"/>
      <c r="E72" s="7"/>
      <c r="F72" s="13"/>
      <c r="G72" s="18" t="s">
        <v>35</v>
      </c>
      <c r="H72" s="6" t="s">
        <v>30</v>
      </c>
      <c r="I72" s="6">
        <v>0.30599999999999999</v>
      </c>
      <c r="J72" s="6">
        <v>0.39500000000000002</v>
      </c>
      <c r="K72" s="7">
        <v>13.3</v>
      </c>
      <c r="L72" s="8"/>
      <c r="M72" s="13">
        <f t="shared" si="5"/>
        <v>0</v>
      </c>
    </row>
    <row r="73" spans="2:13" ht="30" x14ac:dyDescent="0.25">
      <c r="B73" s="12" t="s">
        <v>10</v>
      </c>
      <c r="C73" s="6" t="s">
        <v>2</v>
      </c>
      <c r="D73" s="6">
        <v>129.4</v>
      </c>
      <c r="E73" s="7"/>
      <c r="F73" s="13">
        <f t="shared" si="4"/>
        <v>0</v>
      </c>
      <c r="G73" s="18" t="s">
        <v>51</v>
      </c>
      <c r="H73" s="6" t="s">
        <v>14</v>
      </c>
      <c r="I73" s="6">
        <v>10</v>
      </c>
      <c r="J73" s="6"/>
      <c r="K73" s="7"/>
      <c r="L73" s="8"/>
      <c r="M73" s="13">
        <f t="shared" si="5"/>
        <v>0</v>
      </c>
    </row>
    <row r="74" spans="2:13" x14ac:dyDescent="0.25">
      <c r="B74" s="12"/>
      <c r="C74" s="6"/>
      <c r="D74" s="6"/>
      <c r="E74" s="7"/>
      <c r="F74" s="13"/>
      <c r="G74" s="18" t="s">
        <v>55</v>
      </c>
      <c r="H74" s="6" t="s">
        <v>14</v>
      </c>
      <c r="I74" s="6">
        <v>1</v>
      </c>
      <c r="J74" s="6"/>
      <c r="K74" s="7"/>
      <c r="L74" s="8"/>
      <c r="M74" s="13">
        <f t="shared" si="5"/>
        <v>0</v>
      </c>
    </row>
    <row r="75" spans="2:13" ht="30" x14ac:dyDescent="0.25">
      <c r="B75" s="12" t="s">
        <v>11</v>
      </c>
      <c r="C75" s="6" t="s">
        <v>2</v>
      </c>
      <c r="D75" s="6">
        <v>129.4</v>
      </c>
      <c r="E75" s="7"/>
      <c r="F75" s="13">
        <f t="shared" si="4"/>
        <v>0</v>
      </c>
      <c r="G75" s="18" t="s">
        <v>49</v>
      </c>
      <c r="H75" s="6" t="s">
        <v>2</v>
      </c>
      <c r="I75" s="6">
        <f>64.09+22.62</f>
        <v>86.710000000000008</v>
      </c>
      <c r="J75" s="6"/>
      <c r="K75" s="7"/>
      <c r="L75" s="8"/>
      <c r="M75" s="13">
        <f t="shared" si="5"/>
        <v>0</v>
      </c>
    </row>
    <row r="76" spans="2:13" x14ac:dyDescent="0.25">
      <c r="B76" s="12"/>
      <c r="C76" s="6"/>
      <c r="D76" s="6"/>
      <c r="E76" s="7"/>
      <c r="F76" s="13"/>
      <c r="G76" s="18" t="s">
        <v>50</v>
      </c>
      <c r="H76" s="6" t="s">
        <v>2</v>
      </c>
      <c r="I76" s="6">
        <v>42.69</v>
      </c>
      <c r="J76" s="6"/>
      <c r="K76" s="7"/>
      <c r="L76" s="8"/>
      <c r="M76" s="13">
        <f t="shared" si="5"/>
        <v>0</v>
      </c>
    </row>
    <row r="77" spans="2:13" ht="30" x14ac:dyDescent="0.25">
      <c r="B77" s="12" t="s">
        <v>12</v>
      </c>
      <c r="C77" s="6" t="s">
        <v>2</v>
      </c>
      <c r="D77" s="6">
        <v>129.4</v>
      </c>
      <c r="E77" s="7"/>
      <c r="F77" s="13">
        <f t="shared" si="4"/>
        <v>0</v>
      </c>
      <c r="G77" s="18" t="s">
        <v>37</v>
      </c>
      <c r="H77" s="6" t="s">
        <v>0</v>
      </c>
      <c r="I77" s="6">
        <f>129.4*0.07*1.02</f>
        <v>9.2391600000000018</v>
      </c>
      <c r="J77" s="6"/>
      <c r="K77" s="7"/>
      <c r="L77" s="8"/>
      <c r="M77" s="13">
        <f t="shared" si="5"/>
        <v>0</v>
      </c>
    </row>
    <row r="78" spans="2:13" ht="15.75" thickBot="1" x14ac:dyDescent="0.3">
      <c r="B78" s="14"/>
      <c r="C78" s="15"/>
      <c r="D78" s="15"/>
      <c r="E78" s="42"/>
      <c r="F78" s="43"/>
      <c r="G78" s="19" t="s">
        <v>52</v>
      </c>
      <c r="H78" s="15" t="s">
        <v>2</v>
      </c>
      <c r="I78" s="15">
        <v>71</v>
      </c>
      <c r="J78" s="15"/>
      <c r="K78" s="42"/>
      <c r="L78" s="16"/>
      <c r="M78" s="43">
        <f t="shared" si="5"/>
        <v>0</v>
      </c>
    </row>
    <row r="79" spans="2:13" ht="15.75" thickBot="1" x14ac:dyDescent="0.3">
      <c r="B79" s="35" t="s">
        <v>64</v>
      </c>
      <c r="C79" s="36"/>
      <c r="D79" s="36"/>
      <c r="E79" s="44"/>
      <c r="F79" s="45"/>
      <c r="G79" s="38"/>
      <c r="H79" s="36"/>
      <c r="I79" s="36"/>
      <c r="J79" s="36"/>
      <c r="K79" s="36"/>
      <c r="L79" s="39"/>
      <c r="M79" s="37"/>
    </row>
    <row r="80" spans="2:13" x14ac:dyDescent="0.25">
      <c r="B80" s="40" t="s">
        <v>65</v>
      </c>
      <c r="C80" s="9" t="s">
        <v>2</v>
      </c>
      <c r="D80" s="9">
        <v>94</v>
      </c>
      <c r="E80" s="10"/>
      <c r="F80" s="41">
        <f t="shared" ref="F80" si="6">D80*E80</f>
        <v>0</v>
      </c>
      <c r="G80" s="31" t="s">
        <v>76</v>
      </c>
      <c r="H80" s="9" t="s">
        <v>2</v>
      </c>
      <c r="I80" s="9">
        <v>103.4</v>
      </c>
      <c r="J80" s="9"/>
      <c r="K80" s="9"/>
      <c r="L80" s="29"/>
      <c r="M80" s="41">
        <f t="shared" ref="M80:M96" si="7">I80*L80</f>
        <v>0</v>
      </c>
    </row>
    <row r="81" spans="2:13" ht="45" x14ac:dyDescent="0.25">
      <c r="B81" s="12" t="s">
        <v>66</v>
      </c>
      <c r="C81" s="6" t="s">
        <v>2</v>
      </c>
      <c r="D81" s="6">
        <v>94</v>
      </c>
      <c r="E81" s="7"/>
      <c r="F81" s="13">
        <f t="shared" ref="F81:F94" si="8">D81*E81</f>
        <v>0</v>
      </c>
      <c r="G81" s="18" t="s">
        <v>49</v>
      </c>
      <c r="H81" s="6" t="s">
        <v>2</v>
      </c>
      <c r="I81" s="6">
        <v>98.7</v>
      </c>
      <c r="J81" s="6"/>
      <c r="K81" s="7"/>
      <c r="L81" s="8"/>
      <c r="M81" s="13">
        <f t="shared" si="7"/>
        <v>0</v>
      </c>
    </row>
    <row r="82" spans="2:13" x14ac:dyDescent="0.25">
      <c r="B82" s="12"/>
      <c r="C82" s="6"/>
      <c r="D82" s="6"/>
      <c r="E82" s="7"/>
      <c r="F82" s="13"/>
      <c r="G82" s="18" t="s">
        <v>50</v>
      </c>
      <c r="H82" s="6" t="s">
        <v>2</v>
      </c>
      <c r="I82" s="6">
        <v>98.7</v>
      </c>
      <c r="J82" s="6"/>
      <c r="K82" s="7"/>
      <c r="L82" s="8"/>
      <c r="M82" s="13">
        <f t="shared" si="7"/>
        <v>0</v>
      </c>
    </row>
    <row r="83" spans="2:13" x14ac:dyDescent="0.25">
      <c r="B83" s="12"/>
      <c r="C83" s="6"/>
      <c r="D83" s="6"/>
      <c r="E83" s="7"/>
      <c r="F83" s="13"/>
      <c r="G83" s="18" t="s">
        <v>77</v>
      </c>
      <c r="H83" s="6" t="s">
        <v>2</v>
      </c>
      <c r="I83" s="6">
        <v>32.9</v>
      </c>
      <c r="J83" s="6"/>
      <c r="K83" s="7"/>
      <c r="L83" s="8"/>
      <c r="M83" s="13">
        <f t="shared" si="7"/>
        <v>0</v>
      </c>
    </row>
    <row r="84" spans="2:13" x14ac:dyDescent="0.25">
      <c r="B84" s="12"/>
      <c r="C84" s="6"/>
      <c r="D84" s="6"/>
      <c r="E84" s="7"/>
      <c r="F84" s="13"/>
      <c r="G84" s="18" t="s">
        <v>78</v>
      </c>
      <c r="H84" s="6" t="s">
        <v>2</v>
      </c>
      <c r="I84" s="6">
        <v>65.8</v>
      </c>
      <c r="J84" s="6"/>
      <c r="K84" s="7"/>
      <c r="L84" s="8"/>
      <c r="M84" s="13">
        <f t="shared" si="7"/>
        <v>0</v>
      </c>
    </row>
    <row r="85" spans="2:13" x14ac:dyDescent="0.25">
      <c r="B85" s="12"/>
      <c r="C85" s="6"/>
      <c r="D85" s="6"/>
      <c r="E85" s="7"/>
      <c r="F85" s="13"/>
      <c r="G85" s="18" t="s">
        <v>79</v>
      </c>
      <c r="H85" s="6" t="s">
        <v>2</v>
      </c>
      <c r="I85" s="6">
        <v>32.9</v>
      </c>
      <c r="J85" s="6"/>
      <c r="K85" s="7"/>
      <c r="L85" s="8"/>
      <c r="M85" s="13">
        <f t="shared" si="7"/>
        <v>0</v>
      </c>
    </row>
    <row r="86" spans="2:13" x14ac:dyDescent="0.25">
      <c r="B86" s="12"/>
      <c r="C86" s="6"/>
      <c r="D86" s="6"/>
      <c r="E86" s="7"/>
      <c r="F86" s="13"/>
      <c r="G86" s="18" t="s">
        <v>46</v>
      </c>
      <c r="H86" s="6" t="s">
        <v>14</v>
      </c>
      <c r="I86" s="6">
        <v>10</v>
      </c>
      <c r="J86" s="6"/>
      <c r="K86" s="7"/>
      <c r="L86" s="8"/>
      <c r="M86" s="13">
        <f t="shared" si="7"/>
        <v>0</v>
      </c>
    </row>
    <row r="87" spans="2:13" x14ac:dyDescent="0.25">
      <c r="B87" s="12" t="s">
        <v>67</v>
      </c>
      <c r="C87" s="6" t="s">
        <v>2</v>
      </c>
      <c r="D87" s="6">
        <v>94</v>
      </c>
      <c r="E87" s="7"/>
      <c r="F87" s="13">
        <f t="shared" si="8"/>
        <v>0</v>
      </c>
      <c r="G87" s="18" t="s">
        <v>74</v>
      </c>
      <c r="H87" s="6" t="s">
        <v>2</v>
      </c>
      <c r="I87" s="6">
        <v>103.5</v>
      </c>
      <c r="J87" s="6"/>
      <c r="K87" s="6"/>
      <c r="L87" s="8"/>
      <c r="M87" s="13">
        <f t="shared" si="7"/>
        <v>0</v>
      </c>
    </row>
    <row r="88" spans="2:13" x14ac:dyDescent="0.25">
      <c r="B88" s="12"/>
      <c r="C88" s="6"/>
      <c r="D88" s="6"/>
      <c r="E88" s="7"/>
      <c r="F88" s="13"/>
      <c r="G88" s="18" t="s">
        <v>46</v>
      </c>
      <c r="H88" s="6" t="s">
        <v>14</v>
      </c>
      <c r="I88" s="6">
        <v>10</v>
      </c>
      <c r="J88" s="6"/>
      <c r="K88" s="7"/>
      <c r="L88" s="8"/>
      <c r="M88" s="13">
        <f t="shared" si="7"/>
        <v>0</v>
      </c>
    </row>
    <row r="89" spans="2:13" ht="30" x14ac:dyDescent="0.25">
      <c r="B89" s="12" t="s">
        <v>68</v>
      </c>
      <c r="C89" s="6" t="s">
        <v>20</v>
      </c>
      <c r="D89" s="6">
        <v>41.7</v>
      </c>
      <c r="E89" s="7"/>
      <c r="F89" s="13">
        <f t="shared" si="8"/>
        <v>0</v>
      </c>
      <c r="G89" s="18" t="s">
        <v>74</v>
      </c>
      <c r="H89" s="6" t="s">
        <v>2</v>
      </c>
      <c r="I89" s="6">
        <v>22.934999999999999</v>
      </c>
      <c r="J89" s="6"/>
      <c r="K89" s="6"/>
      <c r="L89" s="8"/>
      <c r="M89" s="13">
        <f t="shared" si="7"/>
        <v>0</v>
      </c>
    </row>
    <row r="90" spans="2:13" x14ac:dyDescent="0.25">
      <c r="B90" s="12"/>
      <c r="C90" s="6"/>
      <c r="D90" s="6"/>
      <c r="E90" s="7"/>
      <c r="F90" s="13"/>
      <c r="G90" s="18" t="s">
        <v>75</v>
      </c>
      <c r="H90" s="6" t="s">
        <v>20</v>
      </c>
      <c r="I90" s="6">
        <v>44</v>
      </c>
      <c r="J90" s="6"/>
      <c r="K90" s="6"/>
      <c r="L90" s="8"/>
      <c r="M90" s="13">
        <f t="shared" si="7"/>
        <v>0</v>
      </c>
    </row>
    <row r="91" spans="2:13" x14ac:dyDescent="0.25">
      <c r="B91" s="12"/>
      <c r="C91" s="6"/>
      <c r="D91" s="6"/>
      <c r="E91" s="7"/>
      <c r="F91" s="13"/>
      <c r="G91" s="18" t="s">
        <v>72</v>
      </c>
      <c r="H91" s="6" t="s">
        <v>14</v>
      </c>
      <c r="I91" s="6">
        <v>500</v>
      </c>
      <c r="J91" s="6"/>
      <c r="K91" s="6"/>
      <c r="L91" s="8"/>
      <c r="M91" s="13">
        <f t="shared" si="7"/>
        <v>0</v>
      </c>
    </row>
    <row r="92" spans="2:13" x14ac:dyDescent="0.25">
      <c r="B92" s="12"/>
      <c r="C92" s="6"/>
      <c r="D92" s="6"/>
      <c r="E92" s="7"/>
      <c r="F92" s="13"/>
      <c r="G92" s="18" t="s">
        <v>73</v>
      </c>
      <c r="H92" s="6" t="s">
        <v>14</v>
      </c>
      <c r="I92" s="6">
        <v>2</v>
      </c>
      <c r="J92" s="6"/>
      <c r="K92" s="6"/>
      <c r="L92" s="8"/>
      <c r="M92" s="13">
        <f t="shared" si="7"/>
        <v>0</v>
      </c>
    </row>
    <row r="93" spans="2:13" x14ac:dyDescent="0.25">
      <c r="B93" s="12" t="s">
        <v>69</v>
      </c>
      <c r="C93" s="6" t="s">
        <v>20</v>
      </c>
      <c r="D93" s="6">
        <v>4.2</v>
      </c>
      <c r="E93" s="7"/>
      <c r="F93" s="13">
        <f t="shared" si="8"/>
        <v>0</v>
      </c>
      <c r="G93" s="18" t="s">
        <v>74</v>
      </c>
      <c r="H93" s="6" t="s">
        <v>2</v>
      </c>
      <c r="I93" s="6">
        <v>2.31</v>
      </c>
      <c r="J93" s="6"/>
      <c r="K93" s="6"/>
      <c r="L93" s="8"/>
      <c r="M93" s="13">
        <f t="shared" si="7"/>
        <v>0</v>
      </c>
    </row>
    <row r="94" spans="2:13" x14ac:dyDescent="0.25">
      <c r="B94" s="12" t="s">
        <v>70</v>
      </c>
      <c r="C94" s="6" t="s">
        <v>2</v>
      </c>
      <c r="D94" s="6">
        <f>41.7*0.5</f>
        <v>20.85</v>
      </c>
      <c r="E94" s="7"/>
      <c r="F94" s="13">
        <f t="shared" si="8"/>
        <v>0</v>
      </c>
      <c r="G94" s="18" t="s">
        <v>71</v>
      </c>
      <c r="H94" s="6" t="s">
        <v>20</v>
      </c>
      <c r="I94" s="6">
        <v>44</v>
      </c>
      <c r="J94" s="6"/>
      <c r="K94" s="6"/>
      <c r="L94" s="8"/>
      <c r="M94" s="13">
        <f t="shared" si="7"/>
        <v>0</v>
      </c>
    </row>
    <row r="95" spans="2:13" x14ac:dyDescent="0.25">
      <c r="B95" s="12"/>
      <c r="C95" s="6"/>
      <c r="D95" s="6"/>
      <c r="E95" s="6"/>
      <c r="F95" s="11"/>
      <c r="G95" s="18" t="s">
        <v>72</v>
      </c>
      <c r="H95" s="6" t="s">
        <v>14</v>
      </c>
      <c r="I95" s="6">
        <v>500</v>
      </c>
      <c r="J95" s="6"/>
      <c r="K95" s="6"/>
      <c r="L95" s="8"/>
      <c r="M95" s="13">
        <f t="shared" si="7"/>
        <v>0</v>
      </c>
    </row>
    <row r="96" spans="2:13" x14ac:dyDescent="0.25">
      <c r="B96" s="12"/>
      <c r="C96" s="6"/>
      <c r="D96" s="6"/>
      <c r="E96" s="6"/>
      <c r="F96" s="11"/>
      <c r="G96" s="18" t="s">
        <v>73</v>
      </c>
      <c r="H96" s="6" t="s">
        <v>14</v>
      </c>
      <c r="I96" s="6">
        <v>2</v>
      </c>
      <c r="J96" s="6"/>
      <c r="K96" s="6"/>
      <c r="L96" s="8"/>
      <c r="M96" s="13">
        <f t="shared" si="7"/>
        <v>0</v>
      </c>
    </row>
    <row r="97" spans="2:13" ht="15.75" thickBot="1" x14ac:dyDescent="0.3">
      <c r="B97" s="14"/>
      <c r="C97" s="15"/>
      <c r="D97" s="15"/>
      <c r="E97" s="15"/>
      <c r="F97" s="17"/>
      <c r="G97" s="19"/>
      <c r="H97" s="15"/>
      <c r="I97" s="15"/>
      <c r="J97" s="15"/>
      <c r="K97" s="15"/>
      <c r="L97" s="16"/>
      <c r="M97" s="17"/>
    </row>
    <row r="98" spans="2:13" ht="15.75" thickBot="1" x14ac:dyDescent="0.3">
      <c r="B98" s="49" t="s">
        <v>107</v>
      </c>
      <c r="C98" s="50"/>
      <c r="D98" s="50"/>
      <c r="E98" s="50"/>
      <c r="F98" s="27">
        <f>SUM(F5:F97)</f>
        <v>0</v>
      </c>
      <c r="G98" s="51" t="s">
        <v>108</v>
      </c>
      <c r="H98" s="52"/>
      <c r="I98" s="52"/>
      <c r="J98" s="52"/>
      <c r="K98" s="52"/>
      <c r="L98" s="53"/>
      <c r="M98" s="28">
        <f>SUM(M5:M96)</f>
        <v>0</v>
      </c>
    </row>
    <row r="99" spans="2:13" ht="15.75" thickBot="1" x14ac:dyDescent="0.3">
      <c r="B99" s="33" t="s">
        <v>105</v>
      </c>
      <c r="C99" s="31"/>
      <c r="D99" s="9"/>
      <c r="E99" s="9"/>
      <c r="F99" s="9"/>
      <c r="G99" s="9"/>
      <c r="H99" s="9"/>
      <c r="I99" s="9"/>
      <c r="J99" s="9"/>
      <c r="K99" s="9"/>
      <c r="L99" s="29"/>
      <c r="M99" s="30"/>
    </row>
    <row r="100" spans="2:13" ht="15.75" thickBot="1" x14ac:dyDescent="0.3">
      <c r="B100" s="32" t="s">
        <v>106</v>
      </c>
      <c r="C100" s="6"/>
      <c r="D100" s="6"/>
      <c r="E100" s="6"/>
      <c r="F100" s="6"/>
      <c r="G100" s="6"/>
      <c r="H100" s="6"/>
      <c r="I100" s="6"/>
      <c r="J100" s="6"/>
      <c r="K100" s="6"/>
      <c r="L100" s="8"/>
      <c r="M100" s="11"/>
    </row>
    <row r="101" spans="2:13" x14ac:dyDescent="0.25">
      <c r="B101" s="54" t="s">
        <v>109</v>
      </c>
      <c r="C101" s="54"/>
      <c r="D101" s="54"/>
      <c r="E101" s="54"/>
      <c r="F101" s="34">
        <f>F98+M98</f>
        <v>0</v>
      </c>
      <c r="G101" s="4" t="s">
        <v>111</v>
      </c>
    </row>
    <row r="102" spans="2:13" x14ac:dyDescent="0.25">
      <c r="B102" s="55" t="s">
        <v>110</v>
      </c>
      <c r="C102" s="55"/>
      <c r="D102" s="55"/>
      <c r="E102" s="55"/>
      <c r="F102" s="4">
        <v>129.4</v>
      </c>
      <c r="G102" s="4" t="s">
        <v>2</v>
      </c>
    </row>
    <row r="103" spans="2:13" x14ac:dyDescent="0.25">
      <c r="B103" s="55" t="s">
        <v>112</v>
      </c>
      <c r="C103" s="55"/>
      <c r="D103" s="55"/>
      <c r="E103" s="55"/>
      <c r="F103" s="5">
        <f>F101/F102</f>
        <v>0</v>
      </c>
      <c r="G103" s="4" t="s">
        <v>111</v>
      </c>
    </row>
    <row r="104" spans="2:13" x14ac:dyDescent="0.25">
      <c r="B104" s="55"/>
      <c r="C104" s="55"/>
      <c r="D104" s="55"/>
      <c r="E104" s="55"/>
      <c r="F104" s="5">
        <f>F103/37</f>
        <v>0</v>
      </c>
      <c r="G104" s="47" t="s">
        <v>113</v>
      </c>
    </row>
  </sheetData>
  <mergeCells count="5">
    <mergeCell ref="B98:E98"/>
    <mergeCell ref="G98:L98"/>
    <mergeCell ref="B101:E101"/>
    <mergeCell ref="B102:E102"/>
    <mergeCell ref="B103:E10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2023-08-27T13:56:52Z</dcterms:modified>
</cp:coreProperties>
</file>