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val\Desktop\Дом\Вентиляция\"/>
    </mc:Choice>
  </mc:AlternateContent>
  <xr:revisionPtr revIDLastSave="0" documentId="13_ncr:1_{97EA72B7-C015-49C2-B6E7-4A4ABDA148D1}" xr6:coauthVersionLast="47" xr6:coauthVersionMax="47" xr10:uidLastSave="{00000000-0000-0000-0000-000000000000}"/>
  <bookViews>
    <workbookView xWindow="-110" yWindow="-110" windowWidth="19420" windowHeight="11020" xr2:uid="{9328337C-2D39-4B78-8300-AF4E1854D669}"/>
  </bookViews>
  <sheets>
    <sheet name="Вентиляція Хотянівк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3" i="1"/>
  <c r="B14" i="1"/>
  <c r="G14" i="1"/>
  <c r="V14" i="1" s="1"/>
  <c r="F14" i="1"/>
  <c r="R14" i="1" s="1"/>
  <c r="V13" i="1"/>
  <c r="R13" i="1"/>
  <c r="M13" i="1"/>
  <c r="I13" i="1"/>
  <c r="V12" i="1"/>
  <c r="R12" i="1"/>
  <c r="M12" i="1"/>
  <c r="I12" i="1"/>
  <c r="V11" i="1"/>
  <c r="R11" i="1"/>
  <c r="M11" i="1"/>
  <c r="I11" i="1"/>
  <c r="V10" i="1"/>
  <c r="R10" i="1"/>
  <c r="M10" i="1"/>
  <c r="I10" i="1"/>
  <c r="V9" i="1"/>
  <c r="R9" i="1"/>
  <c r="M9" i="1"/>
  <c r="O9" i="1" s="1"/>
  <c r="I9" i="1"/>
  <c r="V8" i="1"/>
  <c r="R8" i="1"/>
  <c r="M8" i="1"/>
  <c r="I8" i="1"/>
  <c r="V7" i="1"/>
  <c r="R7" i="1"/>
  <c r="M7" i="1"/>
  <c r="I7" i="1"/>
  <c r="V6" i="1"/>
  <c r="R6" i="1"/>
  <c r="M6" i="1"/>
  <c r="I6" i="1"/>
  <c r="V5" i="1"/>
  <c r="R5" i="1"/>
  <c r="M5" i="1"/>
  <c r="I5" i="1"/>
  <c r="V4" i="1"/>
  <c r="R4" i="1"/>
  <c r="M4" i="1"/>
  <c r="I4" i="1"/>
  <c r="V3" i="1"/>
  <c r="R3" i="1"/>
  <c r="M3" i="1"/>
  <c r="I3" i="1"/>
  <c r="X9" i="1" l="1"/>
  <c r="I14" i="1"/>
  <c r="S15" i="1"/>
  <c r="U8" i="1" s="1"/>
  <c r="T8" i="1" s="1"/>
  <c r="S8" i="1" s="1"/>
  <c r="N15" i="1"/>
  <c r="P5" i="1" s="1"/>
  <c r="O5" i="1" s="1"/>
  <c r="N5" i="1" s="1"/>
  <c r="T11" i="1"/>
  <c r="X13" i="1"/>
  <c r="W15" i="1"/>
  <c r="Y8" i="1" s="1"/>
  <c r="X8" i="1" s="1"/>
  <c r="W8" i="1" s="1"/>
  <c r="U13" i="1"/>
  <c r="T13" i="1" s="1"/>
  <c r="S13" i="1" s="1"/>
  <c r="M14" i="1"/>
  <c r="O13" i="1"/>
  <c r="J15" i="1"/>
  <c r="L8" i="1" s="1"/>
  <c r="K8" i="1" s="1"/>
  <c r="J8" i="1" s="1"/>
  <c r="U12" i="1" l="1"/>
  <c r="T12" i="1" s="1"/>
  <c r="S12" i="1" s="1"/>
  <c r="Y12" i="1"/>
  <c r="X12" i="1" s="1"/>
  <c r="W12" i="1" s="1"/>
  <c r="Y7" i="1"/>
  <c r="X7" i="1" s="1"/>
  <c r="W7" i="1" s="1"/>
  <c r="Y5" i="1"/>
  <c r="X5" i="1" s="1"/>
  <c r="W5" i="1" s="1"/>
  <c r="Y10" i="1"/>
  <c r="X10" i="1" s="1"/>
  <c r="W10" i="1" s="1"/>
  <c r="U4" i="1"/>
  <c r="T4" i="1" s="1"/>
  <c r="S4" i="1" s="1"/>
  <c r="Y6" i="1"/>
  <c r="X6" i="1" s="1"/>
  <c r="W6" i="1" s="1"/>
  <c r="P8" i="1"/>
  <c r="O8" i="1" s="1"/>
  <c r="N8" i="1" s="1"/>
  <c r="U6" i="1"/>
  <c r="T6" i="1" s="1"/>
  <c r="S6" i="1" s="1"/>
  <c r="U10" i="1"/>
  <c r="T10" i="1" s="1"/>
  <c r="S10" i="1" s="1"/>
  <c r="P12" i="1"/>
  <c r="O12" i="1" s="1"/>
  <c r="N12" i="1" s="1"/>
  <c r="U7" i="1"/>
  <c r="T7" i="1" s="1"/>
  <c r="S7" i="1" s="1"/>
  <c r="P7" i="1"/>
  <c r="O7" i="1" s="1"/>
  <c r="N7" i="1" s="1"/>
  <c r="U9" i="1"/>
  <c r="T9" i="1" s="1"/>
  <c r="S9" i="1" s="1"/>
  <c r="P10" i="1"/>
  <c r="O10" i="1" s="1"/>
  <c r="N10" i="1" s="1"/>
  <c r="U3" i="1"/>
  <c r="T3" i="1" s="1"/>
  <c r="P11" i="1"/>
  <c r="O11" i="1" s="1"/>
  <c r="N11" i="1" s="1"/>
  <c r="Y4" i="1"/>
  <c r="X4" i="1" s="1"/>
  <c r="W4" i="1" s="1"/>
  <c r="P6" i="1"/>
  <c r="O6" i="1" s="1"/>
  <c r="N6" i="1" s="1"/>
  <c r="P4" i="1"/>
  <c r="O4" i="1" s="1"/>
  <c r="N4" i="1" s="1"/>
  <c r="P3" i="1"/>
  <c r="O3" i="1" s="1"/>
  <c r="Y11" i="1"/>
  <c r="X11" i="1" s="1"/>
  <c r="W11" i="1" s="1"/>
  <c r="U5" i="1"/>
  <c r="T5" i="1" s="1"/>
  <c r="S5" i="1" s="1"/>
  <c r="Y3" i="1"/>
  <c r="X3" i="1" s="1"/>
  <c r="L6" i="1"/>
  <c r="K6" i="1" s="1"/>
  <c r="J6" i="1" s="1"/>
  <c r="L3" i="1"/>
  <c r="L10" i="1"/>
  <c r="K10" i="1" s="1"/>
  <c r="J10" i="1" s="1"/>
  <c r="L13" i="1"/>
  <c r="K13" i="1" s="1"/>
  <c r="J13" i="1" s="1"/>
  <c r="L7" i="1"/>
  <c r="K7" i="1" s="1"/>
  <c r="J7" i="1" s="1"/>
  <c r="L12" i="1"/>
  <c r="K12" i="1" s="1"/>
  <c r="J12" i="1" s="1"/>
  <c r="L9" i="1"/>
  <c r="K9" i="1" s="1"/>
  <c r="J9" i="1" s="1"/>
  <c r="L5" i="1"/>
  <c r="K5" i="1" s="1"/>
  <c r="J5" i="1" s="1"/>
  <c r="L4" i="1"/>
  <c r="K4" i="1" s="1"/>
  <c r="J4" i="1" s="1"/>
  <c r="U14" i="1" l="1"/>
  <c r="P14" i="1"/>
  <c r="Y14" i="1"/>
  <c r="O14" i="1"/>
  <c r="N3" i="1"/>
  <c r="N14" i="1" s="1"/>
  <c r="T14" i="1"/>
  <c r="S3" i="1"/>
  <c r="S14" i="1" s="1"/>
  <c r="X14" i="1"/>
  <c r="W3" i="1"/>
  <c r="W14" i="1" s="1"/>
  <c r="L14" i="1"/>
  <c r="K3" i="1"/>
  <c r="K14" i="1" l="1"/>
  <c r="J3" i="1"/>
  <c r="J1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tc={16F258A4-CE49-4E10-B5AD-AA7139E34297}</author>
  </authors>
  <commentList>
    <comment ref="B13" authorId="0" shapeId="0" xr:uid="{16F258A4-CE49-4E10-B5AD-AA7139E34297}">
      <text>
        <t>[Цепочка примечаний]
Ваша версия Excel позволяет прочитать эту цепочку примечаний, но если открыть файл в более поздней версии Excel, все внесенные в нее изменения будут удалены. Подробнее: https://go.microsoft.com/fwlink/?linkid=870924
Комментарий:
    Складається з приміщення топочної (3,72 м.кв) та приміщення кладової (5,58 м.кв)</t>
      </text>
    </comment>
  </commentList>
</comments>
</file>

<file path=xl/sharedStrings.xml><?xml version="1.0" encoding="utf-8"?>
<sst xmlns="http://schemas.openxmlformats.org/spreadsheetml/2006/main" count="43" uniqueCount="35">
  <si>
    <t>Провітрювання</t>
  </si>
  <si>
    <t>Приток, м.куб</t>
  </si>
  <si>
    <t>Витяжка, м.куб</t>
  </si>
  <si>
    <t>Крок зниження потужності, рази</t>
  </si>
  <si>
    <t>Приток без перекриття заслонки, м.куб</t>
  </si>
  <si>
    <t>Приток після закриття заслонки, м.куб</t>
  </si>
  <si>
    <t>Додатковий обсяг від притоку з кімн. 9</t>
  </si>
  <si>
    <t>Частка від притоку з кімн. 9</t>
  </si>
  <si>
    <t>Витяжка без перекриття заслонки, м.куб</t>
  </si>
  <si>
    <t>Витяжка після закриття заслонки (прим. 7 та 11), м.куб</t>
  </si>
  <si>
    <t>Додатковий обсяг після перекриття заслінки</t>
  </si>
  <si>
    <t>Частка від перекриття заслінки</t>
  </si>
  <si>
    <t>Витяжка після закриття заслонки, м.куб</t>
  </si>
  <si>
    <t>Додатковий обсяг відпысля перекриття</t>
  </si>
  <si>
    <t>Частка від перекриття</t>
  </si>
  <si>
    <t>Мастерспальня</t>
  </si>
  <si>
    <t>С/в мастерспальні</t>
  </si>
  <si>
    <t>Дитяча 1</t>
  </si>
  <si>
    <t>Дитяча 2</t>
  </si>
  <si>
    <t>С/в загальний</t>
  </si>
  <si>
    <t>Коридор</t>
  </si>
  <si>
    <t>Гардеробна</t>
  </si>
  <si>
    <t>Прихожа</t>
  </si>
  <si>
    <t>Вітальня-кухня</t>
  </si>
  <si>
    <t>Кабінет</t>
  </si>
  <si>
    <t>Кладова-топочна</t>
  </si>
  <si>
    <t>Приток без обсягу кім. №9, м.куб</t>
  </si>
  <si>
    <t>Витяжка без обсягу прим. 7 та 11, м.куб</t>
  </si>
  <si>
    <r>
      <rPr>
        <b/>
        <sz val="11"/>
        <color theme="1"/>
        <rFont val="Calibri"/>
        <family val="2"/>
        <charset val="204"/>
        <scheme val="minor"/>
      </rPr>
      <t xml:space="preserve">Сценарій 300 м.куб </t>
    </r>
    <r>
      <rPr>
        <sz val="11"/>
        <color theme="1"/>
        <rFont val="Calibri"/>
        <family val="2"/>
        <charset val="204"/>
        <scheme val="minor"/>
      </rPr>
      <t xml:space="preserve">
 Регульовані заслонки відкриті, працює з 6:00 до 8:00 та з 16:00 до 21:00 
4 людини у активній фазі</t>
    </r>
  </si>
  <si>
    <r>
      <rPr>
        <b/>
        <sz val="11"/>
        <color theme="1"/>
        <rFont val="Calibri"/>
        <family val="2"/>
        <charset val="204"/>
        <scheme val="minor"/>
      </rPr>
      <t xml:space="preserve">Сценарій 180м.куб </t>
    </r>
    <r>
      <rPr>
        <sz val="11"/>
        <color theme="1"/>
        <rFont val="Calibri"/>
        <family val="2"/>
        <charset val="204"/>
        <scheme val="minor"/>
      </rPr>
      <t xml:space="preserve">
Потужність 180 м.куб,  Регульовані заслонки закриті, працює з 8:00 до 16:00  та з 21:00 до 6:00 
День з 8:00 до 16:00 - 2 людини = 1 у мастерспальні + 1 у кабінеті 
Ніч з 21:00 до 6:00 - 4 людини = 2 у мастерспальні + по 1 у дитячіх</t>
    </r>
  </si>
  <si>
    <t>Площа, м.кв</t>
  </si>
  <si>
    <t>Висота, м</t>
  </si>
  <si>
    <t>Об'єм, м.куб</t>
  </si>
  <si>
    <t>Назва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</si>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</sst>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1" fontId="0" fillId="2" borderId="3" xfId="0" applyNumberFormat="1" applyFill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1" fontId="0" fillId="3" borderId="3" xfId="0" applyNumberForma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Юрий Ковальский" id="{AAC99CDA-49D9-4BFC-BE30-9D664B03BBA4}" userId="1682d2f5c7c09637" providerId="Windows Live"/>
</personList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3" dT="2023-12-23T17:10:53.01" personId="{AAC99CDA-49D9-4BFC-BE30-9D664B03BBA4}" id="{16F258A4-CE49-4E10-B5AD-AA7139E34297}">
    <text>Складається з приміщення топочної (3,72 м.кв) та приміщення кладової (5,58 м.кв)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50D71-0F08-438F-BD68-3FB74D36D4D8}">
  <dimension ref="A1:Y15"/>
  <sheetViews>
    <sheetView tabSelected="1" zoomScale="80" workbookViewId="0">
      <selection activeCell="E16" sqref="E16"/>
    </sheetView>
  </sheetViews>
  <sheetFormatPr defaultRowHeight="14.5" x14ac:dyDescent="0.35"/>
  <cols>
    <col min="1" max="1" width="4.6328125" style="3" customWidth="1"/>
    <col min="2" max="2" width="7.7265625" style="3" customWidth="1"/>
    <col min="3" max="3" width="7.54296875" style="3" customWidth="1"/>
    <col min="4" max="4" width="7.36328125" style="3" customWidth="1"/>
    <col min="5" max="5" width="17.1796875" style="3" customWidth="1"/>
    <col min="6" max="6" width="14.6328125" style="3" customWidth="1"/>
    <col min="7" max="7" width="19.36328125" style="3" customWidth="1"/>
    <col min="8" max="8" width="11.1796875" style="3" customWidth="1"/>
    <col min="9" max="9" width="15.26953125" style="3" customWidth="1"/>
    <col min="10" max="12" width="12" style="3" customWidth="1"/>
    <col min="13" max="13" width="12.81640625" style="3" customWidth="1"/>
    <col min="14" max="14" width="12.26953125" style="3" customWidth="1"/>
    <col min="15" max="15" width="12.7265625" style="3" customWidth="1"/>
    <col min="16" max="16" width="12.36328125" style="3" customWidth="1"/>
    <col min="17" max="27" width="0" style="3" hidden="1" customWidth="1"/>
    <col min="28" max="16384" width="8.7265625" style="3"/>
  </cols>
  <sheetData>
    <row r="1" spans="1:25" ht="73" customHeight="1" x14ac:dyDescent="0.35">
      <c r="A1" s="29" t="s">
        <v>34</v>
      </c>
      <c r="B1" s="30" t="s">
        <v>30</v>
      </c>
      <c r="C1" s="30" t="s">
        <v>31</v>
      </c>
      <c r="D1" s="30" t="s">
        <v>32</v>
      </c>
      <c r="E1" s="29" t="s">
        <v>33</v>
      </c>
      <c r="F1" s="1" t="s">
        <v>28</v>
      </c>
      <c r="G1" s="1"/>
      <c r="H1" s="1" t="s">
        <v>29</v>
      </c>
      <c r="I1" s="1"/>
      <c r="J1" s="1"/>
      <c r="K1" s="1"/>
      <c r="L1" s="1"/>
      <c r="M1" s="1"/>
      <c r="N1" s="1"/>
      <c r="O1" s="1"/>
      <c r="P1" s="1"/>
      <c r="Q1" s="4" t="s">
        <v>0</v>
      </c>
      <c r="R1" s="4"/>
      <c r="S1" s="4"/>
      <c r="T1" s="4"/>
      <c r="U1" s="4"/>
      <c r="V1" s="4"/>
      <c r="W1" s="4"/>
      <c r="X1" s="4"/>
      <c r="Y1" s="4"/>
    </row>
    <row r="2" spans="1:25" ht="62" customHeight="1" x14ac:dyDescent="0.35">
      <c r="A2" s="29"/>
      <c r="B2" s="31"/>
      <c r="C2" s="31"/>
      <c r="D2" s="31"/>
      <c r="E2" s="29"/>
      <c r="F2" s="32" t="s">
        <v>1</v>
      </c>
      <c r="G2" s="32" t="s">
        <v>2</v>
      </c>
      <c r="H2" s="32" t="s">
        <v>3</v>
      </c>
      <c r="I2" s="32" t="s">
        <v>4</v>
      </c>
      <c r="J2" s="32" t="s">
        <v>5</v>
      </c>
      <c r="K2" s="32" t="s">
        <v>6</v>
      </c>
      <c r="L2" s="32" t="s">
        <v>7</v>
      </c>
      <c r="M2" s="32" t="s">
        <v>8</v>
      </c>
      <c r="N2" s="32" t="s">
        <v>9</v>
      </c>
      <c r="O2" s="32" t="s">
        <v>10</v>
      </c>
      <c r="P2" s="32" t="s">
        <v>11</v>
      </c>
      <c r="Q2" s="5" t="s">
        <v>3</v>
      </c>
      <c r="R2" s="2" t="s">
        <v>4</v>
      </c>
      <c r="S2" s="2" t="s">
        <v>5</v>
      </c>
      <c r="T2" s="2" t="s">
        <v>6</v>
      </c>
      <c r="U2" s="2" t="s">
        <v>7</v>
      </c>
      <c r="V2" s="2" t="s">
        <v>8</v>
      </c>
      <c r="W2" s="2" t="s">
        <v>12</v>
      </c>
      <c r="X2" s="2" t="s">
        <v>13</v>
      </c>
      <c r="Y2" s="2" t="s">
        <v>14</v>
      </c>
    </row>
    <row r="3" spans="1:25" x14ac:dyDescent="0.35">
      <c r="A3" s="2">
        <v>1</v>
      </c>
      <c r="B3" s="20">
        <v>18.41</v>
      </c>
      <c r="C3" s="2">
        <v>3.05</v>
      </c>
      <c r="D3" s="20">
        <f>B3*C3</f>
        <v>56.150499999999994</v>
      </c>
      <c r="E3" s="2" t="s">
        <v>15</v>
      </c>
      <c r="F3" s="26">
        <v>70</v>
      </c>
      <c r="G3" s="21">
        <v>0</v>
      </c>
      <c r="H3" s="7">
        <v>1.6667000000000001</v>
      </c>
      <c r="I3" s="27">
        <f t="shared" ref="I3:I13" si="0">F3/$H$3</f>
        <v>41.999160016799664</v>
      </c>
      <c r="J3" s="28">
        <f t="shared" ref="J3:J10" si="1">I3+K3</f>
        <v>69.99860002799943</v>
      </c>
      <c r="K3" s="27">
        <f>$I$11*L3</f>
        <v>27.999440011199773</v>
      </c>
      <c r="L3" s="27">
        <f t="shared" ref="L3:L10" si="2">I3/$J$15</f>
        <v>0.3888888888888889</v>
      </c>
      <c r="M3" s="23">
        <f t="shared" ref="M3:M13" si="3">G3/$H$3</f>
        <v>0</v>
      </c>
      <c r="N3" s="24">
        <f t="shared" ref="N3:N8" si="4">M3+O3</f>
        <v>0</v>
      </c>
      <c r="O3" s="25">
        <f>P3*($M$11+$M$9)</f>
        <v>0</v>
      </c>
      <c r="P3" s="25">
        <f t="shared" ref="P3:P12" si="5">M3/$N$15</f>
        <v>0</v>
      </c>
      <c r="Q3" s="10">
        <v>1</v>
      </c>
      <c r="R3" s="6">
        <f>F3/$Q$3</f>
        <v>70</v>
      </c>
      <c r="S3" s="8">
        <f t="shared" ref="S3:S10" si="6">R3+T3</f>
        <v>116.66666666666666</v>
      </c>
      <c r="T3" s="6">
        <f>$R$11*U3</f>
        <v>46.666666666666664</v>
      </c>
      <c r="U3" s="6">
        <f>R3/$S$15</f>
        <v>0.3888888888888889</v>
      </c>
      <c r="V3" s="9">
        <f>G3/$Q$3</f>
        <v>0</v>
      </c>
      <c r="W3" s="8">
        <f t="shared" ref="W3:W12" si="7">V3+X3</f>
        <v>0</v>
      </c>
      <c r="X3" s="6">
        <f>Y3*($V$11+$V$9)</f>
        <v>0</v>
      </c>
      <c r="Y3" s="6">
        <f>V3/$W$15</f>
        <v>0</v>
      </c>
    </row>
    <row r="4" spans="1:25" x14ac:dyDescent="0.35">
      <c r="A4" s="2">
        <v>2</v>
      </c>
      <c r="B4" s="12">
        <v>3.89</v>
      </c>
      <c r="C4" s="2">
        <v>3.05</v>
      </c>
      <c r="D4" s="20">
        <f t="shared" ref="D4:D13" si="8">B4*C4</f>
        <v>11.8645</v>
      </c>
      <c r="E4" s="2" t="s">
        <v>16</v>
      </c>
      <c r="F4" s="26">
        <v>0</v>
      </c>
      <c r="G4" s="21">
        <v>60</v>
      </c>
      <c r="H4" s="7"/>
      <c r="I4" s="27">
        <f t="shared" si="0"/>
        <v>0</v>
      </c>
      <c r="J4" s="28">
        <f t="shared" si="1"/>
        <v>0</v>
      </c>
      <c r="K4" s="27">
        <f>$I$11*L4</f>
        <v>0</v>
      </c>
      <c r="L4" s="27">
        <f t="shared" si="2"/>
        <v>0</v>
      </c>
      <c r="M4" s="23">
        <f t="shared" si="3"/>
        <v>35.999280014399709</v>
      </c>
      <c r="N4" s="24">
        <f t="shared" si="4"/>
        <v>59.998800023999522</v>
      </c>
      <c r="O4" s="25">
        <f t="shared" ref="O4:O13" si="9">P4*($M$11+$M$9)</f>
        <v>23.999520009599809</v>
      </c>
      <c r="P4" s="25">
        <f t="shared" si="5"/>
        <v>0.33333333333333337</v>
      </c>
      <c r="Q4" s="10"/>
      <c r="R4" s="6">
        <f t="shared" ref="R4:R14" si="10">F4/$Q$3</f>
        <v>0</v>
      </c>
      <c r="S4" s="8">
        <f t="shared" si="6"/>
        <v>0</v>
      </c>
      <c r="T4" s="6">
        <f t="shared" ref="T4:T12" si="11">$R$11*U4</f>
        <v>0</v>
      </c>
      <c r="U4" s="6">
        <f>R4/$S$15</f>
        <v>0</v>
      </c>
      <c r="V4" s="9">
        <f>G4/$Q$3</f>
        <v>60</v>
      </c>
      <c r="W4" s="8">
        <f t="shared" si="7"/>
        <v>100</v>
      </c>
      <c r="X4" s="6">
        <f t="shared" ref="X4:X13" si="12">Y4*($V$11+$V$9)</f>
        <v>40</v>
      </c>
      <c r="Y4" s="6">
        <f t="shared" ref="Y4:Y12" si="13">V4/$W$15</f>
        <v>0.33333333333333331</v>
      </c>
    </row>
    <row r="5" spans="1:25" x14ac:dyDescent="0.35">
      <c r="A5" s="2">
        <v>3</v>
      </c>
      <c r="B5" s="20">
        <v>11.82</v>
      </c>
      <c r="C5" s="2">
        <v>3.05</v>
      </c>
      <c r="D5" s="20">
        <f t="shared" si="8"/>
        <v>36.051000000000002</v>
      </c>
      <c r="E5" s="2" t="s">
        <v>17</v>
      </c>
      <c r="F5" s="26">
        <v>35</v>
      </c>
      <c r="G5" s="21">
        <v>0</v>
      </c>
      <c r="H5" s="7"/>
      <c r="I5" s="27">
        <f t="shared" si="0"/>
        <v>20.999580008399832</v>
      </c>
      <c r="J5" s="28">
        <f t="shared" si="1"/>
        <v>34.999300013999715</v>
      </c>
      <c r="K5" s="27">
        <f>$I$11*L5</f>
        <v>13.999720005599887</v>
      </c>
      <c r="L5" s="27">
        <f t="shared" si="2"/>
        <v>0.19444444444444445</v>
      </c>
      <c r="M5" s="23">
        <f t="shared" si="3"/>
        <v>0</v>
      </c>
      <c r="N5" s="24">
        <f t="shared" si="4"/>
        <v>0</v>
      </c>
      <c r="O5" s="25">
        <f t="shared" si="9"/>
        <v>0</v>
      </c>
      <c r="P5" s="25">
        <f t="shared" si="5"/>
        <v>0</v>
      </c>
      <c r="Q5" s="10"/>
      <c r="R5" s="6">
        <f t="shared" si="10"/>
        <v>35</v>
      </c>
      <c r="S5" s="8">
        <f t="shared" si="6"/>
        <v>58.333333333333329</v>
      </c>
      <c r="T5" s="6">
        <f t="shared" si="11"/>
        <v>23.333333333333332</v>
      </c>
      <c r="U5" s="6">
        <f t="shared" ref="U5:U13" si="14">R5/$S$15</f>
        <v>0.19444444444444445</v>
      </c>
      <c r="V5" s="9">
        <f t="shared" ref="V5:V14" si="15">G5/$Q$3</f>
        <v>0</v>
      </c>
      <c r="W5" s="8">
        <f t="shared" si="7"/>
        <v>0</v>
      </c>
      <c r="X5" s="6">
        <f t="shared" si="12"/>
        <v>0</v>
      </c>
      <c r="Y5" s="6">
        <f t="shared" si="13"/>
        <v>0</v>
      </c>
    </row>
    <row r="6" spans="1:25" x14ac:dyDescent="0.35">
      <c r="A6" s="2">
        <v>4</v>
      </c>
      <c r="B6" s="20">
        <v>11.82</v>
      </c>
      <c r="C6" s="2">
        <v>3.05</v>
      </c>
      <c r="D6" s="20">
        <f t="shared" si="8"/>
        <v>36.051000000000002</v>
      </c>
      <c r="E6" s="2" t="s">
        <v>18</v>
      </c>
      <c r="F6" s="26">
        <v>35</v>
      </c>
      <c r="G6" s="21">
        <v>0</v>
      </c>
      <c r="H6" s="7"/>
      <c r="I6" s="27">
        <f t="shared" si="0"/>
        <v>20.999580008399832</v>
      </c>
      <c r="J6" s="28">
        <f t="shared" si="1"/>
        <v>34.999300013999715</v>
      </c>
      <c r="K6" s="27">
        <f t="shared" ref="K6:K13" si="16">$I$11*L6</f>
        <v>13.999720005599887</v>
      </c>
      <c r="L6" s="27">
        <f t="shared" si="2"/>
        <v>0.19444444444444445</v>
      </c>
      <c r="M6" s="23">
        <f t="shared" si="3"/>
        <v>0</v>
      </c>
      <c r="N6" s="24">
        <f t="shared" si="4"/>
        <v>0</v>
      </c>
      <c r="O6" s="25">
        <f t="shared" si="9"/>
        <v>0</v>
      </c>
      <c r="P6" s="25">
        <f t="shared" si="5"/>
        <v>0</v>
      </c>
      <c r="Q6" s="10"/>
      <c r="R6" s="6">
        <f t="shared" si="10"/>
        <v>35</v>
      </c>
      <c r="S6" s="8">
        <f t="shared" si="6"/>
        <v>58.333333333333329</v>
      </c>
      <c r="T6" s="6">
        <f t="shared" si="11"/>
        <v>23.333333333333332</v>
      </c>
      <c r="U6" s="6">
        <f t="shared" si="14"/>
        <v>0.19444444444444445</v>
      </c>
      <c r="V6" s="9">
        <f t="shared" si="15"/>
        <v>0</v>
      </c>
      <c r="W6" s="8">
        <f t="shared" si="7"/>
        <v>0</v>
      </c>
      <c r="X6" s="6">
        <f t="shared" si="12"/>
        <v>0</v>
      </c>
      <c r="Y6" s="6">
        <f t="shared" si="13"/>
        <v>0</v>
      </c>
    </row>
    <row r="7" spans="1:25" x14ac:dyDescent="0.35">
      <c r="A7" s="2">
        <v>5</v>
      </c>
      <c r="B7" s="20">
        <v>4.43</v>
      </c>
      <c r="C7" s="2">
        <v>3.05</v>
      </c>
      <c r="D7" s="20">
        <f t="shared" si="8"/>
        <v>13.511499999999998</v>
      </c>
      <c r="E7" s="2" t="s">
        <v>19</v>
      </c>
      <c r="F7" s="26">
        <v>0</v>
      </c>
      <c r="G7" s="21">
        <v>60</v>
      </c>
      <c r="H7" s="7"/>
      <c r="I7" s="27">
        <f t="shared" si="0"/>
        <v>0</v>
      </c>
      <c r="J7" s="28">
        <f t="shared" si="1"/>
        <v>0</v>
      </c>
      <c r="K7" s="27">
        <f t="shared" si="16"/>
        <v>0</v>
      </c>
      <c r="L7" s="27">
        <f t="shared" si="2"/>
        <v>0</v>
      </c>
      <c r="M7" s="23">
        <f t="shared" si="3"/>
        <v>35.999280014399709</v>
      </c>
      <c r="N7" s="24">
        <f>M7+O7</f>
        <v>59.998800023999522</v>
      </c>
      <c r="O7" s="25">
        <f t="shared" si="9"/>
        <v>23.999520009599809</v>
      </c>
      <c r="P7" s="25">
        <f t="shared" si="5"/>
        <v>0.33333333333333337</v>
      </c>
      <c r="Q7" s="10"/>
      <c r="R7" s="6">
        <f t="shared" si="10"/>
        <v>0</v>
      </c>
      <c r="S7" s="8">
        <f t="shared" si="6"/>
        <v>0</v>
      </c>
      <c r="T7" s="6">
        <f t="shared" si="11"/>
        <v>0</v>
      </c>
      <c r="U7" s="6">
        <f t="shared" si="14"/>
        <v>0</v>
      </c>
      <c r="V7" s="9">
        <f t="shared" si="15"/>
        <v>60</v>
      </c>
      <c r="W7" s="8">
        <f t="shared" si="7"/>
        <v>100</v>
      </c>
      <c r="X7" s="6">
        <f t="shared" si="12"/>
        <v>40</v>
      </c>
      <c r="Y7" s="6">
        <f t="shared" si="13"/>
        <v>0.33333333333333331</v>
      </c>
    </row>
    <row r="8" spans="1:25" x14ac:dyDescent="0.35">
      <c r="A8" s="2">
        <v>6</v>
      </c>
      <c r="B8" s="20">
        <v>5.0999999999999996</v>
      </c>
      <c r="C8" s="2">
        <v>3.05</v>
      </c>
      <c r="D8" s="20">
        <f t="shared" si="8"/>
        <v>15.554999999999998</v>
      </c>
      <c r="E8" s="2" t="s">
        <v>20</v>
      </c>
      <c r="F8" s="26">
        <v>0</v>
      </c>
      <c r="G8" s="22">
        <v>0</v>
      </c>
      <c r="H8" s="7"/>
      <c r="I8" s="27">
        <f t="shared" si="0"/>
        <v>0</v>
      </c>
      <c r="J8" s="28">
        <f t="shared" si="1"/>
        <v>0</v>
      </c>
      <c r="K8" s="27">
        <f t="shared" si="16"/>
        <v>0</v>
      </c>
      <c r="L8" s="27">
        <f t="shared" si="2"/>
        <v>0</v>
      </c>
      <c r="M8" s="23">
        <f t="shared" si="3"/>
        <v>0</v>
      </c>
      <c r="N8" s="24">
        <f t="shared" si="4"/>
        <v>0</v>
      </c>
      <c r="O8" s="25">
        <f t="shared" si="9"/>
        <v>0</v>
      </c>
      <c r="P8" s="25">
        <f t="shared" si="5"/>
        <v>0</v>
      </c>
      <c r="Q8" s="10"/>
      <c r="R8" s="6">
        <f t="shared" si="10"/>
        <v>0</v>
      </c>
      <c r="S8" s="8">
        <f t="shared" si="6"/>
        <v>0</v>
      </c>
      <c r="T8" s="6">
        <f t="shared" si="11"/>
        <v>0</v>
      </c>
      <c r="U8" s="6">
        <f t="shared" si="14"/>
        <v>0</v>
      </c>
      <c r="V8" s="9">
        <f t="shared" si="15"/>
        <v>0</v>
      </c>
      <c r="W8" s="8">
        <f t="shared" si="7"/>
        <v>0</v>
      </c>
      <c r="X8" s="6">
        <f t="shared" si="12"/>
        <v>0</v>
      </c>
      <c r="Y8" s="6">
        <f t="shared" si="13"/>
        <v>0</v>
      </c>
    </row>
    <row r="9" spans="1:25" x14ac:dyDescent="0.35">
      <c r="A9" s="2">
        <v>7</v>
      </c>
      <c r="B9" s="20">
        <v>3.21</v>
      </c>
      <c r="C9" s="2">
        <v>3.05</v>
      </c>
      <c r="D9" s="20">
        <f t="shared" si="8"/>
        <v>9.7904999999999998</v>
      </c>
      <c r="E9" s="2" t="s">
        <v>21</v>
      </c>
      <c r="F9" s="26">
        <v>0</v>
      </c>
      <c r="G9" s="22">
        <v>60</v>
      </c>
      <c r="H9" s="7"/>
      <c r="I9" s="27">
        <f t="shared" si="0"/>
        <v>0</v>
      </c>
      <c r="J9" s="28">
        <f t="shared" si="1"/>
        <v>0</v>
      </c>
      <c r="K9" s="27">
        <f t="shared" si="16"/>
        <v>0</v>
      </c>
      <c r="L9" s="27">
        <f t="shared" si="2"/>
        <v>0</v>
      </c>
      <c r="M9" s="23">
        <f t="shared" si="3"/>
        <v>35.999280014399709</v>
      </c>
      <c r="N9" s="24">
        <v>0</v>
      </c>
      <c r="O9" s="25">
        <f t="shared" si="9"/>
        <v>0</v>
      </c>
      <c r="P9" s="25">
        <v>0</v>
      </c>
      <c r="Q9" s="10"/>
      <c r="R9" s="6">
        <f t="shared" si="10"/>
        <v>0</v>
      </c>
      <c r="S9" s="8">
        <f t="shared" si="6"/>
        <v>0</v>
      </c>
      <c r="T9" s="6">
        <f t="shared" si="11"/>
        <v>0</v>
      </c>
      <c r="U9" s="6">
        <f t="shared" si="14"/>
        <v>0</v>
      </c>
      <c r="V9" s="9">
        <f t="shared" si="15"/>
        <v>60</v>
      </c>
      <c r="W9" s="8">
        <v>0</v>
      </c>
      <c r="X9" s="6">
        <f t="shared" si="12"/>
        <v>0</v>
      </c>
      <c r="Y9" s="6">
        <v>0</v>
      </c>
    </row>
    <row r="10" spans="1:25" x14ac:dyDescent="0.35">
      <c r="A10" s="2">
        <v>8</v>
      </c>
      <c r="B10" s="20">
        <v>6.58</v>
      </c>
      <c r="C10" s="2">
        <v>3.05</v>
      </c>
      <c r="D10" s="20">
        <f t="shared" si="8"/>
        <v>20.068999999999999</v>
      </c>
      <c r="E10" s="2" t="s">
        <v>22</v>
      </c>
      <c r="F10" s="26">
        <v>0</v>
      </c>
      <c r="G10" s="22">
        <v>0</v>
      </c>
      <c r="H10" s="7"/>
      <c r="I10" s="27">
        <f t="shared" si="0"/>
        <v>0</v>
      </c>
      <c r="J10" s="28">
        <f t="shared" si="1"/>
        <v>0</v>
      </c>
      <c r="K10" s="27">
        <f t="shared" si="16"/>
        <v>0</v>
      </c>
      <c r="L10" s="27">
        <f t="shared" si="2"/>
        <v>0</v>
      </c>
      <c r="M10" s="23">
        <f t="shared" si="3"/>
        <v>0</v>
      </c>
      <c r="N10" s="24">
        <f>M10+O10</f>
        <v>0</v>
      </c>
      <c r="O10" s="25">
        <f t="shared" si="9"/>
        <v>0</v>
      </c>
      <c r="P10" s="25">
        <f t="shared" si="5"/>
        <v>0</v>
      </c>
      <c r="Q10" s="10"/>
      <c r="R10" s="6">
        <f t="shared" si="10"/>
        <v>0</v>
      </c>
      <c r="S10" s="8">
        <f t="shared" si="6"/>
        <v>0</v>
      </c>
      <c r="T10" s="6">
        <f t="shared" si="11"/>
        <v>0</v>
      </c>
      <c r="U10" s="6">
        <f t="shared" si="14"/>
        <v>0</v>
      </c>
      <c r="V10" s="9">
        <f t="shared" si="15"/>
        <v>0</v>
      </c>
      <c r="W10" s="8">
        <f t="shared" si="7"/>
        <v>0</v>
      </c>
      <c r="X10" s="6">
        <f t="shared" si="12"/>
        <v>0</v>
      </c>
      <c r="Y10" s="6">
        <f t="shared" si="13"/>
        <v>0</v>
      </c>
    </row>
    <row r="11" spans="1:25" x14ac:dyDescent="0.35">
      <c r="A11" s="2">
        <v>9</v>
      </c>
      <c r="B11" s="20">
        <v>34.76</v>
      </c>
      <c r="C11" s="2">
        <v>3.05</v>
      </c>
      <c r="D11" s="20">
        <f t="shared" si="8"/>
        <v>106.01799999999999</v>
      </c>
      <c r="E11" s="2" t="s">
        <v>23</v>
      </c>
      <c r="F11" s="26">
        <v>120</v>
      </c>
      <c r="G11" s="22">
        <v>60</v>
      </c>
      <c r="H11" s="7"/>
      <c r="I11" s="27">
        <f t="shared" si="0"/>
        <v>71.998560028799417</v>
      </c>
      <c r="J11" s="28">
        <v>0</v>
      </c>
      <c r="K11" s="27">
        <v>0</v>
      </c>
      <c r="L11" s="27">
        <v>0</v>
      </c>
      <c r="M11" s="23">
        <f t="shared" si="3"/>
        <v>35.999280014399709</v>
      </c>
      <c r="N11" s="24">
        <f>M11+O11</f>
        <v>59.998800023999522</v>
      </c>
      <c r="O11" s="25">
        <f t="shared" si="9"/>
        <v>23.999520009599809</v>
      </c>
      <c r="P11" s="25">
        <f t="shared" si="5"/>
        <v>0.33333333333333337</v>
      </c>
      <c r="Q11" s="10"/>
      <c r="R11" s="6">
        <f t="shared" si="10"/>
        <v>120</v>
      </c>
      <c r="S11" s="8">
        <v>0</v>
      </c>
      <c r="T11" s="6">
        <f t="shared" si="11"/>
        <v>0</v>
      </c>
      <c r="U11" s="6">
        <v>0</v>
      </c>
      <c r="V11" s="9">
        <f t="shared" si="15"/>
        <v>60</v>
      </c>
      <c r="W11" s="8">
        <f t="shared" si="7"/>
        <v>100</v>
      </c>
      <c r="X11" s="6">
        <f t="shared" si="12"/>
        <v>40</v>
      </c>
      <c r="Y11" s="6">
        <f t="shared" si="13"/>
        <v>0.33333333333333331</v>
      </c>
    </row>
    <row r="12" spans="1:25" x14ac:dyDescent="0.35">
      <c r="A12" s="2">
        <v>10</v>
      </c>
      <c r="B12" s="20">
        <v>9.51</v>
      </c>
      <c r="C12" s="2">
        <v>3.05</v>
      </c>
      <c r="D12" s="20">
        <f t="shared" si="8"/>
        <v>29.005499999999998</v>
      </c>
      <c r="E12" s="2" t="s">
        <v>24</v>
      </c>
      <c r="F12" s="26">
        <v>40</v>
      </c>
      <c r="G12" s="22">
        <v>0</v>
      </c>
      <c r="H12" s="7"/>
      <c r="I12" s="27">
        <f t="shared" si="0"/>
        <v>23.999520009599806</v>
      </c>
      <c r="J12" s="28">
        <f>I12+K12</f>
        <v>39.999200015999676</v>
      </c>
      <c r="K12" s="27">
        <f t="shared" si="16"/>
        <v>15.999680006399871</v>
      </c>
      <c r="L12" s="27">
        <f>I12/$J$15</f>
        <v>0.22222222222222221</v>
      </c>
      <c r="M12" s="23">
        <f t="shared" si="3"/>
        <v>0</v>
      </c>
      <c r="N12" s="24">
        <f>M12+O12</f>
        <v>0</v>
      </c>
      <c r="O12" s="25">
        <f t="shared" si="9"/>
        <v>0</v>
      </c>
      <c r="P12" s="25">
        <f t="shared" si="5"/>
        <v>0</v>
      </c>
      <c r="Q12" s="10"/>
      <c r="R12" s="6">
        <f t="shared" si="10"/>
        <v>40</v>
      </c>
      <c r="S12" s="8">
        <f>R12+T12</f>
        <v>66.666666666666657</v>
      </c>
      <c r="T12" s="6">
        <f t="shared" si="11"/>
        <v>26.666666666666664</v>
      </c>
      <c r="U12" s="6">
        <f t="shared" si="14"/>
        <v>0.22222222222222221</v>
      </c>
      <c r="V12" s="9">
        <f t="shared" si="15"/>
        <v>0</v>
      </c>
      <c r="W12" s="8">
        <f t="shared" si="7"/>
        <v>0</v>
      </c>
      <c r="X12" s="6">
        <f t="shared" si="12"/>
        <v>0</v>
      </c>
      <c r="Y12" s="6">
        <f t="shared" si="13"/>
        <v>0</v>
      </c>
    </row>
    <row r="13" spans="1:25" x14ac:dyDescent="0.35">
      <c r="A13" s="2">
        <v>11</v>
      </c>
      <c r="B13" s="20">
        <v>9.3000000000000007</v>
      </c>
      <c r="C13" s="2">
        <v>3.05</v>
      </c>
      <c r="D13" s="20">
        <f t="shared" si="8"/>
        <v>28.365000000000002</v>
      </c>
      <c r="E13" s="2" t="s">
        <v>25</v>
      </c>
      <c r="F13" s="26">
        <v>0</v>
      </c>
      <c r="G13" s="21">
        <v>60</v>
      </c>
      <c r="H13" s="7"/>
      <c r="I13" s="27">
        <f t="shared" si="0"/>
        <v>0</v>
      </c>
      <c r="J13" s="28">
        <f>I13+K13</f>
        <v>0</v>
      </c>
      <c r="K13" s="27">
        <f t="shared" si="16"/>
        <v>0</v>
      </c>
      <c r="L13" s="27">
        <f>I13/$J$15</f>
        <v>0</v>
      </c>
      <c r="M13" s="23">
        <f t="shared" si="3"/>
        <v>35.999280014399709</v>
      </c>
      <c r="N13" s="24">
        <v>0</v>
      </c>
      <c r="O13" s="25">
        <f t="shared" si="9"/>
        <v>0</v>
      </c>
      <c r="P13" s="25">
        <v>0</v>
      </c>
      <c r="Q13" s="10"/>
      <c r="R13" s="6">
        <f t="shared" si="10"/>
        <v>0</v>
      </c>
      <c r="S13" s="8">
        <f>R13+T13</f>
        <v>0</v>
      </c>
      <c r="T13" s="6">
        <f>$R$11*U13</f>
        <v>0</v>
      </c>
      <c r="U13" s="6">
        <f t="shared" si="14"/>
        <v>0</v>
      </c>
      <c r="V13" s="9">
        <f t="shared" si="15"/>
        <v>60</v>
      </c>
      <c r="W13" s="8">
        <v>0</v>
      </c>
      <c r="X13" s="6">
        <f t="shared" si="12"/>
        <v>0</v>
      </c>
      <c r="Y13" s="6">
        <v>0</v>
      </c>
    </row>
    <row r="14" spans="1:25" x14ac:dyDescent="0.35">
      <c r="A14" s="2"/>
      <c r="B14" s="20">
        <f>SUM(B3:B13)</f>
        <v>118.83000000000001</v>
      </c>
      <c r="C14" s="2"/>
      <c r="D14" s="2"/>
      <c r="E14" s="2"/>
      <c r="F14" s="26">
        <f>SUM(F3:F13)</f>
        <v>300</v>
      </c>
      <c r="G14" s="21">
        <f>SUM(G3:G13)</f>
        <v>300</v>
      </c>
      <c r="H14" s="7"/>
      <c r="I14" s="27">
        <f t="shared" ref="I14:P14" si="17">SUM(I3:I13)</f>
        <v>179.99640007199855</v>
      </c>
      <c r="J14" s="28">
        <f t="shared" si="17"/>
        <v>179.99640007199855</v>
      </c>
      <c r="K14" s="27">
        <f t="shared" si="17"/>
        <v>71.998560028799417</v>
      </c>
      <c r="L14" s="27">
        <f t="shared" si="17"/>
        <v>1</v>
      </c>
      <c r="M14" s="23">
        <f>SUM(M3:M13)</f>
        <v>179.99640007199855</v>
      </c>
      <c r="N14" s="24">
        <f t="shared" si="17"/>
        <v>179.99640007199855</v>
      </c>
      <c r="O14" s="25">
        <f t="shared" si="17"/>
        <v>71.998560028799432</v>
      </c>
      <c r="P14" s="25">
        <f t="shared" si="17"/>
        <v>1</v>
      </c>
      <c r="Q14" s="10"/>
      <c r="R14" s="6">
        <f t="shared" si="10"/>
        <v>300</v>
      </c>
      <c r="S14" s="8">
        <f>SUM(S3:S13)</f>
        <v>300</v>
      </c>
      <c r="T14" s="6">
        <f>SUM(T3:T13)</f>
        <v>120</v>
      </c>
      <c r="U14" s="6">
        <f>SUM(U3:U13)</f>
        <v>1</v>
      </c>
      <c r="V14" s="9">
        <f t="shared" si="15"/>
        <v>300</v>
      </c>
      <c r="W14" s="8">
        <f>SUM(W3:W13)</f>
        <v>300</v>
      </c>
      <c r="X14" s="6">
        <f>SUM(X3:X13)</f>
        <v>120</v>
      </c>
      <c r="Y14" s="6">
        <f>SUM(Y3:Y13)</f>
        <v>1</v>
      </c>
    </row>
    <row r="15" spans="1:25" ht="72.5" x14ac:dyDescent="0.35">
      <c r="F15" s="11"/>
      <c r="G15" s="11"/>
      <c r="H15" s="12"/>
      <c r="I15" s="13" t="s">
        <v>26</v>
      </c>
      <c r="J15" s="14">
        <f>SUM(I3:I13)-I11</f>
        <v>107.99784004319913</v>
      </c>
      <c r="K15" s="15"/>
      <c r="L15" s="15"/>
      <c r="M15" s="16" t="s">
        <v>27</v>
      </c>
      <c r="N15" s="17">
        <f>SUM(M3:M13)-M13-M9</f>
        <v>107.99784004319912</v>
      </c>
      <c r="O15" s="12"/>
      <c r="Q15" s="12">
        <v>1.6667000000000001</v>
      </c>
      <c r="R15" s="18" t="s">
        <v>26</v>
      </c>
      <c r="S15" s="19">
        <f>SUM(R3:R13)-R11</f>
        <v>180</v>
      </c>
      <c r="T15" s="15"/>
      <c r="U15" s="15"/>
      <c r="V15" s="18" t="s">
        <v>26</v>
      </c>
      <c r="W15" s="19">
        <f>SUM(V3:V13)-V13-V9</f>
        <v>180</v>
      </c>
      <c r="X15" s="12"/>
    </row>
  </sheetData>
  <mergeCells count="11">
    <mergeCell ref="H3:H14"/>
    <mergeCell ref="Q3:Q14"/>
    <mergeCell ref="F15:G15"/>
    <mergeCell ref="B1:B2"/>
    <mergeCell ref="C1:C2"/>
    <mergeCell ref="D1:D2"/>
    <mergeCell ref="A1:A2"/>
    <mergeCell ref="E1:E2"/>
    <mergeCell ref="F1:G1"/>
    <mergeCell ref="H1:P1"/>
    <mergeCell ref="Q1:Y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Вентиляція Хотянівка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 Ковальский</dc:creator>
  <cp:lastModifiedBy>Юрий Ковальский</cp:lastModifiedBy>
  <dcterms:created xsi:type="dcterms:W3CDTF">2023-12-23T16:55:57Z</dcterms:created>
  <dcterms:modified xsi:type="dcterms:W3CDTF">2023-12-23T17:18:09Z</dcterms:modified>
</cp:coreProperties>
</file>