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переформат ЦУМ\"/>
    </mc:Choice>
  </mc:AlternateContent>
  <bookViews>
    <workbookView xWindow="0" yWindow="0" windowWidth="28800" windowHeight="1230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Лист1!$A$7:$I$81</definedName>
    <definedName name="Виконується">#REF!</definedName>
  </definedNames>
  <calcPr calcId="162913" refMode="R1C1"/>
</workbook>
</file>

<file path=xl/calcChain.xml><?xml version="1.0" encoding="utf-8"?>
<calcChain xmlns="http://schemas.openxmlformats.org/spreadsheetml/2006/main">
  <c r="F73" i="51" l="1"/>
  <c r="F19" i="51"/>
  <c r="F20" i="51"/>
  <c r="F21" i="51"/>
  <c r="F71" i="51"/>
  <c r="F64" i="51"/>
  <c r="F61" i="51"/>
  <c r="K64" i="51"/>
  <c r="F57" i="51"/>
  <c r="F25" i="51"/>
  <c r="K23" i="51"/>
  <c r="F23" i="51"/>
  <c r="F22" i="51"/>
  <c r="F18" i="51"/>
  <c r="K71" i="51"/>
  <c r="I46" i="51"/>
  <c r="K9" i="51"/>
  <c r="K11" i="51"/>
  <c r="K12" i="51"/>
  <c r="K25" i="51" l="1"/>
  <c r="F14" i="51"/>
  <c r="F55" i="51"/>
  <c r="K57" i="51"/>
  <c r="K56" i="51"/>
  <c r="F56" i="51"/>
  <c r="K60" i="51" l="1"/>
  <c r="F60" i="51"/>
  <c r="K59" i="51"/>
  <c r="F59" i="51"/>
  <c r="K58" i="51"/>
  <c r="F58" i="51"/>
  <c r="F16" i="51" l="1"/>
  <c r="I30" i="51" l="1"/>
  <c r="F31" i="51"/>
  <c r="I38" i="51" l="1"/>
  <c r="K38" i="51" s="1"/>
  <c r="I37" i="51"/>
  <c r="K37" i="51" s="1"/>
  <c r="K39" i="51"/>
  <c r="K36" i="51"/>
  <c r="K35" i="51"/>
  <c r="K34" i="51"/>
  <c r="F17" i="51" l="1"/>
  <c r="F15" i="51"/>
  <c r="F13" i="51"/>
  <c r="F12" i="51"/>
  <c r="F11" i="51"/>
  <c r="F10" i="51"/>
  <c r="F9" i="51"/>
  <c r="F30" i="51" l="1"/>
  <c r="F26" i="51"/>
  <c r="F62" i="51" l="1"/>
  <c r="K33" i="51"/>
  <c r="K52" i="51"/>
  <c r="K51" i="51"/>
  <c r="K50" i="51"/>
  <c r="K49" i="51"/>
  <c r="K48" i="51"/>
  <c r="K47" i="51"/>
  <c r="F47" i="51"/>
  <c r="K42" i="51"/>
  <c r="I41" i="51"/>
  <c r="K41" i="51" s="1"/>
  <c r="I40" i="51"/>
  <c r="K40" i="51" s="1"/>
  <c r="F40" i="51"/>
  <c r="I31" i="51" l="1"/>
  <c r="K31" i="51" s="1"/>
  <c r="I29" i="51"/>
  <c r="I27" i="51"/>
  <c r="I26" i="51"/>
  <c r="I28" i="51" l="1"/>
  <c r="F32" i="51" l="1"/>
  <c r="K32" i="51" l="1"/>
  <c r="I43" i="51" l="1"/>
  <c r="K68" i="51" l="1"/>
  <c r="F67" i="51"/>
  <c r="F68" i="51"/>
  <c r="F69" i="51"/>
  <c r="F70" i="51"/>
  <c r="F63" i="51"/>
  <c r="F43" i="51"/>
  <c r="F45" i="51"/>
  <c r="F53" i="51" s="1"/>
  <c r="K28" i="51" l="1"/>
  <c r="K26" i="51" l="1"/>
  <c r="F66" i="51" l="1"/>
  <c r="K67" i="51"/>
  <c r="K46" i="51" l="1"/>
  <c r="K30" i="51" l="1"/>
  <c r="K43" i="51" l="1"/>
  <c r="I44" i="51" l="1"/>
  <c r="K44" i="51" s="1"/>
  <c r="I45" i="51"/>
  <c r="K45" i="51" s="1"/>
  <c r="K53" i="51" s="1"/>
  <c r="K72" i="51" s="1"/>
  <c r="K73" i="51" s="1"/>
  <c r="K74" i="51" s="1"/>
  <c r="K29" i="51" l="1"/>
  <c r="K27" i="51" l="1"/>
  <c r="F75" i="51" l="1"/>
  <c r="K75" i="51" s="1"/>
  <c r="K77" i="51" s="1"/>
  <c r="K76" i="51" s="1"/>
</calcChain>
</file>

<file path=xl/sharedStrings.xml><?xml version="1.0" encoding="utf-8"?>
<sst xmlns="http://schemas.openxmlformats.org/spreadsheetml/2006/main" count="260" uniqueCount="194">
  <si>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</si>
  <si>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</si>
  <si>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</si>
  <si>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</si>
  <si>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</si>
  <si>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</si>
  <si>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</si>
  <si>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</si>
  <si>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</si>
  <si>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</si>
  <si>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</si>
  <si>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</si>
  <si>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</si>
  <si>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</si>
  <si>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</si>
  <si>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</si>
  <si>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</si>
  <si>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</si>
  <si>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</si>
  <si>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</si>
  <si>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</si>
  <si>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</si>
  <si>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</si>
  <si>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</si>
  <si>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</si>
  <si>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</si>
  <si>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</si>
  <si>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</si>
  <si>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</si>
  <si>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</si>
  <si>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</si>
  <si>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</si>
  <si>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</si>
  <si>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</si>
  <si>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</si>
  <si>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</si>
  <si>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</si>
  <si>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</si>
  <si>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</si>
  <si>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</si>
  <si>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</si>
  <si>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</si>
  <si>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</si>
  <si>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</si>
  <si>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</si>
  <si>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</si>
  <si>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</si>
  <si>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</si>
  <si>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</si>
  <si>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</si>
  <si>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</si>
  <si>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</si>
  <si>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</si>
  <si>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</si>
  <si>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</si>
  <si>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</si>
  <si>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</si>
  <si>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</si>
  <si>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</si>
  <si>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</si>
  <si>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</si>
  <si>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</si>
  <si>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</si>
  <si>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</si>
  <si>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</si>
  <si>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</si>
  <si>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</si>
  <si>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</si>
  <si>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</si>
  <si>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</si>
  <si>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</si>
  <si>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</si>
  <si>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</si>
  <si>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</si>
  <si>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</si>
  <si>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</si>
  <si>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</si>
  <si>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</si>
  <si>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</si>
  <si>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</si>
  <si>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</si>
  <si>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кг</t>
  </si>
  <si>
    <t>л</t>
  </si>
  <si>
    <t>Електромонтажні роботи</t>
  </si>
  <si>
    <t>Інші роботи</t>
  </si>
  <si>
    <t>м.кв</t>
  </si>
  <si>
    <t>м.кв.</t>
  </si>
  <si>
    <t>м.п.</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</si>
  <si>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</si>
  <si>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</si>
  <si>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</si>
  <si>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</si>
  <si>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компл.</t>
  </si>
  <si>
    <t>Проектні роботи (електрика)</t>
  </si>
  <si>
    <t>Роботи по заміру опору ізоляції електропроводки з наданням технічного звіту</t>
  </si>
  <si>
    <t>Виніс та навантаження сміття</t>
  </si>
  <si>
    <t>маш</t>
  </si>
  <si>
    <t>т</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</si>
  <si>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</si>
  <si>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</si>
  <si>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</si>
  <si>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</si>
  <si>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</si>
  <si>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</si>
  <si>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</si>
  <si>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</si>
  <si>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</si>
  <si>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</si>
  <si>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</si>
  <si>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</si>
  <si>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</si>
  <si>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</si>
  <si>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</si>
  <si>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</si>
  <si>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 xml:space="preserve"> СТ 17/10 Глибокопроникаюча грунтовка</t>
  </si>
  <si>
    <t xml:space="preserve"> СТ 17/10 Глибокопроникаюча грунтовка </t>
  </si>
  <si>
    <t xml:space="preserve">Фарбування стін (за 2 рази + грунт) ral 3020 </t>
  </si>
  <si>
    <t xml:space="preserve">Монтаж ПВХ плінтуса на саморізи </t>
  </si>
  <si>
    <t>мп</t>
  </si>
  <si>
    <t>комп</t>
  </si>
  <si>
    <t>Саморіз по металу 3.5x25 мм 100 шт Expert Fix</t>
  </si>
  <si>
    <t>уп</t>
  </si>
  <si>
    <t>м2</t>
  </si>
  <si>
    <t xml:space="preserve">Фуга Ceresit CE 40 aguastatic </t>
  </si>
  <si>
    <t>Склострічка самоклейка BauGut 50мм х 20м</t>
  </si>
  <si>
    <t>Фарбування стін (за 2 рази + грунт) ral 7047</t>
  </si>
  <si>
    <t>Плінтус ПВХ TIS 18х56х2500 мм</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</si>
  <si>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</si>
  <si>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</si>
  <si>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</si>
  <si>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</si>
  <si>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 xml:space="preserve">Закриття плівкою </t>
  </si>
  <si>
    <t>Демонтаж керамічної плитки</t>
  </si>
  <si>
    <t>Плитка Cersanit Henley  Grey 30x60</t>
  </si>
  <si>
    <t>Клей для плитки Ceresit СМ11</t>
  </si>
  <si>
    <t>Плівка поліетиленова будівельна рукав 1,5 м 100 мкм Чорний</t>
  </si>
  <si>
    <t>Демонтаж електрофурнітури (вимикачі, розетки, датчики)</t>
  </si>
  <si>
    <t>ВСЬОГО  ВАРТІСТЬ МАТЕРІАЛІВ ПО Демонтажним роботам, грн.( без ПДВ):</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</si>
  <si>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</si>
  <si>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</si>
  <si>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за попереднім погодженням з Замовником</t>
  </si>
  <si>
    <t>Доставка меблів (Бориспільский р-н с. Мартусівка Моїсеєва 72)</t>
  </si>
  <si>
    <t>Вивіз сміття (машина до 5 т)</t>
  </si>
  <si>
    <t>Укладання плитки с прирізкою (підготвка, грунтування, укладання,затирання швів)</t>
  </si>
  <si>
    <t>Фарба інтер'єрна акрилова  RAL 7047 ( в акті розписати)</t>
  </si>
  <si>
    <t>км</t>
  </si>
  <si>
    <t>Шпаклювання стін і перегородок  (2 разова шпаклівка  грунтовка і шліфування)</t>
  </si>
  <si>
    <t>ВСЬОГО  ВАРТІСТЬ Демонтажні роботи, грн.( без ПДВ):</t>
  </si>
  <si>
    <t xml:space="preserve">Часткове шпаклювання стін </t>
  </si>
  <si>
    <t xml:space="preserve">Ceresit СТ 17/10 Глибокопроникаюча грунтовка </t>
  </si>
  <si>
    <t>Гіпсокартон звичайний Knauf 2000x1200х12,5 мм</t>
  </si>
  <si>
    <t>Шпаклівка Knauf НР FINISH 25 кг</t>
  </si>
  <si>
    <t>Післябудівельне прибирання,враховуючи мийку скляних вітрин з 2х сторін  (вартість моючих входить в вартість)</t>
  </si>
  <si>
    <t>Стретч 17мік*50см вага нетто 2,346 (+/-2%)кг макс. Довж палетування 600м.п</t>
  </si>
  <si>
    <t>Стрічка самоклейка 48*300м*40мік</t>
  </si>
  <si>
    <t>Гофрокартон 2-х шаровий v2 1,05хx10 м 10,5 м. кв.</t>
  </si>
  <si>
    <t xml:space="preserve">дефектний акт </t>
  </si>
  <si>
    <t>Демонтаж стіл технічної зони 2400 мм</t>
  </si>
  <si>
    <t xml:space="preserve">Демонтаж настінної панелі  600 мм </t>
  </si>
  <si>
    <t>Демонтаж/переміщення/монтаж термінала для самообслуговування</t>
  </si>
  <si>
    <t xml:space="preserve">Демонтаж напольного плінтуса </t>
  </si>
  <si>
    <t xml:space="preserve">Ремонтно-будівельні роботи </t>
  </si>
  <si>
    <t xml:space="preserve">Облицювання стін г/к в один шар з каркасом </t>
  </si>
  <si>
    <t>Профіль BauGut ARMOSTEEL CW 100/50 3 м (0,6 мм)</t>
  </si>
  <si>
    <t>Профіль PROFI M UW 100/3 м 0,6 мм</t>
  </si>
  <si>
    <t>Саморез со сверлом по металу 3.5x9 мм 50 шт</t>
  </si>
  <si>
    <t>Дюбель ударний потай 6x60 мм 100 шт.</t>
  </si>
  <si>
    <t>Шпаклівка Knauf FUGENFULLER 25 кг</t>
  </si>
  <si>
    <t>Зароблення отворів ГКЛ до 300 мм</t>
  </si>
  <si>
    <t>Найменування будови та її адреса : Збільшення площі  ТТ  за адресою: м. Дніпро пр Яворницького 52 ТЦ ЦУМ</t>
  </si>
  <si>
    <t>Демонтаж панелі під підвійний стіл 1250 мм</t>
  </si>
  <si>
    <t>Демонтаж подвійний стіл для телефонів 1250 мм</t>
  </si>
  <si>
    <t>Демонтаж подвійний стіл для гаджетів 1250 мм</t>
  </si>
  <si>
    <t xml:space="preserve">Монтаж кабелю </t>
  </si>
  <si>
    <t>Кабель силовой монолит ЗЗЦМ ВВГнгд 3х1,5 медь</t>
  </si>
  <si>
    <t>кабель ШВВП 2*0,5</t>
  </si>
  <si>
    <t xml:space="preserve">Монтаж розетки накладної на висоті більше 4.0м </t>
  </si>
  <si>
    <t>Розетка кабельна Lezard з кришкой (2Р+РЕ) 220В 16А</t>
  </si>
  <si>
    <t>монтаж автомата</t>
  </si>
  <si>
    <t xml:space="preserve">Демонтаж фальш стіни </t>
  </si>
  <si>
    <t>Демонтаж дренажной труби</t>
  </si>
  <si>
    <t>Демонтаж СКС шкафу з обладнанням</t>
  </si>
  <si>
    <t>Монтаж тросовіх опусків зі стелі</t>
  </si>
  <si>
    <t>Трос Д 3 мм</t>
  </si>
  <si>
    <t>Автомат АВ АС10</t>
  </si>
  <si>
    <t xml:space="preserve">Підключення кабелю електроживлення від виведення (зі стелі) до столу відкритої викладки через колодку на 6 гнізд </t>
  </si>
  <si>
    <t>Демонтаж шафи 600</t>
  </si>
  <si>
    <t>м.п</t>
  </si>
  <si>
    <t>Демонтажні роботи (демонтаж,пакування,погрузка)</t>
  </si>
  <si>
    <t>Фарба інтер'єрна акрилова  RAL 3020 ( в акті розписати)</t>
  </si>
  <si>
    <t xml:space="preserve">Монтаж дренажної системи кондиціонера </t>
  </si>
  <si>
    <t>труба поліпропіленова (в акті розписати)</t>
  </si>
  <si>
    <t xml:space="preserve">ТО кондиціонера </t>
  </si>
  <si>
    <t>Демонтаж освітлювальних приборів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</si>
</sst>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50">
    <font>
      <sz val="10"/>
      <name val="Arial"/>
      <charset val="134"/>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u/>
      <sz val="10"/>
      <color theme="10"/>
      <name val="Arial"/>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u/>
      <sz val="11"/>
      <color theme="1"/>
      <name val="Times New Roman"/>
      <family val="1"/>
      <charset val="204"/>
    </font>
    <font>
      <sz val="11"/>
      <color indexed="8"/>
      <name val="Times New Roman"/>
      <family val="1"/>
      <charset val="204"/>
    </font>
    <font>
      <b/>
      <u/>
      <sz val="11"/>
      <color theme="1"/>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61">
    <xf numFmtId="0" fontId="0" fillId="0" borderId="0"/>
    <xf numFmtId="0" fontId="18" fillId="0" borderId="0"/>
    <xf numFmtId="0" fontId="16" fillId="0" borderId="0">
      <alignment horizontal="center" vertical="center"/>
    </xf>
    <xf numFmtId="164" fontId="1" fillId="0" borderId="0" applyFont="0" applyFill="0" applyBorder="0" applyAlignment="0" applyProtection="0"/>
    <xf numFmtId="0" fontId="3" fillId="0" borderId="0"/>
    <xf numFmtId="0" fontId="27" fillId="0" borderId="0">
      <alignment horizontal="left" vertical="top"/>
    </xf>
    <xf numFmtId="0" fontId="15" fillId="0" borderId="0" applyNumberFormat="0" applyFill="0" applyBorder="0" applyAlignment="0" applyProtection="0"/>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2"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3" fillId="0" borderId="0"/>
    <xf numFmtId="0" fontId="26" fillId="0" borderId="0">
      <alignment horizontal="left" vertical="top"/>
    </xf>
    <xf numFmtId="0" fontId="21" fillId="0" borderId="0">
      <alignment horizontal="center" vertical="top"/>
    </xf>
    <xf numFmtId="0" fontId="31" fillId="0" borderId="0"/>
    <xf numFmtId="0" fontId="3"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1"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3"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1" fillId="0" borderId="0" applyFont="0" applyFill="0" applyBorder="0" applyAlignment="0" applyProtection="0"/>
    <xf numFmtId="0" fontId="43" fillId="0" borderId="0">
      <protection locked="0"/>
    </xf>
    <xf numFmtId="0" fontId="43" fillId="0" borderId="0"/>
    <xf numFmtId="0" fontId="45" fillId="0" borderId="0"/>
  </cellStyleXfs>
  <cellXfs count="212">
    <xf numFmtId="0" fontId="0" fillId="0" borderId="0" xfId="0"/>
    <xf numFmtId="0" fontId="3" fillId="0" borderId="0" xfId="4" applyFont="1" applyFill="1" applyBorder="1"/>
    <xf numFmtId="0" fontId="4" fillId="0" borderId="0" xfId="49" applyFont="1" applyFill="1" applyBorder="1" applyAlignment="1">
      <alignment horizontal="left" vertical="top"/>
    </xf>
    <xf numFmtId="0" fontId="5" fillId="0" borderId="0" xfId="4" applyFont="1" applyFill="1" applyBorder="1" applyAlignment="1">
      <alignment vertical="center" wrapText="1"/>
    </xf>
    <xf numFmtId="0" fontId="7" fillId="0" borderId="5" xfId="4" applyFont="1" applyFill="1" applyBorder="1" applyAlignment="1">
      <alignment horizontal="left" vertical="top"/>
    </xf>
    <xf numFmtId="0" fontId="3" fillId="0" borderId="5" xfId="4" applyFont="1" applyFill="1" applyBorder="1" applyAlignment="1">
      <alignment horizontal="left" vertical="center"/>
    </xf>
    <xf numFmtId="0" fontId="3" fillId="0" borderId="0" xfId="4" applyFont="1" applyFill="1" applyBorder="1" applyAlignment="1">
      <alignment horizontal="left" vertical="center"/>
    </xf>
    <xf numFmtId="0" fontId="3" fillId="0" borderId="5" xfId="4" applyFont="1" applyFill="1" applyBorder="1"/>
    <xf numFmtId="0" fontId="3" fillId="0" borderId="10" xfId="4" applyFont="1" applyFill="1" applyBorder="1" applyAlignment="1">
      <alignment horizontal="left" vertical="center"/>
    </xf>
    <xf numFmtId="0" fontId="3" fillId="0" borderId="10" xfId="4" applyFont="1" applyFill="1" applyBorder="1"/>
    <xf numFmtId="0" fontId="8" fillId="0" borderId="0" xfId="10" applyFont="1"/>
    <xf numFmtId="0" fontId="10" fillId="0" borderId="0" xfId="10" applyFont="1"/>
    <xf numFmtId="0" fontId="4" fillId="0" borderId="0" xfId="49" applyFont="1" applyFill="1" applyAlignment="1">
      <alignment horizontal="center" vertical="top" wrapText="1"/>
    </xf>
    <xf numFmtId="0" fontId="10" fillId="0" borderId="0" xfId="10" applyFont="1" applyAlignment="1">
      <alignment horizontal="center" vertical="top" wrapText="1"/>
    </xf>
    <xf numFmtId="0" fontId="10" fillId="0" borderId="0" xfId="10" applyFont="1" applyAlignment="1">
      <alignment wrapText="1"/>
    </xf>
    <xf numFmtId="0" fontId="8" fillId="0" borderId="1" xfId="10" applyFont="1" applyBorder="1"/>
    <xf numFmtId="0" fontId="5" fillId="0" borderId="1" xfId="10" applyFont="1" applyBorder="1" applyAlignment="1">
      <alignment horizontal="center" vertical="center"/>
    </xf>
    <xf numFmtId="0" fontId="10" fillId="0" borderId="13" xfId="10" applyFont="1" applyBorder="1"/>
    <xf numFmtId="0" fontId="10" fillId="0" borderId="0" xfId="10" applyFont="1" applyBorder="1"/>
    <xf numFmtId="0" fontId="10" fillId="0" borderId="0" xfId="10" applyFont="1" applyBorder="1" applyAlignment="1">
      <alignment horizontal="left" wrapText="1"/>
    </xf>
    <xf numFmtId="0" fontId="10" fillId="0" borderId="0" xfId="10" applyFont="1" applyBorder="1" applyAlignment="1">
      <alignment horizontal="left"/>
    </xf>
    <xf numFmtId="0" fontId="8" fillId="0" borderId="0" xfId="10" applyFont="1" applyBorder="1"/>
    <xf numFmtId="0" fontId="42" fillId="4" borderId="1" xfId="49" applyFont="1" applyFill="1" applyBorder="1" applyAlignment="1">
      <alignment horizontal="left" wrapText="1"/>
    </xf>
    <xf numFmtId="4" fontId="42" fillId="4" borderId="1" xfId="49" applyNumberFormat="1" applyFont="1" applyFill="1" applyBorder="1" applyAlignment="1">
      <alignment horizontal="left" wrapText="1"/>
    </xf>
    <xf numFmtId="4" fontId="42" fillId="4" borderId="1" xfId="49" applyNumberFormat="1" applyFont="1" applyFill="1" applyBorder="1" applyAlignment="1">
      <alignment horizontal="left"/>
    </xf>
    <xf numFmtId="0" fontId="42" fillId="4" borderId="1" xfId="49" applyFont="1" applyFill="1" applyBorder="1" applyAlignment="1">
      <alignment horizontal="center" vertical="center" wrapText="1"/>
    </xf>
    <xf numFmtId="4" fontId="42" fillId="4" borderId="1" xfId="49" applyNumberFormat="1" applyFont="1" applyFill="1" applyBorder="1" applyAlignment="1">
      <alignment horizontal="center" vertical="center" wrapText="1"/>
    </xf>
    <xf numFmtId="4" fontId="42" fillId="4" borderId="1" xfId="49" applyNumberFormat="1" applyFont="1" applyFill="1" applyBorder="1" applyAlignment="1">
      <alignment horizontal="center" vertical="center"/>
    </xf>
    <xf numFmtId="49" fontId="42" fillId="4" borderId="1" xfId="49" applyNumberFormat="1" applyFont="1" applyFill="1" applyBorder="1" applyAlignment="1" applyProtection="1">
      <alignment horizontal="left" wrapText="1"/>
      <protection locked="0"/>
    </xf>
    <xf numFmtId="49" fontId="42" fillId="4" borderId="1" xfId="49" applyNumberFormat="1" applyFont="1" applyFill="1" applyBorder="1" applyAlignment="1" applyProtection="1">
      <alignment horizontal="center" vertical="center" wrapText="1"/>
      <protection locked="0"/>
    </xf>
    <xf numFmtId="0" fontId="44" fillId="9" borderId="1" xfId="20" applyFont="1" applyFill="1" applyBorder="1" applyAlignment="1" applyProtection="1">
      <alignment horizontal="left" wrapText="1"/>
    </xf>
    <xf numFmtId="0" fontId="44" fillId="9" borderId="1" xfId="29" applyFont="1" applyFill="1" applyBorder="1" applyAlignment="1" applyProtection="1">
      <alignment horizontal="center" vertical="center" wrapText="1"/>
    </xf>
    <xf numFmtId="4" fontId="44" fillId="9" borderId="1" xfId="49" applyNumberFormat="1" applyFont="1" applyFill="1" applyBorder="1" applyAlignment="1">
      <alignment horizontal="center" vertical="center" wrapText="1"/>
    </xf>
    <xf numFmtId="49" fontId="44" fillId="9" borderId="1" xfId="49" applyNumberFormat="1" applyFont="1" applyFill="1" applyBorder="1" applyAlignment="1" applyProtection="1">
      <alignment horizontal="center" vertical="center" wrapText="1"/>
      <protection locked="0"/>
    </xf>
    <xf numFmtId="4" fontId="44" fillId="9" borderId="1" xfId="49" applyNumberFormat="1" applyFont="1" applyFill="1" applyBorder="1" applyAlignment="1">
      <alignment horizontal="center" vertical="center"/>
    </xf>
    <xf numFmtId="0" fontId="44" fillId="9" borderId="1" xfId="49" applyFont="1" applyFill="1" applyBorder="1" applyAlignment="1">
      <alignment horizontal="left" wrapText="1"/>
    </xf>
    <xf numFmtId="0" fontId="42" fillId="0" borderId="0" xfId="0" applyFont="1"/>
    <xf numFmtId="0" fontId="44" fillId="3" borderId="1" xfId="49" applyFont="1" applyFill="1" applyBorder="1" applyAlignment="1">
      <alignment horizontal="center" wrapText="1"/>
    </xf>
    <xf numFmtId="0" fontId="44" fillId="3" borderId="1" xfId="49" applyFont="1" applyFill="1" applyBorder="1" applyAlignment="1">
      <alignment horizontal="left"/>
    </xf>
    <xf numFmtId="0" fontId="44" fillId="3" borderId="1" xfId="49" applyFont="1" applyFill="1" applyBorder="1" applyAlignment="1">
      <alignment horizontal="left" wrapText="1"/>
    </xf>
    <xf numFmtId="4" fontId="44" fillId="3" borderId="1" xfId="49" applyNumberFormat="1" applyFont="1" applyFill="1" applyBorder="1" applyAlignment="1">
      <alignment horizontal="left" wrapText="1"/>
    </xf>
    <xf numFmtId="4" fontId="44" fillId="3" borderId="1" xfId="49" applyNumberFormat="1" applyFont="1" applyFill="1" applyBorder="1" applyAlignment="1">
      <alignment horizontal="center" wrapText="1"/>
    </xf>
    <xf numFmtId="0" fontId="42" fillId="0" borderId="0" xfId="0" applyFont="1" applyFill="1"/>
    <xf numFmtId="4" fontId="42" fillId="4" borderId="1" xfId="49" applyNumberFormat="1" applyFont="1" applyFill="1" applyBorder="1" applyAlignment="1">
      <alignment horizontal="center" wrapText="1"/>
    </xf>
    <xf numFmtId="0" fontId="42" fillId="4" borderId="0" xfId="0" applyFont="1" applyFill="1"/>
    <xf numFmtId="0" fontId="42" fillId="4" borderId="1" xfId="0" applyFont="1" applyFill="1" applyBorder="1" applyAlignment="1">
      <alignment horizontal="left" vertical="top"/>
    </xf>
    <xf numFmtId="0" fontId="42" fillId="2" borderId="0" xfId="60" applyFont="1" applyFill="1" applyAlignment="1">
      <alignment horizontal="left" vertical="top"/>
    </xf>
    <xf numFmtId="4" fontId="42" fillId="0" borderId="0" xfId="0" applyNumberFormat="1" applyFont="1"/>
    <xf numFmtId="0" fontId="42" fillId="0" borderId="0" xfId="0" applyFont="1" applyAlignment="1">
      <alignment horizontal="center" vertical="center"/>
    </xf>
    <xf numFmtId="0" fontId="42" fillId="0" borderId="0" xfId="0" applyFont="1" applyAlignment="1">
      <alignment horizontal="center"/>
    </xf>
    <xf numFmtId="1" fontId="42" fillId="4" borderId="1" xfId="49" applyNumberFormat="1" applyFont="1" applyFill="1" applyBorder="1" applyAlignment="1">
      <alignment horizontal="center" vertical="center"/>
    </xf>
    <xf numFmtId="0" fontId="46" fillId="4" borderId="0" xfId="0" applyFont="1" applyFill="1"/>
    <xf numFmtId="0" fontId="46" fillId="0" borderId="0" xfId="0" applyFont="1"/>
    <xf numFmtId="0" fontId="46" fillId="0" borderId="0" xfId="0" applyFont="1" applyFill="1"/>
    <xf numFmtId="166" fontId="44" fillId="4" borderId="0" xfId="0" applyNumberFormat="1" applyFont="1" applyFill="1" applyAlignment="1">
      <alignment horizontal="center" vertical="center" wrapText="1"/>
    </xf>
    <xf numFmtId="0" fontId="42" fillId="0" borderId="1" xfId="0" applyFont="1" applyFill="1" applyBorder="1" applyAlignment="1">
      <alignment horizontal="left"/>
    </xf>
    <xf numFmtId="0" fontId="42" fillId="0" borderId="1" xfId="0" applyFont="1" applyBorder="1" applyAlignment="1">
      <alignment horizontal="center" vertical="center"/>
    </xf>
    <xf numFmtId="0" fontId="42" fillId="0" borderId="1" xfId="0" applyFont="1" applyBorder="1" applyAlignment="1">
      <alignment horizontal="left"/>
    </xf>
    <xf numFmtId="0" fontId="42" fillId="0" borderId="1" xfId="0" applyFont="1" applyBorder="1" applyAlignment="1">
      <alignment horizontal="center"/>
    </xf>
    <xf numFmtId="4" fontId="42" fillId="2" borderId="1" xfId="49" applyNumberFormat="1" applyFont="1" applyFill="1" applyBorder="1" applyAlignment="1">
      <alignment horizontal="center" vertical="center"/>
    </xf>
    <xf numFmtId="0" fontId="44" fillId="2" borderId="1" xfId="49" applyFont="1" applyFill="1" applyBorder="1" applyAlignment="1">
      <alignment horizontal="left" wrapText="1"/>
    </xf>
    <xf numFmtId="0" fontId="44" fillId="2" borderId="1" xfId="49" applyFont="1" applyFill="1" applyBorder="1" applyAlignment="1">
      <alignment horizontal="center" vertical="center" wrapText="1"/>
    </xf>
    <xf numFmtId="166" fontId="42" fillId="2" borderId="1" xfId="49" applyNumberFormat="1" applyFont="1" applyFill="1" applyBorder="1" applyAlignment="1">
      <alignment horizontal="center" vertical="center"/>
    </xf>
    <xf numFmtId="166" fontId="44" fillId="2" borderId="1" xfId="49" applyNumberFormat="1" applyFont="1" applyFill="1" applyBorder="1" applyAlignment="1">
      <alignment horizontal="center" vertical="center"/>
    </xf>
    <xf numFmtId="4" fontId="42" fillId="2" borderId="1" xfId="49" applyNumberFormat="1" applyFont="1" applyFill="1" applyBorder="1" applyAlignment="1">
      <alignment horizontal="left" wrapText="1"/>
    </xf>
    <xf numFmtId="4" fontId="42" fillId="2" borderId="1" xfId="49" applyNumberFormat="1" applyFont="1" applyFill="1" applyBorder="1" applyAlignment="1">
      <alignment horizontal="center" wrapText="1"/>
    </xf>
    <xf numFmtId="4" fontId="44" fillId="2" borderId="1" xfId="49" applyNumberFormat="1" applyFont="1" applyFill="1" applyBorder="1" applyAlignment="1">
      <alignment horizontal="center" vertical="center"/>
    </xf>
    <xf numFmtId="0" fontId="44" fillId="2" borderId="1" xfId="29" applyFont="1" applyFill="1" applyBorder="1" applyAlignment="1">
      <alignment horizontal="left" wrapText="1"/>
    </xf>
    <xf numFmtId="10" fontId="44" fillId="2" borderId="1" xfId="49" applyNumberFormat="1" applyFont="1" applyFill="1" applyBorder="1" applyAlignment="1">
      <alignment horizontal="center" vertical="center" wrapText="1"/>
    </xf>
    <xf numFmtId="9" fontId="44" fillId="2" borderId="1" xfId="49" applyNumberFormat="1" applyFont="1" applyFill="1" applyBorder="1" applyAlignment="1">
      <alignment horizontal="center" vertical="center" wrapText="1"/>
    </xf>
    <xf numFmtId="4" fontId="42" fillId="2" borderId="1" xfId="49" applyNumberFormat="1" applyFont="1" applyFill="1" applyBorder="1" applyAlignment="1">
      <alignment horizontal="left"/>
    </xf>
    <xf numFmtId="4" fontId="42" fillId="2" borderId="1" xfId="49" applyNumberFormat="1" applyFont="1" applyFill="1" applyBorder="1" applyAlignment="1">
      <alignment horizontal="center"/>
    </xf>
    <xf numFmtId="0" fontId="44" fillId="2" borderId="1" xfId="49" applyFont="1" applyFill="1" applyBorder="1" applyAlignment="1">
      <alignment horizontal="left"/>
    </xf>
    <xf numFmtId="0" fontId="42" fillId="2" borderId="1" xfId="49" applyFont="1" applyFill="1" applyBorder="1" applyAlignment="1">
      <alignment horizontal="center" vertical="center"/>
    </xf>
    <xf numFmtId="0" fontId="42" fillId="2" borderId="1" xfId="49" applyFont="1" applyFill="1" applyBorder="1" applyAlignment="1">
      <alignment horizontal="left"/>
    </xf>
    <xf numFmtId="0" fontId="42" fillId="2" borderId="1" xfId="49" applyFont="1" applyFill="1" applyBorder="1" applyAlignment="1">
      <alignment horizontal="center"/>
    </xf>
    <xf numFmtId="0" fontId="42" fillId="0" borderId="0" xfId="49" applyFont="1" applyAlignment="1">
      <alignment horizontal="left" vertical="top"/>
    </xf>
    <xf numFmtId="0" fontId="42" fillId="0" borderId="0" xfId="49" applyFont="1" applyAlignment="1">
      <alignment horizontal="center" vertical="top"/>
    </xf>
    <xf numFmtId="0" fontId="42" fillId="0" borderId="0" xfId="49" applyFont="1" applyAlignment="1">
      <alignment vertical="top"/>
    </xf>
    <xf numFmtId="166" fontId="42" fillId="0" borderId="0" xfId="49" applyNumberFormat="1" applyFont="1" applyAlignment="1">
      <alignment horizontal="center" vertical="center"/>
    </xf>
    <xf numFmtId="0" fontId="44" fillId="4" borderId="1" xfId="49" applyFont="1" applyFill="1" applyBorder="1" applyAlignment="1">
      <alignment horizontal="center" wrapText="1"/>
    </xf>
    <xf numFmtId="166" fontId="42" fillId="0" borderId="1" xfId="49" applyNumberFormat="1" applyFont="1" applyFill="1" applyBorder="1" applyAlignment="1">
      <alignment horizontal="center" vertical="center" wrapText="1"/>
    </xf>
    <xf numFmtId="2" fontId="42" fillId="4" borderId="1" xfId="0" applyNumberFormat="1" applyFont="1" applyFill="1" applyBorder="1" applyAlignment="1">
      <alignment horizontal="center" vertical="top"/>
    </xf>
    <xf numFmtId="0" fontId="42" fillId="4" borderId="1" xfId="0" applyFont="1" applyFill="1" applyBorder="1" applyAlignment="1">
      <alignment horizontal="center" vertical="top"/>
    </xf>
    <xf numFmtId="0" fontId="42" fillId="4" borderId="1" xfId="9" applyFont="1" applyFill="1" applyBorder="1" applyAlignment="1">
      <alignment horizontal="left" wrapText="1"/>
    </xf>
    <xf numFmtId="0" fontId="42" fillId="4" borderId="1" xfId="9" applyFont="1" applyFill="1" applyBorder="1" applyAlignment="1">
      <alignment horizontal="center" vertical="center" wrapText="1"/>
    </xf>
    <xf numFmtId="166" fontId="42" fillId="4" borderId="1" xfId="9" applyNumberFormat="1" applyFont="1" applyFill="1" applyBorder="1" applyAlignment="1">
      <alignment horizontal="center" vertical="center"/>
    </xf>
    <xf numFmtId="166" fontId="42" fillId="4" borderId="1" xfId="49" applyNumberFormat="1" applyFont="1" applyFill="1" applyBorder="1" applyAlignment="1">
      <alignment horizontal="center" vertical="center" wrapText="1"/>
    </xf>
    <xf numFmtId="0" fontId="42" fillId="4" borderId="1" xfId="0" applyFont="1" applyFill="1" applyBorder="1" applyAlignment="1">
      <alignment horizontal="left" vertical="top" wrapText="1"/>
    </xf>
    <xf numFmtId="166" fontId="42" fillId="9" borderId="1" xfId="9" applyNumberFormat="1" applyFont="1" applyFill="1" applyBorder="1" applyAlignment="1" applyProtection="1">
      <alignment horizontal="center" vertical="center" wrapText="1"/>
      <protection locked="0"/>
    </xf>
    <xf numFmtId="166" fontId="44" fillId="9" borderId="1" xfId="9" applyNumberFormat="1" applyFont="1" applyFill="1" applyBorder="1" applyAlignment="1" applyProtection="1">
      <alignment horizontal="center" vertical="center" wrapText="1"/>
      <protection locked="0"/>
    </xf>
    <xf numFmtId="0" fontId="44" fillId="4" borderId="1" xfId="49" applyFont="1" applyFill="1" applyBorder="1" applyAlignment="1">
      <alignment horizontal="left" wrapText="1"/>
    </xf>
    <xf numFmtId="49" fontId="42" fillId="0" borderId="1" xfId="49" applyNumberFormat="1" applyFont="1" applyFill="1" applyBorder="1" applyAlignment="1" applyProtection="1">
      <alignment horizontal="center" vertical="center" wrapText="1"/>
      <protection locked="0"/>
    </xf>
    <xf numFmtId="166" fontId="42" fillId="4" borderId="1" xfId="0" applyNumberFormat="1" applyFont="1" applyFill="1" applyBorder="1" applyAlignment="1">
      <alignment horizontal="center" vertical="center"/>
    </xf>
    <xf numFmtId="0" fontId="42" fillId="0" borderId="1" xfId="49" applyFont="1" applyFill="1" applyBorder="1" applyAlignment="1">
      <alignment horizontal="left" wrapText="1"/>
    </xf>
    <xf numFmtId="166" fontId="42" fillId="4" borderId="1" xfId="49" applyNumberFormat="1" applyFont="1" applyFill="1" applyBorder="1" applyAlignment="1">
      <alignment horizontal="center" vertical="center"/>
    </xf>
    <xf numFmtId="166" fontId="42" fillId="0" borderId="1" xfId="49" applyNumberFormat="1" applyFont="1" applyFill="1" applyBorder="1" applyAlignment="1">
      <alignment horizontal="center" vertical="center"/>
    </xf>
    <xf numFmtId="166" fontId="42" fillId="4" borderId="1" xfId="0" applyNumberFormat="1" applyFont="1" applyFill="1" applyBorder="1" applyAlignment="1">
      <alignment horizontal="left" vertical="center" wrapText="1"/>
    </xf>
    <xf numFmtId="166" fontId="42" fillId="4" borderId="1" xfId="9" applyNumberFormat="1" applyFont="1" applyFill="1" applyBorder="1" applyAlignment="1" applyProtection="1">
      <alignment horizontal="center" vertical="center" wrapText="1"/>
      <protection locked="0"/>
    </xf>
    <xf numFmtId="49" fontId="42" fillId="4" borderId="1" xfId="49" applyNumberFormat="1" applyFont="1" applyFill="1" applyBorder="1" applyAlignment="1" applyProtection="1">
      <alignment horizontal="left" vertical="center" wrapText="1"/>
      <protection locked="0"/>
    </xf>
    <xf numFmtId="49" fontId="42" fillId="4" borderId="1" xfId="49" applyNumberFormat="1" applyFont="1" applyFill="1" applyBorder="1" applyAlignment="1" applyProtection="1">
      <alignment horizontal="left" vertical="top" wrapText="1"/>
      <protection locked="0"/>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0" fontId="42" fillId="4" borderId="1" xfId="29" applyFont="1" applyFill="1" applyBorder="1" applyAlignment="1" applyProtection="1">
      <alignment horizontal="center" vertical="center" wrapText="1"/>
    </xf>
    <xf numFmtId="166" fontId="42" fillId="9" borderId="1" xfId="49" applyNumberFormat="1" applyFont="1" applyFill="1" applyBorder="1" applyAlignment="1">
      <alignment horizontal="center" vertical="center" wrapText="1"/>
    </xf>
    <xf numFmtId="0" fontId="42" fillId="4" borderId="0" xfId="49" applyFont="1" applyFill="1" applyBorder="1" applyAlignment="1">
      <alignment horizontal="left" wrapText="1"/>
    </xf>
    <xf numFmtId="0" fontId="42" fillId="4" borderId="1" xfId="49" applyFont="1" applyFill="1" applyBorder="1" applyAlignment="1">
      <alignment horizontal="left" vertical="center" wrapText="1"/>
    </xf>
    <xf numFmtId="166" fontId="42" fillId="4" borderId="1" xfId="0" applyNumberFormat="1" applyFont="1" applyFill="1" applyBorder="1" applyAlignment="1">
      <alignment horizontal="left" vertical="center"/>
    </xf>
    <xf numFmtId="0" fontId="47" fillId="0" borderId="0" xfId="6" applyFont="1"/>
    <xf numFmtId="166" fontId="42" fillId="4" borderId="16" xfId="49" applyNumberFormat="1" applyFont="1" applyFill="1" applyBorder="1" applyAlignment="1">
      <alignment horizontal="center" vertical="center"/>
    </xf>
    <xf numFmtId="0" fontId="42" fillId="4" borderId="1" xfId="0" applyFont="1" applyFill="1" applyBorder="1" applyAlignment="1">
      <alignment horizontal="left" vertical="center" wrapText="1"/>
    </xf>
    <xf numFmtId="0" fontId="42" fillId="0" borderId="1" xfId="49" applyFont="1" applyFill="1" applyBorder="1" applyAlignment="1">
      <alignment horizontal="center" vertical="center" wrapText="1"/>
    </xf>
    <xf numFmtId="0" fontId="42" fillId="4" borderId="1" xfId="0" applyFont="1" applyFill="1" applyBorder="1" applyAlignment="1">
      <alignment wrapText="1"/>
    </xf>
    <xf numFmtId="0" fontId="42" fillId="0" borderId="1" xfId="49" applyFont="1" applyFill="1" applyBorder="1" applyAlignment="1">
      <alignment horizontal="left" vertical="center" wrapText="1"/>
    </xf>
    <xf numFmtId="166" fontId="46" fillId="0" borderId="1" xfId="49" applyNumberFormat="1" applyFont="1" applyFill="1" applyBorder="1" applyAlignment="1">
      <alignment horizontal="center" vertical="center" wrapText="1"/>
    </xf>
    <xf numFmtId="166" fontId="48" fillId="4" borderId="1" xfId="49" applyNumberFormat="1" applyFont="1" applyFill="1" applyBorder="1" applyAlignment="1">
      <alignment horizontal="center" vertical="center" wrapText="1"/>
    </xf>
    <xf numFmtId="166" fontId="46" fillId="4" borderId="1" xfId="49" applyNumberFormat="1" applyFont="1" applyFill="1" applyBorder="1" applyAlignment="1">
      <alignment horizontal="center" vertical="center" wrapText="1"/>
    </xf>
    <xf numFmtId="0" fontId="42" fillId="0" borderId="0" xfId="0" applyFont="1" applyFill="1" applyAlignment="1">
      <alignment horizontal="left" vertical="center"/>
    </xf>
    <xf numFmtId="0" fontId="44" fillId="9" borderId="1" xfId="49" applyFont="1" applyFill="1" applyBorder="1" applyAlignment="1">
      <alignment horizontal="center" wrapText="1"/>
    </xf>
    <xf numFmtId="166" fontId="44" fillId="9" borderId="1" xfId="49" applyNumberFormat="1" applyFont="1" applyFill="1" applyBorder="1" applyAlignment="1">
      <alignment horizontal="center" vertical="center" wrapText="1"/>
    </xf>
    <xf numFmtId="166" fontId="42" fillId="4" borderId="1" xfId="3" applyNumberFormat="1" applyFont="1" applyFill="1" applyBorder="1" applyAlignment="1">
      <alignment horizontal="center" vertical="center" wrapText="1"/>
    </xf>
    <xf numFmtId="0" fontId="42" fillId="4" borderId="1" xfId="0" applyFont="1" applyFill="1" applyBorder="1" applyAlignment="1">
      <alignment horizontal="left" wrapText="1"/>
    </xf>
    <xf numFmtId="9" fontId="42" fillId="4" borderId="1" xfId="49" applyNumberFormat="1" applyFont="1" applyFill="1" applyBorder="1" applyAlignment="1">
      <alignment horizontal="center" vertical="center" wrapText="1"/>
    </xf>
    <xf numFmtId="166" fontId="42" fillId="9" borderId="1" xfId="49" applyNumberFormat="1" applyFont="1" applyFill="1" applyBorder="1" applyAlignment="1">
      <alignment horizontal="center" vertical="center"/>
    </xf>
    <xf numFmtId="0" fontId="49" fillId="2" borderId="0" xfId="49" applyFont="1" applyFill="1" applyBorder="1" applyAlignment="1">
      <alignment horizontal="left"/>
    </xf>
    <xf numFmtId="0" fontId="49" fillId="0" borderId="0" xfId="49" applyFont="1" applyFill="1" applyBorder="1" applyAlignment="1">
      <alignment horizontal="left" vertical="top" wrapText="1"/>
    </xf>
    <xf numFmtId="0" fontId="42" fillId="0" borderId="1" xfId="0" applyFont="1" applyFill="1" applyBorder="1"/>
    <xf numFmtId="0" fontId="42" fillId="4" borderId="14" xfId="49" applyFont="1" applyFill="1" applyBorder="1" applyAlignment="1">
      <alignment horizontal="left" wrapText="1"/>
    </xf>
    <xf numFmtId="0" fontId="44" fillId="9" borderId="14" xfId="49" applyFont="1" applyFill="1" applyBorder="1" applyAlignment="1">
      <alignment horizontal="left" wrapText="1"/>
    </xf>
    <xf numFmtId="49" fontId="42" fillId="0" borderId="1" xfId="49" applyNumberFormat="1" applyFont="1" applyFill="1" applyBorder="1" applyAlignment="1" applyProtection="1">
      <alignment horizontal="left" vertical="center" wrapText="1"/>
      <protection locked="0"/>
    </xf>
    <xf numFmtId="0" fontId="46" fillId="4" borderId="0" xfId="0" applyFont="1" applyFill="1" applyAlignment="1">
      <alignment horizontal="left" vertical="center"/>
    </xf>
    <xf numFmtId="166" fontId="46" fillId="0" borderId="1" xfId="0" applyNumberFormat="1" applyFont="1" applyFill="1" applyBorder="1" applyAlignment="1">
      <alignment horizontal="center" vertical="center"/>
    </xf>
    <xf numFmtId="0" fontId="42" fillId="0" borderId="0" xfId="0" applyFont="1" applyFill="1" applyBorder="1" applyAlignment="1">
      <alignment horizontal="left"/>
    </xf>
    <xf numFmtId="166" fontId="42" fillId="0" borderId="1" xfId="0" applyNumberFormat="1" applyFont="1" applyFill="1" applyBorder="1" applyAlignment="1">
      <alignment horizontal="left" vertical="center"/>
    </xf>
    <xf numFmtId="166" fontId="42" fillId="0" borderId="1" xfId="0" applyNumberFormat="1" applyFont="1" applyFill="1" applyBorder="1" applyAlignment="1">
      <alignment horizontal="left" vertical="center" wrapText="1"/>
    </xf>
    <xf numFmtId="0" fontId="46" fillId="0" borderId="1" xfId="49" applyFont="1" applyFill="1" applyBorder="1" applyAlignment="1">
      <alignment horizontal="left" vertical="center" wrapText="1"/>
    </xf>
    <xf numFmtId="49" fontId="46" fillId="0" borderId="1" xfId="49" applyNumberFormat="1" applyFont="1" applyFill="1" applyBorder="1" applyAlignment="1" applyProtection="1">
      <alignment horizontal="center" vertical="center" wrapText="1"/>
      <protection locked="0"/>
    </xf>
    <xf numFmtId="166" fontId="42" fillId="0" borderId="1" xfId="0" applyNumberFormat="1" applyFont="1" applyFill="1" applyBorder="1" applyAlignment="1">
      <alignment horizontal="center" vertical="center"/>
    </xf>
    <xf numFmtId="4" fontId="46" fillId="0" borderId="1" xfId="49" applyNumberFormat="1" applyFont="1" applyFill="1" applyBorder="1" applyAlignment="1">
      <alignment horizontal="center" vertical="center"/>
    </xf>
    <xf numFmtId="0" fontId="44" fillId="4" borderId="1" xfId="49" applyFont="1" applyFill="1" applyBorder="1" applyAlignment="1">
      <alignment horizontal="left" vertical="center" wrapText="1"/>
    </xf>
    <xf numFmtId="0" fontId="46" fillId="0" borderId="1" xfId="0" applyFont="1" applyBorder="1" applyAlignment="1">
      <alignment horizontal="center" vertical="center"/>
    </xf>
    <xf numFmtId="2" fontId="46" fillId="0" borderId="1" xfId="0" applyNumberFormat="1" applyFont="1" applyBorder="1" applyAlignment="1">
      <alignment horizontal="center" vertical="center"/>
    </xf>
    <xf numFmtId="2" fontId="46" fillId="4" borderId="1" xfId="0" applyNumberFormat="1" applyFont="1" applyFill="1" applyBorder="1" applyAlignment="1">
      <alignment horizontal="center" vertical="center"/>
    </xf>
    <xf numFmtId="2" fontId="46" fillId="4" borderId="1" xfId="49" applyNumberFormat="1" applyFont="1" applyFill="1" applyBorder="1" applyAlignment="1">
      <alignment horizontal="center" vertical="center" wrapText="1"/>
    </xf>
    <xf numFmtId="0" fontId="46" fillId="4" borderId="1" xfId="0" applyFont="1" applyFill="1" applyBorder="1" applyAlignment="1">
      <alignment horizontal="left" vertical="center"/>
    </xf>
    <xf numFmtId="0" fontId="46" fillId="0" borderId="1" xfId="0" applyFont="1" applyBorder="1" applyAlignment="1">
      <alignment horizontal="left" vertical="center"/>
    </xf>
    <xf numFmtId="0" fontId="46" fillId="0" borderId="1" xfId="0" applyFont="1" applyBorder="1" applyAlignment="1">
      <alignment horizontal="left" vertical="center" wrapText="1"/>
    </xf>
    <xf numFmtId="0" fontId="42" fillId="0" borderId="1" xfId="0" applyFont="1" applyFill="1" applyBorder="1" applyAlignment="1">
      <alignment horizontal="center"/>
    </xf>
    <xf numFmtId="0" fontId="42" fillId="4" borderId="14" xfId="49" applyFont="1" applyFill="1" applyBorder="1" applyAlignment="1">
      <alignment horizontal="left" vertical="center" wrapText="1"/>
    </xf>
    <xf numFmtId="2" fontId="42" fillId="4" borderId="1" xfId="9" applyNumberFormat="1" applyFont="1" applyFill="1" applyBorder="1" applyAlignment="1">
      <alignment horizontal="center" vertical="center" wrapText="1"/>
    </xf>
    <xf numFmtId="0" fontId="42" fillId="4" borderId="1" xfId="0" applyFont="1" applyFill="1" applyBorder="1" applyAlignment="1">
      <alignment horizontal="center"/>
    </xf>
    <xf numFmtId="0" fontId="42" fillId="4" borderId="1" xfId="0" applyFont="1" applyFill="1" applyBorder="1"/>
    <xf numFmtId="0" fontId="46" fillId="4" borderId="1" xfId="0" applyFont="1" applyFill="1" applyBorder="1" applyAlignment="1">
      <alignment horizontal="center" vertical="center"/>
    </xf>
    <xf numFmtId="166" fontId="42" fillId="0" borderId="16" xfId="49" applyNumberFormat="1" applyFont="1" applyFill="1" applyBorder="1" applyAlignment="1">
      <alignment horizontal="center" vertical="center"/>
    </xf>
    <xf numFmtId="0" fontId="9" fillId="0" borderId="0" xfId="10" applyFont="1" applyAlignment="1">
      <alignment horizontal="right" vertical="top" wrapText="1"/>
    </xf>
    <xf numFmtId="0" fontId="9" fillId="0" borderId="0" xfId="10" applyFont="1" applyAlignment="1">
      <alignment horizontal="right" vertical="top"/>
    </xf>
    <xf numFmtId="0" fontId="5" fillId="0" borderId="0" xfId="10" applyFont="1" applyAlignment="1">
      <alignment horizontal="right" wrapText="1"/>
    </xf>
    <xf numFmtId="0" fontId="5" fillId="0" borderId="0" xfId="10" applyFont="1" applyAlignment="1">
      <alignment horizontal="right"/>
    </xf>
    <xf numFmtId="0" fontId="11" fillId="0" borderId="0" xfId="49" applyFont="1" applyFill="1" applyAlignment="1">
      <alignment horizontal="center" vertical="top" wrapText="1"/>
    </xf>
    <xf numFmtId="0" fontId="12" fillId="0" borderId="0" xfId="10" applyFont="1" applyAlignment="1">
      <alignment horizontal="center" vertical="top" wrapText="1"/>
    </xf>
    <xf numFmtId="0" fontId="12" fillId="0" borderId="0" xfId="10" applyFont="1" applyAlignment="1">
      <alignment wrapText="1"/>
    </xf>
    <xf numFmtId="0" fontId="13" fillId="0" borderId="2" xfId="49" applyFont="1" applyBorder="1" applyAlignment="1">
      <alignment horizontal="left" vertical="top" wrapText="1"/>
    </xf>
    <xf numFmtId="0" fontId="13" fillId="0" borderId="12" xfId="10" applyFont="1" applyBorder="1" applyAlignment="1">
      <alignment horizontal="left" wrapText="1"/>
    </xf>
    <xf numFmtId="0" fontId="13" fillId="0" borderId="14" xfId="10" applyFont="1" applyBorder="1" applyAlignment="1">
      <alignment horizontal="left" wrapText="1"/>
    </xf>
    <xf numFmtId="0" fontId="10" fillId="0" borderId="2" xfId="10" applyFont="1" applyBorder="1" applyAlignment="1">
      <alignment horizontal="left" wrapText="1"/>
    </xf>
    <xf numFmtId="0" fontId="10" fillId="0" borderId="12" xfId="10" applyFont="1" applyBorder="1" applyAlignment="1">
      <alignment horizontal="left"/>
    </xf>
    <xf numFmtId="0" fontId="10" fillId="0" borderId="14" xfId="10" applyFont="1" applyBorder="1" applyAlignment="1">
      <alignment horizontal="left"/>
    </xf>
    <xf numFmtId="0" fontId="10" fillId="0" borderId="2" xfId="10" applyFont="1" applyFill="1" applyBorder="1" applyAlignment="1">
      <alignment horizontal="left" wrapText="1"/>
    </xf>
    <xf numFmtId="0" fontId="10" fillId="0" borderId="12" xfId="10" applyFont="1" applyFill="1" applyBorder="1" applyAlignment="1">
      <alignment horizontal="left"/>
    </xf>
    <xf numFmtId="0" fontId="10" fillId="0" borderId="14" xfId="10" applyFont="1" applyFill="1" applyBorder="1" applyAlignment="1">
      <alignment horizontal="left"/>
    </xf>
    <xf numFmtId="0" fontId="10" fillId="0" borderId="13" xfId="10" applyFont="1" applyBorder="1" applyAlignment="1">
      <alignment horizontal="left" wrapText="1"/>
    </xf>
    <xf numFmtId="0" fontId="10" fillId="0" borderId="13" xfId="10" applyFont="1" applyBorder="1" applyAlignment="1">
      <alignment horizontal="left"/>
    </xf>
    <xf numFmtId="0" fontId="5" fillId="0" borderId="1" xfId="10" applyFont="1" applyBorder="1" applyAlignment="1">
      <alignment horizontal="center"/>
    </xf>
    <xf numFmtId="0" fontId="14" fillId="0" borderId="1" xfId="10" applyFont="1" applyBorder="1" applyAlignment="1">
      <alignment horizontal="left"/>
    </xf>
    <xf numFmtId="0" fontId="14" fillId="0" borderId="1" xfId="10" applyFont="1" applyBorder="1" applyAlignment="1">
      <alignment horizontal="left" wrapText="1"/>
    </xf>
    <xf numFmtId="0" fontId="4" fillId="0" borderId="1" xfId="10" applyFont="1" applyBorder="1" applyAlignment="1">
      <alignment horizontal="center"/>
    </xf>
    <xf numFmtId="0" fontId="14" fillId="0" borderId="1" xfId="10" applyFont="1" applyBorder="1" applyAlignment="1">
      <alignment horizontal="center"/>
    </xf>
    <xf numFmtId="0" fontId="14" fillId="0" borderId="1" xfId="10" applyFont="1" applyBorder="1" applyAlignment="1">
      <alignment horizontal="left" vertical="top" wrapText="1"/>
    </xf>
    <xf numFmtId="0" fontId="14" fillId="0" borderId="1" xfId="10" applyFont="1" applyBorder="1" applyAlignment="1">
      <alignment horizontal="left" vertical="top"/>
    </xf>
    <xf numFmtId="0" fontId="14" fillId="0" borderId="1" xfId="10" applyFont="1" applyBorder="1" applyAlignment="1">
      <alignment horizontal="left" vertical="center" wrapText="1"/>
    </xf>
    <xf numFmtId="0" fontId="14" fillId="0" borderId="1" xfId="10" applyFont="1" applyBorder="1" applyAlignment="1">
      <alignment horizontal="center" vertical="center" wrapText="1"/>
    </xf>
    <xf numFmtId="0" fontId="14" fillId="0" borderId="1" xfId="10" applyFont="1" applyBorder="1" applyAlignment="1">
      <alignment horizontal="center" vertical="center"/>
    </xf>
    <xf numFmtId="0" fontId="4" fillId="0" borderId="1" xfId="10" applyFont="1" applyBorder="1" applyAlignment="1">
      <alignment horizontal="left" vertical="top" wrapText="1"/>
    </xf>
    <xf numFmtId="0" fontId="6" fillId="5" borderId="3" xfId="49" applyFont="1" applyFill="1" applyBorder="1" applyAlignment="1">
      <alignment horizontal="center" vertical="center" wrapText="1"/>
    </xf>
    <xf numFmtId="0" fontId="6" fillId="5" borderId="4" xfId="49" applyFont="1" applyFill="1" applyBorder="1" applyAlignment="1">
      <alignment horizontal="center" vertical="center"/>
    </xf>
    <xf numFmtId="0" fontId="6" fillId="5" borderId="8" xfId="49" applyFont="1" applyFill="1" applyBorder="1" applyAlignment="1">
      <alignment horizontal="center" vertical="center"/>
    </xf>
    <xf numFmtId="0" fontId="4" fillId="5" borderId="3" xfId="49" applyFont="1" applyFill="1" applyBorder="1" applyAlignment="1">
      <alignment horizontal="left" vertical="center"/>
    </xf>
    <xf numFmtId="0" fontId="4" fillId="5" borderId="4" xfId="49" applyFont="1" applyFill="1" applyBorder="1" applyAlignment="1">
      <alignment horizontal="left" vertical="center"/>
    </xf>
    <xf numFmtId="0" fontId="4" fillId="5" borderId="8" xfId="49" applyFont="1" applyFill="1" applyBorder="1" applyAlignment="1">
      <alignment horizontal="left" vertical="center"/>
    </xf>
    <xf numFmtId="0" fontId="3" fillId="0" borderId="6" xfId="4" applyFont="1" applyFill="1" applyBorder="1" applyAlignment="1">
      <alignment horizontal="left" vertical="center" wrapText="1"/>
    </xf>
    <xf numFmtId="0" fontId="3" fillId="0" borderId="9" xfId="4" applyFont="1" applyFill="1" applyBorder="1" applyAlignment="1">
      <alignment horizontal="left" vertical="center" wrapText="1"/>
    </xf>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3" fillId="0" borderId="5" xfId="4" applyFont="1" applyFill="1" applyBorder="1" applyAlignment="1">
      <alignment wrapText="1"/>
    </xf>
    <xf numFmtId="0" fontId="3" fillId="0" borderId="0" xfId="4" applyFont="1" applyFill="1" applyBorder="1"/>
    <xf numFmtId="0" fontId="3" fillId="0" borderId="10" xfId="4" applyFont="1" applyFill="1" applyBorder="1"/>
    <xf numFmtId="0" fontId="3" fillId="6" borderId="7" xfId="4" applyFont="1" applyFill="1" applyBorder="1" applyAlignment="1">
      <alignment wrapText="1"/>
    </xf>
    <xf numFmtId="0" fontId="3" fillId="6" borderId="1" xfId="4" applyFont="1" applyFill="1" applyBorder="1" applyAlignment="1">
      <alignment wrapText="1"/>
    </xf>
    <xf numFmtId="0" fontId="3" fillId="6" borderId="11" xfId="4" applyFont="1" applyFill="1" applyBorder="1" applyAlignment="1">
      <alignment wrapText="1"/>
    </xf>
    <xf numFmtId="0" fontId="3" fillId="7" borderId="5" xfId="4" applyFont="1" applyFill="1" applyBorder="1" applyAlignment="1">
      <alignment wrapText="1"/>
    </xf>
    <xf numFmtId="0" fontId="3" fillId="7" borderId="0" xfId="4" applyFont="1" applyFill="1" applyBorder="1"/>
    <xf numFmtId="0" fontId="3" fillId="7" borderId="10" xfId="4" applyFont="1" applyFill="1" applyBorder="1"/>
    <xf numFmtId="0" fontId="2" fillId="0" borderId="5" xfId="4" applyFont="1" applyFill="1" applyBorder="1" applyAlignment="1">
      <alignment horizontal="left" vertical="center" wrapText="1"/>
    </xf>
    <xf numFmtId="0" fontId="2" fillId="0" borderId="0" xfId="4" applyFont="1" applyFill="1" applyBorder="1" applyAlignment="1">
      <alignment horizontal="left" vertical="center" wrapText="1"/>
    </xf>
    <xf numFmtId="0" fontId="2" fillId="0" borderId="10" xfId="4" applyFont="1" applyFill="1" applyBorder="1" applyAlignment="1">
      <alignment horizontal="left" vertical="center" wrapText="1"/>
    </xf>
    <xf numFmtId="0" fontId="44" fillId="4" borderId="0" xfId="0" applyFont="1" applyFill="1" applyAlignment="1">
      <alignment horizontal="left" vertical="top" wrapText="1"/>
    </xf>
    <xf numFmtId="0" fontId="44" fillId="0" borderId="0" xfId="60" applyFont="1" applyAlignment="1">
      <alignment horizontal="left"/>
    </xf>
    <xf numFmtId="0" fontId="44" fillId="4" borderId="0" xfId="0" applyFont="1" applyFill="1" applyBorder="1" applyAlignment="1">
      <alignment horizontal="center" vertical="center" wrapText="1"/>
    </xf>
    <xf numFmtId="0" fontId="42" fillId="4" borderId="17" xfId="49" applyFont="1" applyFill="1" applyBorder="1" applyAlignment="1">
      <alignment horizontal="center" vertical="center" wrapText="1"/>
    </xf>
    <xf numFmtId="4" fontId="42" fillId="4" borderId="17" xfId="49" applyNumberFormat="1" applyFont="1" applyFill="1" applyBorder="1" applyAlignment="1">
      <alignment horizontal="center" vertical="center" wrapText="1"/>
    </xf>
    <xf numFmtId="0" fontId="42" fillId="4" borderId="1" xfId="49" applyFont="1" applyFill="1" applyBorder="1" applyAlignment="1">
      <alignment horizontal="center" wrapText="1"/>
    </xf>
  </cellXfs>
  <cellStyles count="61">
    <cellStyle name="60% — акцент2 2" xfId="23"/>
    <cellStyle name="Excel Built-in Normal" xfId="26"/>
    <cellStyle name="Heading 2 2" xfId="27"/>
    <cellStyle name="Normal 2" xfId="29"/>
    <cellStyle name="Normal 2 2" xfId="20"/>
    <cellStyle name="Normal 2 2 2" xfId="58"/>
    <cellStyle name="Normal 2 3" xfId="21"/>
    <cellStyle name="Normal 2 4" xfId="59"/>
    <cellStyle name="Normal_Золотая смета" xfId="19"/>
    <cellStyle name="S0" xfId="28"/>
    <cellStyle name="S1" xfId="22"/>
    <cellStyle name="S10" xfId="24"/>
    <cellStyle name="S11" xfId="8"/>
    <cellStyle name="S12" xfId="2"/>
    <cellStyle name="S13" xfId="5"/>
    <cellStyle name="S14" xfId="12"/>
    <cellStyle name="S15" xfId="15"/>
    <cellStyle name="S16" xfId="18"/>
    <cellStyle name="S17" xfId="31"/>
    <cellStyle name="S18" xfId="34"/>
    <cellStyle name="S19" xfId="36"/>
    <cellStyle name="S2" xfId="38"/>
    <cellStyle name="S20" xfId="14"/>
    <cellStyle name="S21" xfId="17"/>
    <cellStyle name="S22" xfId="32"/>
    <cellStyle name="S23" xfId="35"/>
    <cellStyle name="S24" xfId="37"/>
    <cellStyle name="S25" xfId="39"/>
    <cellStyle name="S3" xfId="40"/>
    <cellStyle name="S4" xfId="41"/>
    <cellStyle name="S5" xfId="42"/>
    <cellStyle name="S6" xfId="43"/>
    <cellStyle name="S7" xfId="44"/>
    <cellStyle name="S8" xfId="45"/>
    <cellStyle name="S9" xfId="46"/>
    <cellStyle name="Гиперссылка" xfId="6" builtinId="8"/>
    <cellStyle name="Гиперссылка 2" xfId="47"/>
    <cellStyle name="для себестоимости" xfId="48"/>
    <cellStyle name="Обычный" xfId="0" builtinId="0"/>
    <cellStyle name="Обычный 2" xfId="25"/>
    <cellStyle name="Обычный 2 2" xfId="49"/>
    <cellStyle name="Обычный 2 2 2" xfId="60"/>
    <cellStyle name="Обычный 3" xfId="7"/>
    <cellStyle name="Обычный 3 2" xfId="50"/>
    <cellStyle name="Обычный 4" xfId="1"/>
    <cellStyle name="Обычный 4 2" xfId="11"/>
    <cellStyle name="Обычный 4 2 2" xfId="51"/>
    <cellStyle name="Обычный 5" xfId="4"/>
    <cellStyle name="Обычный 6" xfId="10"/>
    <cellStyle name="Обычный 6 2" xfId="52"/>
    <cellStyle name="Обычный 6 2 2" xfId="53"/>
    <cellStyle name="Обычный 6 3" xfId="54"/>
    <cellStyle name="Обычный 7" xfId="13"/>
    <cellStyle name="Обычный 7 2" xfId="30"/>
    <cellStyle name="Обычный 8" xfId="16"/>
    <cellStyle name="Обычный 8 2" xfId="55"/>
    <cellStyle name="Обычный 9" xfId="33"/>
    <cellStyle name="Пояснение" xfId="9" builtinId="53"/>
    <cellStyle name="Стиль 1" xfId="56"/>
    <cellStyle name="Финансовый" xfId="3" builtinId="3"/>
    <cellStyle name="Финансовый 2" xfId="5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154" t="s">
        <v>0</v>
      </c>
      <c r="B1" s="155"/>
      <c r="C1" s="155"/>
      <c r="D1" s="155"/>
      <c r="E1" s="155"/>
      <c r="F1" s="155"/>
      <c r="G1" s="155"/>
      <c r="H1" s="155"/>
      <c r="I1" s="155"/>
      <c r="J1" s="155"/>
      <c r="K1" s="155"/>
      <c r="L1" s="155"/>
      <c r="M1" s="155"/>
      <c r="N1" s="155"/>
      <c r="O1" s="155"/>
      <c r="P1" s="155"/>
      <c r="Q1" s="155"/>
    </row>
    <row r="2" spans="1:18" ht="30" customHeight="1">
      <c r="A2" s="156" t="s">
        <v>1</v>
      </c>
      <c r="B2" s="157"/>
      <c r="C2" s="157"/>
      <c r="D2" s="157"/>
      <c r="E2" s="157"/>
      <c r="F2" s="157"/>
      <c r="G2" s="157"/>
      <c r="H2" s="157"/>
      <c r="I2" s="157"/>
      <c r="J2" s="157"/>
      <c r="K2" s="157"/>
      <c r="L2" s="157"/>
      <c r="M2" s="157"/>
      <c r="N2" s="157"/>
      <c r="O2" s="157"/>
      <c r="P2" s="157"/>
      <c r="Q2" s="157"/>
    </row>
    <row r="3" spans="1:18" ht="20.25" customHeight="1">
      <c r="B3" s="11"/>
      <c r="C3" s="11"/>
      <c r="D3" s="11"/>
      <c r="E3" s="158" t="s">
        <v>2</v>
      </c>
      <c r="F3" s="159"/>
      <c r="G3" s="160"/>
      <c r="H3" s="160"/>
      <c r="I3" s="160"/>
      <c r="J3" s="160"/>
      <c r="K3" s="160"/>
      <c r="L3" s="160"/>
      <c r="M3" s="160"/>
      <c r="N3" s="160"/>
      <c r="O3" s="11"/>
      <c r="P3" s="11"/>
      <c r="Q3" s="11"/>
    </row>
    <row r="4" spans="1:18">
      <c r="B4" s="11"/>
      <c r="C4" s="11"/>
      <c r="D4" s="11"/>
      <c r="E4" s="12"/>
      <c r="F4" s="13"/>
      <c r="G4" s="14"/>
      <c r="H4" s="14"/>
      <c r="I4" s="14"/>
      <c r="J4" s="14"/>
      <c r="K4" s="14"/>
      <c r="L4" s="14"/>
      <c r="M4" s="14"/>
      <c r="N4" s="14"/>
      <c r="O4" s="11"/>
      <c r="P4" s="11"/>
      <c r="Q4" s="11"/>
    </row>
    <row r="5" spans="1:18" ht="59.25" customHeight="1">
      <c r="A5" s="15"/>
      <c r="B5" s="161" t="s">
        <v>3</v>
      </c>
      <c r="C5" s="162"/>
      <c r="D5" s="162"/>
      <c r="E5" s="162"/>
      <c r="F5" s="162"/>
      <c r="G5" s="162"/>
      <c r="H5" s="162"/>
      <c r="I5" s="162"/>
      <c r="J5" s="162"/>
      <c r="K5" s="162"/>
      <c r="L5" s="162"/>
      <c r="M5" s="162"/>
      <c r="N5" s="162"/>
      <c r="O5" s="162"/>
      <c r="P5" s="162"/>
      <c r="Q5" s="163"/>
    </row>
    <row r="6" spans="1:18" ht="64.5" customHeight="1">
      <c r="A6" s="16">
        <v>1</v>
      </c>
      <c r="B6" s="164" t="s">
        <v>4</v>
      </c>
      <c r="C6" s="165"/>
      <c r="D6" s="165"/>
      <c r="E6" s="165"/>
      <c r="F6" s="165"/>
      <c r="G6" s="165"/>
      <c r="H6" s="165"/>
      <c r="I6" s="165"/>
      <c r="J6" s="165"/>
      <c r="K6" s="165"/>
      <c r="L6" s="165"/>
      <c r="M6" s="165"/>
      <c r="N6" s="165"/>
      <c r="O6" s="165"/>
      <c r="P6" s="165"/>
      <c r="Q6" s="166"/>
    </row>
    <row r="7" spans="1:18" ht="18" customHeight="1">
      <c r="A7" s="16">
        <v>2</v>
      </c>
      <c r="B7" s="164" t="s">
        <v>5</v>
      </c>
      <c r="C7" s="165"/>
      <c r="D7" s="165"/>
      <c r="E7" s="165"/>
      <c r="F7" s="165"/>
      <c r="G7" s="165"/>
      <c r="H7" s="165"/>
      <c r="I7" s="165"/>
      <c r="J7" s="165"/>
      <c r="K7" s="165"/>
      <c r="L7" s="165"/>
      <c r="M7" s="165"/>
      <c r="N7" s="165"/>
      <c r="O7" s="165"/>
      <c r="P7" s="165"/>
      <c r="Q7" s="166"/>
    </row>
    <row r="8" spans="1:18" ht="45" customHeight="1">
      <c r="A8" s="16">
        <v>3</v>
      </c>
      <c r="B8" s="167" t="s">
        <v>6</v>
      </c>
      <c r="C8" s="168"/>
      <c r="D8" s="168"/>
      <c r="E8" s="168"/>
      <c r="F8" s="168"/>
      <c r="G8" s="168"/>
      <c r="H8" s="168"/>
      <c r="I8" s="168"/>
      <c r="J8" s="168"/>
      <c r="K8" s="168"/>
      <c r="L8" s="168"/>
      <c r="M8" s="168"/>
      <c r="N8" s="168"/>
      <c r="O8" s="168"/>
      <c r="P8" s="168"/>
      <c r="Q8" s="169"/>
    </row>
    <row r="9" spans="1:18" ht="24" customHeight="1">
      <c r="A9" s="16">
        <v>4</v>
      </c>
      <c r="B9" s="164" t="s">
        <v>7</v>
      </c>
      <c r="C9" s="165"/>
      <c r="D9" s="165"/>
      <c r="E9" s="165"/>
      <c r="F9" s="165"/>
      <c r="G9" s="165"/>
      <c r="H9" s="165"/>
      <c r="I9" s="165"/>
      <c r="J9" s="165"/>
      <c r="K9" s="165"/>
      <c r="L9" s="165"/>
      <c r="M9" s="165"/>
      <c r="N9" s="165"/>
      <c r="O9" s="165"/>
      <c r="P9" s="165"/>
      <c r="Q9" s="166"/>
    </row>
    <row r="10" spans="1:18" ht="19.5" customHeight="1">
      <c r="A10" s="16">
        <v>5</v>
      </c>
      <c r="B10" s="164" t="s">
        <v>8</v>
      </c>
      <c r="C10" s="165"/>
      <c r="D10" s="165"/>
      <c r="E10" s="165"/>
      <c r="F10" s="165"/>
      <c r="G10" s="165"/>
      <c r="H10" s="165"/>
      <c r="I10" s="165"/>
      <c r="J10" s="165"/>
      <c r="K10" s="165"/>
      <c r="L10" s="165"/>
      <c r="M10" s="165"/>
      <c r="N10" s="165"/>
      <c r="O10" s="165"/>
      <c r="P10" s="165"/>
      <c r="Q10" s="166"/>
    </row>
    <row r="11" spans="1:18" ht="21" customHeight="1">
      <c r="A11" s="17"/>
      <c r="B11" s="170" t="s">
        <v>9</v>
      </c>
      <c r="C11" s="171"/>
      <c r="D11" s="171"/>
      <c r="E11" s="171"/>
      <c r="F11" s="171"/>
      <c r="G11" s="171"/>
      <c r="H11" s="171"/>
      <c r="I11" s="171"/>
      <c r="J11" s="171"/>
      <c r="K11" s="171"/>
      <c r="L11" s="171"/>
      <c r="M11" s="171"/>
      <c r="N11" s="171"/>
      <c r="O11" s="171"/>
      <c r="P11" s="171"/>
      <c r="Q11" s="171"/>
      <c r="R11" s="21"/>
    </row>
    <row r="12" spans="1:18" ht="21" customHeight="1">
      <c r="A12" s="18"/>
      <c r="B12" s="19"/>
      <c r="C12" s="20"/>
      <c r="D12" s="20"/>
      <c r="E12" s="20"/>
      <c r="F12" s="20"/>
      <c r="G12" s="20"/>
      <c r="H12" s="20"/>
      <c r="I12" s="20"/>
      <c r="J12" s="20"/>
      <c r="K12" s="20"/>
      <c r="L12" s="20"/>
      <c r="M12" s="20"/>
      <c r="N12" s="20"/>
      <c r="O12" s="20"/>
      <c r="P12" s="20"/>
      <c r="Q12" s="20"/>
    </row>
    <row r="13" spans="1:18">
      <c r="A13" s="172" t="s">
        <v>10</v>
      </c>
      <c r="B13" s="172"/>
      <c r="C13" s="172"/>
      <c r="D13" s="172"/>
      <c r="E13" s="172"/>
      <c r="F13" s="172"/>
      <c r="G13" s="172"/>
      <c r="H13" s="172"/>
      <c r="I13" s="172"/>
      <c r="J13" s="172"/>
      <c r="K13" s="172"/>
      <c r="L13" s="172"/>
      <c r="M13" s="172"/>
      <c r="N13" s="172"/>
      <c r="O13" s="172"/>
      <c r="P13" s="172"/>
      <c r="Q13" s="172"/>
    </row>
    <row r="14" spans="1:18" ht="15.75" customHeight="1">
      <c r="A14" s="172" t="s">
        <v>11</v>
      </c>
      <c r="B14" s="172"/>
      <c r="C14" s="172"/>
      <c r="D14" s="172"/>
      <c r="E14" s="172" t="s">
        <v>12</v>
      </c>
      <c r="F14" s="172"/>
      <c r="G14" s="172"/>
      <c r="H14" s="172"/>
      <c r="I14" s="172"/>
      <c r="J14" s="172"/>
      <c r="K14" s="172"/>
      <c r="L14" s="172"/>
      <c r="M14" s="172"/>
      <c r="N14" s="172"/>
      <c r="O14" s="172"/>
      <c r="P14" s="172"/>
      <c r="Q14" s="172"/>
    </row>
    <row r="15" spans="1:18" ht="15.75" customHeight="1">
      <c r="A15" s="172" t="s">
        <v>13</v>
      </c>
      <c r="B15" s="172"/>
      <c r="C15" s="172"/>
      <c r="D15" s="172"/>
      <c r="E15" s="172"/>
      <c r="F15" s="172"/>
      <c r="G15" s="172"/>
      <c r="H15" s="172"/>
      <c r="I15" s="172"/>
      <c r="J15" s="172"/>
      <c r="K15" s="172"/>
      <c r="L15" s="172"/>
      <c r="M15" s="172"/>
      <c r="N15" s="172"/>
      <c r="O15" s="172"/>
      <c r="P15" s="172"/>
      <c r="Q15" s="172"/>
    </row>
    <row r="16" spans="1:18" ht="24" customHeight="1">
      <c r="A16" s="180" t="s">
        <v>14</v>
      </c>
      <c r="B16" s="180"/>
      <c r="C16" s="180"/>
      <c r="D16" s="180"/>
      <c r="E16" s="173" t="s">
        <v>15</v>
      </c>
      <c r="F16" s="173"/>
      <c r="G16" s="173"/>
      <c r="H16" s="173"/>
      <c r="I16" s="173"/>
      <c r="J16" s="173"/>
      <c r="K16" s="173"/>
      <c r="L16" s="173"/>
      <c r="M16" s="173"/>
      <c r="N16" s="173"/>
      <c r="O16" s="173"/>
      <c r="P16" s="173"/>
      <c r="Q16" s="173"/>
    </row>
    <row r="17" spans="1:17" ht="47.25" customHeight="1">
      <c r="A17" s="180"/>
      <c r="B17" s="180"/>
      <c r="C17" s="180"/>
      <c r="D17" s="180"/>
      <c r="E17" s="174" t="s">
        <v>16</v>
      </c>
      <c r="F17" s="174"/>
      <c r="G17" s="174"/>
      <c r="H17" s="174"/>
      <c r="I17" s="174"/>
      <c r="J17" s="174"/>
      <c r="K17" s="174"/>
      <c r="L17" s="174"/>
      <c r="M17" s="174"/>
      <c r="N17" s="174"/>
      <c r="O17" s="174"/>
      <c r="P17" s="174"/>
      <c r="Q17" s="174"/>
    </row>
    <row r="18" spans="1:17" ht="39.75" customHeight="1">
      <c r="A18" s="180"/>
      <c r="B18" s="180"/>
      <c r="C18" s="180"/>
      <c r="D18" s="180"/>
      <c r="E18" s="174" t="s">
        <v>17</v>
      </c>
      <c r="F18" s="174"/>
      <c r="G18" s="174"/>
      <c r="H18" s="174"/>
      <c r="I18" s="174"/>
      <c r="J18" s="174"/>
      <c r="K18" s="174"/>
      <c r="L18" s="174"/>
      <c r="M18" s="174"/>
      <c r="N18" s="174"/>
      <c r="O18" s="174"/>
      <c r="P18" s="174"/>
      <c r="Q18" s="174"/>
    </row>
    <row r="19" spans="1:17" ht="38.25" customHeight="1">
      <c r="A19" s="180"/>
      <c r="B19" s="180"/>
      <c r="C19" s="180"/>
      <c r="D19" s="180"/>
      <c r="E19" s="174" t="s">
        <v>18</v>
      </c>
      <c r="F19" s="174"/>
      <c r="G19" s="174"/>
      <c r="H19" s="174"/>
      <c r="I19" s="174"/>
      <c r="J19" s="174"/>
      <c r="K19" s="174"/>
      <c r="L19" s="174"/>
      <c r="M19" s="174"/>
      <c r="N19" s="174"/>
      <c r="O19" s="174"/>
      <c r="P19" s="174"/>
      <c r="Q19" s="174"/>
    </row>
    <row r="20" spans="1:17" ht="30" customHeight="1">
      <c r="A20" s="180"/>
      <c r="B20" s="180"/>
      <c r="C20" s="180"/>
      <c r="D20" s="180"/>
      <c r="E20" s="174" t="s">
        <v>19</v>
      </c>
      <c r="F20" s="174"/>
      <c r="G20" s="174"/>
      <c r="H20" s="174"/>
      <c r="I20" s="174"/>
      <c r="J20" s="174"/>
      <c r="K20" s="174"/>
      <c r="L20" s="174"/>
      <c r="M20" s="174"/>
      <c r="N20" s="174"/>
      <c r="O20" s="174"/>
      <c r="P20" s="174"/>
      <c r="Q20" s="174"/>
    </row>
    <row r="21" spans="1:17" ht="53.25" customHeight="1">
      <c r="A21" s="180"/>
      <c r="B21" s="180"/>
      <c r="C21" s="180"/>
      <c r="D21" s="180"/>
      <c r="E21" s="174" t="s">
        <v>20</v>
      </c>
      <c r="F21" s="174"/>
      <c r="G21" s="174"/>
      <c r="H21" s="174"/>
      <c r="I21" s="174"/>
      <c r="J21" s="174"/>
      <c r="K21" s="174"/>
      <c r="L21" s="174"/>
      <c r="M21" s="174"/>
      <c r="N21" s="174"/>
      <c r="O21" s="174"/>
      <c r="P21" s="174"/>
      <c r="Q21" s="174"/>
    </row>
    <row r="22" spans="1:17">
      <c r="A22" s="175" t="s">
        <v>21</v>
      </c>
      <c r="B22" s="176"/>
      <c r="C22" s="176"/>
      <c r="D22" s="176"/>
      <c r="E22" s="176"/>
      <c r="F22" s="176"/>
      <c r="G22" s="176"/>
      <c r="H22" s="176"/>
      <c r="I22" s="176"/>
      <c r="J22" s="176"/>
      <c r="K22" s="176"/>
      <c r="L22" s="176"/>
      <c r="M22" s="176"/>
      <c r="N22" s="176"/>
      <c r="O22" s="176"/>
      <c r="P22" s="176"/>
      <c r="Q22" s="176"/>
    </row>
    <row r="23" spans="1:17" ht="48" customHeight="1">
      <c r="A23" s="180" t="s">
        <v>22</v>
      </c>
      <c r="B23" s="181"/>
      <c r="C23" s="181"/>
      <c r="D23" s="181"/>
      <c r="E23" s="174" t="s">
        <v>23</v>
      </c>
      <c r="F23" s="174"/>
      <c r="G23" s="174"/>
      <c r="H23" s="174"/>
      <c r="I23" s="174"/>
      <c r="J23" s="174"/>
      <c r="K23" s="174"/>
      <c r="L23" s="174"/>
      <c r="M23" s="174"/>
      <c r="N23" s="174"/>
      <c r="O23" s="174"/>
      <c r="P23" s="174"/>
      <c r="Q23" s="174"/>
    </row>
    <row r="24" spans="1:17" ht="46.5" customHeight="1">
      <c r="A24" s="181"/>
      <c r="B24" s="181"/>
      <c r="C24" s="181"/>
      <c r="D24" s="181"/>
      <c r="E24" s="174" t="s">
        <v>24</v>
      </c>
      <c r="F24" s="174"/>
      <c r="G24" s="174"/>
      <c r="H24" s="174"/>
      <c r="I24" s="174"/>
      <c r="J24" s="174"/>
      <c r="K24" s="174"/>
      <c r="L24" s="174"/>
      <c r="M24" s="174"/>
      <c r="N24" s="174"/>
      <c r="O24" s="174"/>
      <c r="P24" s="174"/>
      <c r="Q24" s="174"/>
    </row>
    <row r="25" spans="1:17" ht="46.5" customHeight="1">
      <c r="A25" s="181"/>
      <c r="B25" s="181"/>
      <c r="C25" s="181"/>
      <c r="D25" s="181"/>
      <c r="E25" s="174" t="s">
        <v>25</v>
      </c>
      <c r="F25" s="174"/>
      <c r="G25" s="174"/>
      <c r="H25" s="174"/>
      <c r="I25" s="174"/>
      <c r="J25" s="174"/>
      <c r="K25" s="174"/>
      <c r="L25" s="174"/>
      <c r="M25" s="174"/>
      <c r="N25" s="174"/>
      <c r="O25" s="174"/>
      <c r="P25" s="174"/>
      <c r="Q25" s="174"/>
    </row>
    <row r="26" spans="1:17">
      <c r="A26" s="181"/>
      <c r="B26" s="181"/>
      <c r="C26" s="181"/>
      <c r="D26" s="181"/>
      <c r="E26" s="174" t="s">
        <v>26</v>
      </c>
      <c r="F26" s="174"/>
      <c r="G26" s="174"/>
      <c r="H26" s="174"/>
      <c r="I26" s="174"/>
      <c r="J26" s="174"/>
      <c r="K26" s="174"/>
      <c r="L26" s="174"/>
      <c r="M26" s="174"/>
      <c r="N26" s="174"/>
      <c r="O26" s="174"/>
      <c r="P26" s="174"/>
      <c r="Q26" s="174"/>
    </row>
    <row r="27" spans="1:17">
      <c r="A27" s="175" t="s">
        <v>27</v>
      </c>
      <c r="B27" s="175"/>
      <c r="C27" s="175"/>
      <c r="D27" s="175"/>
      <c r="E27" s="175"/>
      <c r="F27" s="175"/>
      <c r="G27" s="175"/>
      <c r="H27" s="175"/>
      <c r="I27" s="175"/>
      <c r="J27" s="175"/>
      <c r="K27" s="175"/>
      <c r="L27" s="175"/>
      <c r="M27" s="175"/>
      <c r="N27" s="175"/>
      <c r="O27" s="175"/>
      <c r="P27" s="175"/>
      <c r="Q27" s="175"/>
    </row>
    <row r="28" spans="1:17" ht="58.5" customHeight="1">
      <c r="A28" s="180" t="s">
        <v>28</v>
      </c>
      <c r="B28" s="180"/>
      <c r="C28" s="180"/>
      <c r="D28" s="180"/>
      <c r="E28" s="174" t="s">
        <v>29</v>
      </c>
      <c r="F28" s="174"/>
      <c r="G28" s="174"/>
      <c r="H28" s="174"/>
      <c r="I28" s="174"/>
      <c r="J28" s="174"/>
      <c r="K28" s="174"/>
      <c r="L28" s="174"/>
      <c r="M28" s="174"/>
      <c r="N28" s="174"/>
      <c r="O28" s="174"/>
      <c r="P28" s="174"/>
      <c r="Q28" s="174"/>
    </row>
    <row r="29" spans="1:17" ht="24" customHeight="1">
      <c r="A29" s="175" t="s">
        <v>30</v>
      </c>
      <c r="B29" s="175"/>
      <c r="C29" s="175"/>
      <c r="D29" s="175"/>
      <c r="E29" s="175"/>
      <c r="F29" s="175"/>
      <c r="G29" s="175"/>
      <c r="H29" s="175"/>
      <c r="I29" s="175"/>
      <c r="J29" s="175"/>
      <c r="K29" s="175"/>
      <c r="L29" s="175"/>
      <c r="M29" s="175"/>
      <c r="N29" s="175"/>
      <c r="O29" s="175"/>
      <c r="P29" s="175"/>
      <c r="Q29" s="175"/>
    </row>
    <row r="30" spans="1:17" ht="50.25" customHeight="1">
      <c r="A30" s="181">
        <v>4</v>
      </c>
      <c r="B30" s="181"/>
      <c r="C30" s="181"/>
      <c r="D30" s="181"/>
      <c r="E30" s="174" t="s">
        <v>31</v>
      </c>
      <c r="F30" s="174"/>
      <c r="G30" s="174"/>
      <c r="H30" s="174"/>
      <c r="I30" s="174"/>
      <c r="J30" s="174"/>
      <c r="K30" s="174"/>
      <c r="L30" s="174"/>
      <c r="M30" s="174"/>
      <c r="N30" s="174"/>
      <c r="O30" s="174"/>
      <c r="P30" s="174"/>
      <c r="Q30" s="174"/>
    </row>
    <row r="31" spans="1:17" ht="45.75" customHeight="1">
      <c r="A31" s="181"/>
      <c r="B31" s="181"/>
      <c r="C31" s="181"/>
      <c r="D31" s="181"/>
      <c r="E31" s="174" t="s">
        <v>32</v>
      </c>
      <c r="F31" s="174"/>
      <c r="G31" s="174"/>
      <c r="H31" s="174"/>
      <c r="I31" s="174"/>
      <c r="J31" s="174"/>
      <c r="K31" s="174"/>
      <c r="L31" s="174"/>
      <c r="M31" s="174"/>
      <c r="N31" s="174"/>
      <c r="O31" s="174"/>
      <c r="P31" s="174"/>
      <c r="Q31" s="174"/>
    </row>
    <row r="32" spans="1:17" ht="30" customHeight="1">
      <c r="A32" s="175" t="s">
        <v>33</v>
      </c>
      <c r="B32" s="175"/>
      <c r="C32" s="175"/>
      <c r="D32" s="175"/>
      <c r="E32" s="175"/>
      <c r="F32" s="175"/>
      <c r="G32" s="175"/>
      <c r="H32" s="175"/>
      <c r="I32" s="175"/>
      <c r="J32" s="175"/>
      <c r="K32" s="175"/>
      <c r="L32" s="175"/>
      <c r="M32" s="175"/>
      <c r="N32" s="175"/>
      <c r="O32" s="175"/>
      <c r="P32" s="175"/>
      <c r="Q32" s="175"/>
    </row>
    <row r="33" spans="1:17" ht="19.5" customHeight="1">
      <c r="A33" s="181">
        <v>5</v>
      </c>
      <c r="B33" s="181"/>
      <c r="C33" s="181"/>
      <c r="D33" s="181"/>
      <c r="E33" s="182" t="s">
        <v>34</v>
      </c>
      <c r="F33" s="182"/>
      <c r="G33" s="182"/>
      <c r="H33" s="182"/>
      <c r="I33" s="182"/>
      <c r="J33" s="182"/>
      <c r="K33" s="182"/>
      <c r="L33" s="182"/>
      <c r="M33" s="182"/>
      <c r="N33" s="182"/>
      <c r="O33" s="182"/>
      <c r="P33" s="182"/>
      <c r="Q33" s="182"/>
    </row>
    <row r="34" spans="1:17" ht="201.75" customHeight="1">
      <c r="A34" s="181"/>
      <c r="B34" s="181"/>
      <c r="C34" s="181"/>
      <c r="D34" s="181"/>
      <c r="E34" s="177" t="s">
        <v>35</v>
      </c>
      <c r="F34" s="177"/>
      <c r="G34" s="177"/>
      <c r="H34" s="177"/>
      <c r="I34" s="177"/>
      <c r="J34" s="177"/>
      <c r="K34" s="177"/>
      <c r="L34" s="177"/>
      <c r="M34" s="177"/>
      <c r="N34" s="177"/>
      <c r="O34" s="177"/>
      <c r="P34" s="177"/>
      <c r="Q34" s="177"/>
    </row>
    <row r="35" spans="1:17" ht="18.75" customHeight="1">
      <c r="A35" s="181"/>
      <c r="B35" s="181"/>
      <c r="C35" s="181"/>
      <c r="D35" s="181"/>
      <c r="E35" s="182" t="s">
        <v>36</v>
      </c>
      <c r="F35" s="182"/>
      <c r="G35" s="182"/>
      <c r="H35" s="182"/>
      <c r="I35" s="182"/>
      <c r="J35" s="182"/>
      <c r="K35" s="182"/>
      <c r="L35" s="182"/>
      <c r="M35" s="182"/>
      <c r="N35" s="182"/>
      <c r="O35" s="182"/>
      <c r="P35" s="182"/>
      <c r="Q35" s="182"/>
    </row>
    <row r="36" spans="1:17" ht="186.75" customHeight="1">
      <c r="A36" s="181"/>
      <c r="B36" s="181"/>
      <c r="C36" s="181"/>
      <c r="D36" s="181"/>
      <c r="E36" s="177" t="s">
        <v>37</v>
      </c>
      <c r="F36" s="178"/>
      <c r="G36" s="178"/>
      <c r="H36" s="178"/>
      <c r="I36" s="178"/>
      <c r="J36" s="178"/>
      <c r="K36" s="178"/>
      <c r="L36" s="178"/>
      <c r="M36" s="178"/>
      <c r="N36" s="178"/>
      <c r="O36" s="178"/>
      <c r="P36" s="178"/>
      <c r="Q36" s="178"/>
    </row>
    <row r="37" spans="1:17" ht="115.5" customHeight="1">
      <c r="A37" s="181"/>
      <c r="B37" s="181"/>
      <c r="C37" s="181"/>
      <c r="D37" s="181"/>
      <c r="E37" s="179" t="s">
        <v>38</v>
      </c>
      <c r="F37" s="179"/>
      <c r="G37" s="179"/>
      <c r="H37" s="179"/>
      <c r="I37" s="179"/>
      <c r="J37" s="179"/>
      <c r="K37" s="179"/>
      <c r="L37" s="179"/>
      <c r="M37" s="179"/>
      <c r="N37" s="179"/>
      <c r="O37" s="179"/>
      <c r="P37" s="179"/>
      <c r="Q37" s="179"/>
    </row>
    <row r="38" spans="1:17" ht="66.75" customHeight="1">
      <c r="A38" s="181"/>
      <c r="B38" s="181"/>
      <c r="C38" s="181"/>
      <c r="D38" s="181"/>
      <c r="E38" s="177" t="s">
        <v>39</v>
      </c>
      <c r="F38" s="178"/>
      <c r="G38" s="178"/>
      <c r="H38" s="178"/>
      <c r="I38" s="178"/>
      <c r="J38" s="178"/>
      <c r="K38" s="178"/>
      <c r="L38" s="178"/>
      <c r="M38" s="178"/>
      <c r="N38" s="178"/>
      <c r="O38" s="178"/>
      <c r="P38" s="178"/>
      <c r="Q38" s="178"/>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183" t="s">
        <v>41</v>
      </c>
      <c r="B2" s="184"/>
      <c r="C2" s="184"/>
      <c r="D2" s="184"/>
      <c r="E2" s="184"/>
      <c r="F2" s="184"/>
      <c r="G2" s="184"/>
      <c r="H2" s="184"/>
      <c r="I2" s="184"/>
      <c r="J2" s="184"/>
      <c r="K2" s="184"/>
      <c r="L2" s="184"/>
      <c r="M2" s="184"/>
      <c r="N2" s="185"/>
    </row>
    <row r="3" spans="1:14">
      <c r="A3" s="186" t="s">
        <v>42</v>
      </c>
      <c r="B3" s="187"/>
      <c r="C3" s="187"/>
      <c r="D3" s="187"/>
      <c r="E3" s="187"/>
      <c r="F3" s="187"/>
      <c r="G3" s="187"/>
      <c r="H3" s="187"/>
      <c r="I3" s="187"/>
      <c r="J3" s="187"/>
      <c r="K3" s="187"/>
      <c r="L3" s="187"/>
      <c r="M3" s="187"/>
      <c r="N3" s="188"/>
    </row>
    <row r="4" spans="1:14" ht="46.5" customHeight="1">
      <c r="A4" s="4" t="s">
        <v>43</v>
      </c>
      <c r="B4" s="189" t="s">
        <v>44</v>
      </c>
      <c r="C4" s="189"/>
      <c r="D4" s="189"/>
      <c r="E4" s="189"/>
      <c r="F4" s="189"/>
      <c r="G4" s="189"/>
      <c r="H4" s="189"/>
      <c r="I4" s="189"/>
      <c r="J4" s="189"/>
      <c r="K4" s="189"/>
      <c r="L4" s="189"/>
      <c r="M4" s="189"/>
      <c r="N4" s="190"/>
    </row>
    <row r="5" spans="1:14" ht="45.75" customHeight="1">
      <c r="A5" s="191" t="s">
        <v>45</v>
      </c>
      <c r="B5" s="192"/>
      <c r="C5" s="192"/>
      <c r="D5" s="192"/>
      <c r="E5" s="192"/>
      <c r="F5" s="192"/>
      <c r="G5" s="192"/>
      <c r="H5" s="192"/>
      <c r="I5" s="192"/>
      <c r="J5" s="192"/>
      <c r="K5" s="192"/>
      <c r="L5" s="192"/>
      <c r="M5" s="192"/>
      <c r="N5" s="193"/>
    </row>
    <row r="6" spans="1:14" ht="29.25" customHeight="1">
      <c r="A6" s="191" t="s">
        <v>46</v>
      </c>
      <c r="B6" s="192"/>
      <c r="C6" s="192"/>
      <c r="D6" s="192"/>
      <c r="E6" s="192"/>
      <c r="F6" s="192"/>
      <c r="G6" s="192"/>
      <c r="H6" s="192"/>
      <c r="I6" s="192"/>
      <c r="J6" s="192"/>
      <c r="K6" s="192"/>
      <c r="L6" s="192"/>
      <c r="M6" s="192"/>
      <c r="N6" s="193"/>
    </row>
    <row r="7" spans="1:14" ht="17.25" customHeight="1">
      <c r="A7" s="5" t="s">
        <v>47</v>
      </c>
      <c r="B7" s="6"/>
      <c r="C7" s="6"/>
      <c r="D7" s="6"/>
      <c r="E7" s="6"/>
      <c r="F7" s="6"/>
      <c r="G7" s="6"/>
      <c r="H7" s="6"/>
      <c r="I7" s="6"/>
      <c r="J7" s="6"/>
      <c r="K7" s="6"/>
      <c r="L7" s="6"/>
      <c r="M7" s="6"/>
      <c r="N7" s="8"/>
    </row>
    <row r="8" spans="1:14" ht="51" customHeight="1">
      <c r="A8" s="191" t="s">
        <v>48</v>
      </c>
      <c r="B8" s="192"/>
      <c r="C8" s="192"/>
      <c r="D8" s="192"/>
      <c r="E8" s="192"/>
      <c r="F8" s="192"/>
      <c r="G8" s="192"/>
      <c r="H8" s="192"/>
      <c r="I8" s="192"/>
      <c r="J8" s="192"/>
      <c r="K8" s="192"/>
      <c r="L8" s="192"/>
      <c r="M8" s="192"/>
      <c r="N8" s="193"/>
    </row>
    <row r="9" spans="1:14" ht="36" customHeight="1">
      <c r="A9" s="191" t="s">
        <v>49</v>
      </c>
      <c r="B9" s="192"/>
      <c r="C9" s="192"/>
      <c r="D9" s="192"/>
      <c r="E9" s="192"/>
      <c r="F9" s="192"/>
      <c r="G9" s="192"/>
      <c r="H9" s="192"/>
      <c r="I9" s="192"/>
      <c r="J9" s="192"/>
      <c r="K9" s="192"/>
      <c r="L9" s="192"/>
      <c r="M9" s="192"/>
      <c r="N9" s="193"/>
    </row>
    <row r="10" spans="1:14" ht="30" customHeight="1">
      <c r="A10" s="191" t="s">
        <v>50</v>
      </c>
      <c r="B10" s="192"/>
      <c r="C10" s="192"/>
      <c r="D10" s="192"/>
      <c r="E10" s="192"/>
      <c r="F10" s="192"/>
      <c r="G10" s="192"/>
      <c r="H10" s="192"/>
      <c r="I10" s="192"/>
      <c r="J10" s="192"/>
      <c r="K10" s="192"/>
      <c r="L10" s="192"/>
      <c r="M10" s="192"/>
      <c r="N10" s="193"/>
    </row>
    <row r="11" spans="1:14" ht="18.75" customHeight="1">
      <c r="A11" s="191" t="s">
        <v>51</v>
      </c>
      <c r="B11" s="192"/>
      <c r="C11" s="192"/>
      <c r="D11" s="192"/>
      <c r="E11" s="192"/>
      <c r="F11" s="192"/>
      <c r="G11" s="192"/>
      <c r="H11" s="192"/>
      <c r="I11" s="192"/>
      <c r="J11" s="192"/>
      <c r="K11" s="192"/>
      <c r="L11" s="192"/>
      <c r="M11" s="192"/>
      <c r="N11" s="193"/>
    </row>
    <row r="12" spans="1:14">
      <c r="A12" s="186" t="s">
        <v>52</v>
      </c>
      <c r="B12" s="187"/>
      <c r="C12" s="187"/>
      <c r="D12" s="187"/>
      <c r="E12" s="187"/>
      <c r="F12" s="187"/>
      <c r="G12" s="187"/>
      <c r="H12" s="187"/>
      <c r="I12" s="187"/>
      <c r="J12" s="187"/>
      <c r="K12" s="187"/>
      <c r="L12" s="187"/>
      <c r="M12" s="187"/>
      <c r="N12" s="188"/>
    </row>
    <row r="13" spans="1:14">
      <c r="A13" s="7" t="s">
        <v>53</v>
      </c>
      <c r="N13" s="9"/>
    </row>
    <row r="14" spans="1:14" ht="117" customHeight="1">
      <c r="A14" s="194" t="s">
        <v>54</v>
      </c>
      <c r="B14" s="195"/>
      <c r="C14" s="195"/>
      <c r="D14" s="195"/>
      <c r="E14" s="195"/>
      <c r="F14" s="195"/>
      <c r="G14" s="195"/>
      <c r="H14" s="195"/>
      <c r="I14" s="195"/>
      <c r="J14" s="195"/>
      <c r="K14" s="195"/>
      <c r="L14" s="195"/>
      <c r="M14" s="195"/>
      <c r="N14" s="196"/>
    </row>
    <row r="15" spans="1:14" ht="28.5" customHeight="1">
      <c r="A15" s="197" t="s">
        <v>55</v>
      </c>
      <c r="B15" s="198"/>
      <c r="C15" s="198"/>
      <c r="D15" s="198"/>
      <c r="E15" s="198"/>
      <c r="F15" s="198"/>
      <c r="G15" s="198"/>
      <c r="H15" s="198"/>
      <c r="I15" s="198"/>
      <c r="J15" s="198"/>
      <c r="K15" s="198"/>
      <c r="L15" s="198"/>
      <c r="M15" s="198"/>
      <c r="N15" s="199"/>
    </row>
    <row r="16" spans="1:14" ht="120" customHeight="1">
      <c r="A16" s="200" t="s">
        <v>56</v>
      </c>
      <c r="B16" s="201"/>
      <c r="C16" s="201"/>
      <c r="D16" s="201"/>
      <c r="E16" s="201"/>
      <c r="F16" s="201"/>
      <c r="G16" s="201"/>
      <c r="H16" s="201"/>
      <c r="I16" s="201"/>
      <c r="J16" s="201"/>
      <c r="K16" s="201"/>
      <c r="L16" s="201"/>
      <c r="M16" s="201"/>
      <c r="N16" s="202"/>
    </row>
    <row r="17" spans="1:14" ht="13.5" customHeight="1">
      <c r="A17" s="191" t="s">
        <v>57</v>
      </c>
      <c r="B17" s="192"/>
      <c r="C17" s="192"/>
      <c r="D17" s="192"/>
      <c r="E17" s="192"/>
      <c r="F17" s="192"/>
      <c r="G17" s="192"/>
      <c r="H17" s="192"/>
      <c r="I17" s="192"/>
      <c r="J17" s="192"/>
      <c r="K17" s="192"/>
      <c r="L17" s="192"/>
      <c r="M17" s="192"/>
      <c r="N17" s="193"/>
    </row>
    <row r="18" spans="1:14" ht="15" customHeight="1">
      <c r="A18" s="191" t="s">
        <v>58</v>
      </c>
      <c r="B18" s="192"/>
      <c r="C18" s="192"/>
      <c r="D18" s="192"/>
      <c r="E18" s="192"/>
      <c r="F18" s="192"/>
      <c r="G18" s="192"/>
      <c r="H18" s="192"/>
      <c r="I18" s="192"/>
      <c r="J18" s="192"/>
      <c r="K18" s="192"/>
      <c r="L18" s="192"/>
      <c r="M18" s="192"/>
      <c r="N18" s="193"/>
    </row>
    <row r="19" spans="1:14" ht="49.5" customHeight="1">
      <c r="A19" s="191" t="s">
        <v>59</v>
      </c>
      <c r="B19" s="192"/>
      <c r="C19" s="192"/>
      <c r="D19" s="192"/>
      <c r="E19" s="192"/>
      <c r="F19" s="192"/>
      <c r="G19" s="192"/>
      <c r="H19" s="192"/>
      <c r="I19" s="192"/>
      <c r="J19" s="192"/>
      <c r="K19" s="192"/>
      <c r="L19" s="192"/>
      <c r="M19" s="192"/>
      <c r="N19" s="193"/>
    </row>
    <row r="20" spans="1:14">
      <c r="A20" s="186" t="s">
        <v>60</v>
      </c>
      <c r="B20" s="187"/>
      <c r="C20" s="187"/>
      <c r="D20" s="187"/>
      <c r="E20" s="187"/>
      <c r="F20" s="187"/>
      <c r="G20" s="187"/>
      <c r="H20" s="187"/>
      <c r="I20" s="187"/>
      <c r="J20" s="187"/>
      <c r="K20" s="187"/>
      <c r="L20" s="187"/>
      <c r="M20" s="187"/>
      <c r="N20" s="188"/>
    </row>
    <row r="21" spans="1:14" ht="77.25" customHeight="1">
      <c r="A21" s="203" t="s">
        <v>61</v>
      </c>
      <c r="B21" s="204"/>
      <c r="C21" s="204"/>
      <c r="D21" s="204"/>
      <c r="E21" s="204"/>
      <c r="F21" s="204"/>
      <c r="G21" s="204"/>
      <c r="H21" s="204"/>
      <c r="I21" s="204"/>
      <c r="J21" s="204"/>
      <c r="K21" s="204"/>
      <c r="L21" s="204"/>
      <c r="M21" s="204"/>
      <c r="N21" s="205"/>
    </row>
    <row r="22" spans="1:14">
      <c r="A22" s="186" t="s">
        <v>62</v>
      </c>
      <c r="B22" s="187"/>
      <c r="C22" s="187"/>
      <c r="D22" s="187"/>
      <c r="E22" s="187"/>
      <c r="F22" s="187"/>
      <c r="G22" s="187"/>
      <c r="H22" s="187"/>
      <c r="I22" s="187"/>
      <c r="J22" s="187"/>
      <c r="K22" s="187"/>
      <c r="L22" s="187"/>
      <c r="M22" s="187"/>
      <c r="N22" s="188"/>
    </row>
    <row r="23" spans="1:14" ht="51.75" customHeight="1">
      <c r="A23" s="203" t="s">
        <v>63</v>
      </c>
      <c r="B23" s="204"/>
      <c r="C23" s="204"/>
      <c r="D23" s="204"/>
      <c r="E23" s="204"/>
      <c r="F23" s="204"/>
      <c r="G23" s="204"/>
      <c r="H23" s="204"/>
      <c r="I23" s="204"/>
      <c r="J23" s="204"/>
      <c r="K23" s="204"/>
      <c r="L23" s="204"/>
      <c r="M23" s="204"/>
      <c r="N23" s="205"/>
    </row>
    <row r="24" spans="1:14">
      <c r="A24" s="186" t="s">
        <v>64</v>
      </c>
      <c r="B24" s="187"/>
      <c r="C24" s="187"/>
      <c r="D24" s="187"/>
      <c r="E24" s="187"/>
      <c r="F24" s="187"/>
      <c r="G24" s="187"/>
      <c r="H24" s="187"/>
      <c r="I24" s="187"/>
      <c r="J24" s="187"/>
      <c r="K24" s="187"/>
      <c r="L24" s="187"/>
      <c r="M24" s="187"/>
      <c r="N24" s="188"/>
    </row>
    <row r="25" spans="1:14" ht="14.25" customHeight="1">
      <c r="A25" s="203" t="s">
        <v>65</v>
      </c>
      <c r="B25" s="204"/>
      <c r="C25" s="204"/>
      <c r="D25" s="204"/>
      <c r="E25" s="204"/>
      <c r="F25" s="204"/>
      <c r="G25" s="204"/>
      <c r="H25" s="204"/>
      <c r="I25" s="204"/>
      <c r="J25" s="204"/>
      <c r="K25" s="204"/>
      <c r="L25" s="204"/>
      <c r="M25" s="204"/>
      <c r="N25" s="205"/>
    </row>
    <row r="26" spans="1:14">
      <c r="A26" s="186" t="s">
        <v>66</v>
      </c>
      <c r="B26" s="187"/>
      <c r="C26" s="187"/>
      <c r="D26" s="187"/>
      <c r="E26" s="187"/>
      <c r="F26" s="187"/>
      <c r="G26" s="187"/>
      <c r="H26" s="187"/>
      <c r="I26" s="187"/>
      <c r="J26" s="187"/>
      <c r="K26" s="187"/>
      <c r="L26" s="187"/>
      <c r="M26" s="187"/>
      <c r="N26" s="188"/>
    </row>
    <row r="27" spans="1:14" ht="63" customHeight="1">
      <c r="A27" s="203" t="s">
        <v>67</v>
      </c>
      <c r="B27" s="204"/>
      <c r="C27" s="204"/>
      <c r="D27" s="204"/>
      <c r="E27" s="204"/>
      <c r="F27" s="204"/>
      <c r="G27" s="204"/>
      <c r="H27" s="204"/>
      <c r="I27" s="204"/>
      <c r="J27" s="204"/>
      <c r="K27" s="204"/>
      <c r="L27" s="204"/>
      <c r="M27" s="204"/>
      <c r="N27" s="205"/>
    </row>
    <row r="28" spans="1:14">
      <c r="A28" s="186" t="s">
        <v>68</v>
      </c>
      <c r="B28" s="187"/>
      <c r="C28" s="187"/>
      <c r="D28" s="187"/>
      <c r="E28" s="187"/>
      <c r="F28" s="187"/>
      <c r="G28" s="187"/>
      <c r="H28" s="187"/>
      <c r="I28" s="187"/>
      <c r="J28" s="187"/>
      <c r="K28" s="187"/>
      <c r="L28" s="187"/>
      <c r="M28" s="187"/>
      <c r="N28" s="188"/>
    </row>
    <row r="29" spans="1:14" ht="17.25" customHeight="1">
      <c r="A29" s="203" t="s">
        <v>69</v>
      </c>
      <c r="B29" s="204"/>
      <c r="C29" s="204"/>
      <c r="D29" s="204"/>
      <c r="E29" s="204"/>
      <c r="F29" s="204"/>
      <c r="G29" s="204"/>
      <c r="H29" s="204"/>
      <c r="I29" s="204"/>
      <c r="J29" s="204"/>
      <c r="K29" s="204"/>
      <c r="L29" s="204"/>
      <c r="M29" s="204"/>
      <c r="N29" s="205"/>
    </row>
    <row r="30" spans="1:14" ht="36" customHeight="1">
      <c r="A30" s="203" t="s">
        <v>70</v>
      </c>
      <c r="B30" s="204"/>
      <c r="C30" s="204"/>
      <c r="D30" s="204"/>
      <c r="E30" s="204"/>
      <c r="F30" s="204"/>
      <c r="G30" s="204"/>
      <c r="H30" s="204"/>
      <c r="I30" s="204"/>
      <c r="J30" s="204"/>
      <c r="K30" s="204"/>
      <c r="L30" s="204"/>
      <c r="M30" s="204"/>
      <c r="N30" s="205"/>
    </row>
    <row r="31" spans="1:14">
      <c r="A31" s="186" t="s">
        <v>71</v>
      </c>
      <c r="B31" s="187"/>
      <c r="C31" s="187"/>
      <c r="D31" s="187"/>
      <c r="E31" s="187"/>
      <c r="F31" s="187"/>
      <c r="G31" s="187"/>
      <c r="H31" s="187"/>
      <c r="I31" s="187"/>
      <c r="J31" s="187"/>
      <c r="K31" s="187"/>
      <c r="L31" s="187"/>
      <c r="M31" s="187"/>
      <c r="N31" s="188"/>
    </row>
    <row r="32" spans="1:14">
      <c r="A32" s="186" t="s">
        <v>72</v>
      </c>
      <c r="B32" s="187"/>
      <c r="C32" s="187"/>
      <c r="D32" s="187"/>
      <c r="E32" s="187"/>
      <c r="F32" s="187"/>
      <c r="G32" s="187"/>
      <c r="H32" s="187"/>
      <c r="I32" s="187"/>
      <c r="J32" s="187"/>
      <c r="K32" s="187"/>
      <c r="L32" s="187"/>
      <c r="M32" s="187"/>
      <c r="N32" s="188"/>
    </row>
    <row r="33" spans="1:14" ht="34.5" customHeight="1">
      <c r="A33" s="203" t="s">
        <v>73</v>
      </c>
      <c r="B33" s="204"/>
      <c r="C33" s="204"/>
      <c r="D33" s="204"/>
      <c r="E33" s="204"/>
      <c r="F33" s="204"/>
      <c r="G33" s="204"/>
      <c r="H33" s="204"/>
      <c r="I33" s="204"/>
      <c r="J33" s="204"/>
      <c r="K33" s="204"/>
      <c r="L33" s="204"/>
      <c r="M33" s="204"/>
      <c r="N33" s="205"/>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7"/>
  <sheetViews>
    <sheetView tabSelected="1" topLeftCell="A51" zoomScaleNormal="100" workbookViewId="0">
      <selection activeCell="F74" sqref="F74"/>
    </sheetView>
  </sheetViews>
  <sheetFormatPr defaultColWidth="9.109375" defaultRowHeight="13.8"/>
  <cols>
    <col min="1" max="1" width="6.33203125" style="48" customWidth="1"/>
    <col min="2" max="2" width="45.5546875" style="36" customWidth="1"/>
    <col min="3" max="3" width="9.33203125" style="36" customWidth="1"/>
    <col min="4" max="4" width="9.88671875" style="36" customWidth="1"/>
    <col min="5" max="5" width="9.88671875" style="49" customWidth="1"/>
    <col min="6" max="6" width="12.44140625" style="36" customWidth="1"/>
    <col min="7" max="7" width="57.33203125" style="36" customWidth="1"/>
    <col min="8" max="8" width="9.109375" style="36" customWidth="1"/>
    <col min="9" max="9" width="9.5546875" style="36" customWidth="1"/>
    <col min="10" max="10" width="10.6640625" style="36" customWidth="1"/>
    <col min="11" max="11" width="13.109375" style="36" customWidth="1"/>
    <col min="12" max="12" width="9.109375" style="36"/>
    <col min="13" max="13" width="10" style="36" bestFit="1" customWidth="1"/>
    <col min="14" max="16384" width="9.109375" style="36"/>
  </cols>
  <sheetData>
    <row r="1" spans="1:11">
      <c r="A1" s="207"/>
      <c r="B1" s="207"/>
      <c r="C1" s="76"/>
      <c r="D1" s="76"/>
      <c r="E1" s="77"/>
      <c r="F1" s="76"/>
      <c r="G1" s="78"/>
      <c r="H1" s="78"/>
      <c r="I1" s="78"/>
      <c r="J1" s="79"/>
      <c r="K1" s="79"/>
    </row>
    <row r="2" spans="1:11">
      <c r="A2" s="207"/>
      <c r="B2" s="207"/>
      <c r="C2" s="76"/>
      <c r="D2" s="76"/>
      <c r="E2" s="77"/>
      <c r="F2" s="76"/>
      <c r="G2" s="76"/>
      <c r="H2" s="76"/>
      <c r="I2" s="79"/>
      <c r="J2" s="79"/>
      <c r="K2" s="79"/>
    </row>
    <row r="3" spans="1:11">
      <c r="A3" s="206"/>
      <c r="B3" s="206"/>
      <c r="C3" s="206"/>
      <c r="D3" s="206"/>
      <c r="E3" s="206"/>
      <c r="F3" s="206"/>
      <c r="G3" s="206"/>
      <c r="H3" s="206"/>
      <c r="I3" s="206"/>
      <c r="J3" s="206"/>
      <c r="K3" s="54"/>
    </row>
    <row r="4" spans="1:11">
      <c r="A4" s="206" t="s">
        <v>169</v>
      </c>
      <c r="B4" s="206"/>
      <c r="C4" s="206"/>
      <c r="D4" s="206"/>
      <c r="E4" s="206"/>
      <c r="F4" s="206"/>
      <c r="G4" s="206"/>
      <c r="H4" s="206"/>
      <c r="I4" s="206"/>
    </row>
    <row r="5" spans="1:11">
      <c r="A5" s="208" t="s">
        <v>156</v>
      </c>
      <c r="B5" s="208"/>
      <c r="C5" s="208"/>
      <c r="D5" s="208"/>
      <c r="E5" s="208"/>
      <c r="F5" s="208"/>
      <c r="G5" s="208"/>
      <c r="H5" s="208"/>
      <c r="I5" s="208"/>
      <c r="J5" s="208"/>
      <c r="K5" s="208"/>
    </row>
    <row r="6" spans="1:11">
      <c r="A6" s="208"/>
      <c r="B6" s="208"/>
      <c r="C6" s="208"/>
      <c r="D6" s="208"/>
      <c r="E6" s="208"/>
      <c r="F6" s="208"/>
      <c r="G6" s="208"/>
      <c r="H6" s="208"/>
      <c r="I6" s="208"/>
      <c r="J6" s="208"/>
      <c r="K6" s="208"/>
    </row>
    <row r="7" spans="1:11" s="42" customFormat="1" ht="82.8">
      <c r="A7" s="37" t="s">
        <v>74</v>
      </c>
      <c r="B7" s="38" t="s">
        <v>75</v>
      </c>
      <c r="C7" s="39" t="s">
        <v>76</v>
      </c>
      <c r="D7" s="40" t="s">
        <v>98</v>
      </c>
      <c r="E7" s="41" t="s">
        <v>102</v>
      </c>
      <c r="F7" s="40" t="s">
        <v>103</v>
      </c>
      <c r="G7" s="39" t="s">
        <v>77</v>
      </c>
      <c r="H7" s="39" t="s">
        <v>78</v>
      </c>
      <c r="I7" s="40" t="s">
        <v>79</v>
      </c>
      <c r="J7" s="40" t="s">
        <v>104</v>
      </c>
      <c r="K7" s="40" t="s">
        <v>105</v>
      </c>
    </row>
    <row r="8" spans="1:11" s="42" customFormat="1" ht="27.6">
      <c r="A8" s="50"/>
      <c r="B8" s="80" t="s">
        <v>188</v>
      </c>
      <c r="C8" s="22"/>
      <c r="D8" s="23"/>
      <c r="E8" s="43"/>
      <c r="F8" s="23"/>
      <c r="G8" s="22"/>
      <c r="H8" s="22"/>
      <c r="I8" s="24"/>
      <c r="J8" s="24"/>
      <c r="K8" s="24"/>
    </row>
    <row r="9" spans="1:11" s="42" customFormat="1" ht="28.2" customHeight="1">
      <c r="A9" s="22">
        <v>1</v>
      </c>
      <c r="B9" s="84" t="s">
        <v>157</v>
      </c>
      <c r="C9" s="85" t="s">
        <v>80</v>
      </c>
      <c r="D9" s="149">
        <v>1</v>
      </c>
      <c r="E9" s="149">
        <v>300</v>
      </c>
      <c r="F9" s="149">
        <f t="shared" ref="F9:F16" si="0">E9*D9</f>
        <v>300</v>
      </c>
      <c r="G9" s="134" t="s">
        <v>153</v>
      </c>
      <c r="H9" s="137" t="s">
        <v>80</v>
      </c>
      <c r="I9" s="131">
        <v>3</v>
      </c>
      <c r="J9" s="131">
        <v>278.68</v>
      </c>
      <c r="K9" s="131">
        <f t="shared" ref="K9" si="1">J9*I9</f>
        <v>836.04</v>
      </c>
    </row>
    <row r="10" spans="1:11" s="42" customFormat="1" ht="28.2" customHeight="1">
      <c r="A10" s="22">
        <v>2</v>
      </c>
      <c r="B10" s="84" t="s">
        <v>158</v>
      </c>
      <c r="C10" s="85" t="s">
        <v>80</v>
      </c>
      <c r="D10" s="149">
        <v>31</v>
      </c>
      <c r="E10" s="149">
        <v>150</v>
      </c>
      <c r="F10" s="149">
        <f t="shared" si="0"/>
        <v>4650</v>
      </c>
      <c r="G10" s="133"/>
      <c r="H10" s="137"/>
      <c r="I10" s="131"/>
      <c r="J10" s="131"/>
      <c r="K10" s="131"/>
    </row>
    <row r="11" spans="1:11" s="42" customFormat="1" ht="15" customHeight="1">
      <c r="A11" s="22">
        <v>3</v>
      </c>
      <c r="B11" s="84" t="s">
        <v>171</v>
      </c>
      <c r="C11" s="85" t="s">
        <v>80</v>
      </c>
      <c r="D11" s="149">
        <v>3</v>
      </c>
      <c r="E11" s="149">
        <v>150</v>
      </c>
      <c r="F11" s="149">
        <f t="shared" si="0"/>
        <v>450</v>
      </c>
      <c r="G11" s="135" t="s">
        <v>154</v>
      </c>
      <c r="H11" s="136" t="s">
        <v>80</v>
      </c>
      <c r="I11" s="138">
        <v>1</v>
      </c>
      <c r="J11" s="138">
        <v>97.5</v>
      </c>
      <c r="K11" s="131">
        <f t="shared" ref="K11:K12" si="2">J11*I11</f>
        <v>97.5</v>
      </c>
    </row>
    <row r="12" spans="1:11" s="42" customFormat="1" ht="15" customHeight="1">
      <c r="A12" s="22">
        <v>4</v>
      </c>
      <c r="B12" s="84" t="s">
        <v>172</v>
      </c>
      <c r="C12" s="85" t="s">
        <v>80</v>
      </c>
      <c r="D12" s="149">
        <v>10</v>
      </c>
      <c r="E12" s="149">
        <v>150</v>
      </c>
      <c r="F12" s="149">
        <f t="shared" si="0"/>
        <v>1500</v>
      </c>
      <c r="G12" s="135" t="s">
        <v>155</v>
      </c>
      <c r="H12" s="136" t="s">
        <v>80</v>
      </c>
      <c r="I12" s="138">
        <v>3</v>
      </c>
      <c r="J12" s="138">
        <v>150.83000000000001</v>
      </c>
      <c r="K12" s="131">
        <f t="shared" si="2"/>
        <v>452.49</v>
      </c>
    </row>
    <row r="13" spans="1:11" s="42" customFormat="1" ht="15" customHeight="1">
      <c r="A13" s="22">
        <v>5</v>
      </c>
      <c r="B13" s="84" t="s">
        <v>170</v>
      </c>
      <c r="C13" s="85" t="s">
        <v>80</v>
      </c>
      <c r="D13" s="149">
        <v>2</v>
      </c>
      <c r="E13" s="149">
        <v>50</v>
      </c>
      <c r="F13" s="149">
        <f t="shared" si="0"/>
        <v>100</v>
      </c>
      <c r="G13" s="88"/>
      <c r="H13" s="45"/>
      <c r="I13" s="82"/>
      <c r="J13" s="83"/>
      <c r="K13" s="82"/>
    </row>
    <row r="14" spans="1:11" s="42" customFormat="1" ht="15" customHeight="1">
      <c r="A14" s="22">
        <v>6</v>
      </c>
      <c r="B14" s="84" t="s">
        <v>186</v>
      </c>
      <c r="C14" s="85" t="s">
        <v>80</v>
      </c>
      <c r="D14" s="149">
        <v>1</v>
      </c>
      <c r="E14" s="149">
        <v>150</v>
      </c>
      <c r="F14" s="149">
        <f t="shared" si="0"/>
        <v>150</v>
      </c>
      <c r="G14" s="88"/>
      <c r="H14" s="45"/>
      <c r="I14" s="82"/>
      <c r="J14" s="83"/>
      <c r="K14" s="82"/>
    </row>
    <row r="15" spans="1:11" s="42" customFormat="1" ht="32.4" customHeight="1">
      <c r="A15" s="22">
        <v>7</v>
      </c>
      <c r="B15" s="84" t="s">
        <v>159</v>
      </c>
      <c r="C15" s="85" t="s">
        <v>80</v>
      </c>
      <c r="D15" s="149">
        <v>1</v>
      </c>
      <c r="E15" s="149">
        <v>150</v>
      </c>
      <c r="F15" s="149">
        <f t="shared" si="0"/>
        <v>150</v>
      </c>
      <c r="G15" s="88"/>
      <c r="H15" s="45"/>
      <c r="I15" s="82"/>
      <c r="J15" s="83"/>
      <c r="K15" s="82"/>
    </row>
    <row r="16" spans="1:11" s="42" customFormat="1" ht="16.2" customHeight="1">
      <c r="A16" s="22">
        <v>8</v>
      </c>
      <c r="B16" s="84" t="s">
        <v>160</v>
      </c>
      <c r="C16" s="85" t="s">
        <v>87</v>
      </c>
      <c r="D16" s="149">
        <v>1.46</v>
      </c>
      <c r="E16" s="149">
        <v>10</v>
      </c>
      <c r="F16" s="149">
        <f t="shared" si="0"/>
        <v>14.6</v>
      </c>
      <c r="G16" s="88"/>
      <c r="H16" s="45"/>
      <c r="I16" s="82"/>
      <c r="J16" s="83"/>
      <c r="K16" s="82"/>
    </row>
    <row r="17" spans="1:11" s="42" customFormat="1" ht="17.399999999999999" customHeight="1">
      <c r="A17" s="22">
        <v>9</v>
      </c>
      <c r="B17" s="84" t="s">
        <v>132</v>
      </c>
      <c r="C17" s="85" t="s">
        <v>122</v>
      </c>
      <c r="D17" s="149">
        <v>1.5</v>
      </c>
      <c r="E17" s="149">
        <v>41</v>
      </c>
      <c r="F17" s="149">
        <f t="shared" ref="F17:F21" si="3">D17*E17</f>
        <v>61.5</v>
      </c>
      <c r="G17" s="88"/>
      <c r="H17" s="45"/>
      <c r="I17" s="82"/>
      <c r="J17" s="83"/>
      <c r="K17" s="82"/>
    </row>
    <row r="18" spans="1:11" s="42" customFormat="1">
      <c r="A18" s="22">
        <v>10</v>
      </c>
      <c r="B18" s="84" t="s">
        <v>179</v>
      </c>
      <c r="C18" s="85" t="s">
        <v>122</v>
      </c>
      <c r="D18" s="149">
        <v>4.97</v>
      </c>
      <c r="E18" s="149">
        <v>42</v>
      </c>
      <c r="F18" s="149">
        <f t="shared" si="3"/>
        <v>208.73999999999998</v>
      </c>
      <c r="G18" s="45"/>
      <c r="H18" s="45"/>
      <c r="I18" s="82"/>
      <c r="J18" s="83"/>
      <c r="K18" s="82"/>
    </row>
    <row r="19" spans="1:11" s="42" customFormat="1">
      <c r="A19" s="22">
        <v>11</v>
      </c>
      <c r="B19" s="84" t="s">
        <v>180</v>
      </c>
      <c r="C19" s="85" t="s">
        <v>87</v>
      </c>
      <c r="D19" s="149">
        <v>25</v>
      </c>
      <c r="E19" s="149">
        <v>24</v>
      </c>
      <c r="F19" s="149">
        <f t="shared" si="3"/>
        <v>600</v>
      </c>
      <c r="G19" s="45"/>
      <c r="H19" s="45"/>
      <c r="I19" s="82"/>
      <c r="J19" s="83"/>
      <c r="K19" s="82"/>
    </row>
    <row r="20" spans="1:11" s="42" customFormat="1">
      <c r="A20" s="22">
        <v>12</v>
      </c>
      <c r="B20" s="84" t="s">
        <v>193</v>
      </c>
      <c r="C20" s="85" t="s">
        <v>80</v>
      </c>
      <c r="D20" s="149">
        <v>7</v>
      </c>
      <c r="E20" s="149">
        <v>35</v>
      </c>
      <c r="F20" s="149">
        <f t="shared" si="3"/>
        <v>245</v>
      </c>
      <c r="G20" s="45"/>
      <c r="H20" s="45"/>
      <c r="I20" s="82"/>
      <c r="J20" s="83"/>
      <c r="K20" s="82"/>
    </row>
    <row r="21" spans="1:11" s="42" customFormat="1" ht="35.25" customHeight="1">
      <c r="A21" s="22">
        <v>13</v>
      </c>
      <c r="B21" s="84" t="s">
        <v>136</v>
      </c>
      <c r="C21" s="85" t="s">
        <v>80</v>
      </c>
      <c r="D21" s="86">
        <v>7</v>
      </c>
      <c r="E21" s="87">
        <v>17</v>
      </c>
      <c r="F21" s="149">
        <f t="shared" si="3"/>
        <v>119</v>
      </c>
      <c r="G21" s="88"/>
      <c r="H21" s="45"/>
      <c r="I21" s="82"/>
      <c r="J21" s="83"/>
      <c r="K21" s="82"/>
    </row>
    <row r="22" spans="1:11" s="42" customFormat="1">
      <c r="A22" s="22">
        <v>14</v>
      </c>
      <c r="B22" s="84" t="s">
        <v>181</v>
      </c>
      <c r="C22" s="209" t="s">
        <v>80</v>
      </c>
      <c r="D22" s="210">
        <v>1</v>
      </c>
      <c r="E22" s="210">
        <v>135</v>
      </c>
      <c r="F22" s="87">
        <f t="shared" ref="F21:F22" si="4">E22*D22</f>
        <v>135</v>
      </c>
      <c r="G22" s="45"/>
      <c r="H22" s="45"/>
      <c r="I22" s="82"/>
      <c r="J22" s="83"/>
      <c r="K22" s="82"/>
    </row>
    <row r="23" spans="1:11" s="42" customFormat="1" ht="26.4" customHeight="1">
      <c r="A23" s="22">
        <v>15</v>
      </c>
      <c r="B23" s="30" t="s">
        <v>147</v>
      </c>
      <c r="C23" s="31"/>
      <c r="D23" s="32"/>
      <c r="E23" s="32"/>
      <c r="F23" s="32">
        <f>SUM(F9:F22)</f>
        <v>8683.84</v>
      </c>
      <c r="G23" s="30" t="s">
        <v>137</v>
      </c>
      <c r="H23" s="33"/>
      <c r="I23" s="34"/>
      <c r="J23" s="89"/>
      <c r="K23" s="90">
        <f>SUM(K8:K22)</f>
        <v>1386.03</v>
      </c>
    </row>
    <row r="24" spans="1:11" s="42" customFormat="1" ht="27.6" customHeight="1">
      <c r="A24" s="22">
        <v>16</v>
      </c>
      <c r="B24" s="139" t="s">
        <v>161</v>
      </c>
      <c r="C24" s="85"/>
      <c r="D24" s="26"/>
      <c r="E24" s="26"/>
      <c r="F24" s="81"/>
      <c r="G24" s="22"/>
      <c r="H24" s="22"/>
      <c r="I24" s="25"/>
      <c r="J24" s="25"/>
      <c r="K24" s="26"/>
    </row>
    <row r="25" spans="1:11" s="42" customFormat="1" ht="27.6" customHeight="1">
      <c r="A25" s="22">
        <v>17</v>
      </c>
      <c r="B25" s="106" t="s">
        <v>190</v>
      </c>
      <c r="C25" s="85" t="s">
        <v>87</v>
      </c>
      <c r="D25" s="26">
        <v>25</v>
      </c>
      <c r="E25" s="26">
        <v>55</v>
      </c>
      <c r="F25" s="87">
        <f>D25*E25</f>
        <v>1375</v>
      </c>
      <c r="G25" s="22" t="s">
        <v>191</v>
      </c>
      <c r="H25" s="211" t="s">
        <v>187</v>
      </c>
      <c r="I25" s="25">
        <v>25</v>
      </c>
      <c r="J25" s="25">
        <v>100</v>
      </c>
      <c r="K25" s="26">
        <f>J25*I25</f>
        <v>2500</v>
      </c>
    </row>
    <row r="26" spans="1:11" s="42" customFormat="1" ht="27.6">
      <c r="A26" s="22">
        <v>18</v>
      </c>
      <c r="B26" s="106" t="s">
        <v>143</v>
      </c>
      <c r="C26" s="103" t="s">
        <v>85</v>
      </c>
      <c r="D26" s="87">
        <v>4.97</v>
      </c>
      <c r="E26" s="87">
        <v>210</v>
      </c>
      <c r="F26" s="81">
        <f t="shared" ref="F26" si="5">D26*E26</f>
        <v>1043.7</v>
      </c>
      <c r="G26" s="22" t="s">
        <v>134</v>
      </c>
      <c r="H26" s="211" t="s">
        <v>81</v>
      </c>
      <c r="I26" s="25">
        <f>D26*6</f>
        <v>29.82</v>
      </c>
      <c r="J26" s="25">
        <v>7.36</v>
      </c>
      <c r="K26" s="26">
        <f t="shared" ref="K26" si="6">J26*I26</f>
        <v>219.4752</v>
      </c>
    </row>
    <row r="27" spans="1:11" s="42" customFormat="1">
      <c r="A27" s="22">
        <v>19</v>
      </c>
      <c r="B27" s="106"/>
      <c r="C27" s="25"/>
      <c r="D27" s="87"/>
      <c r="E27" s="87"/>
      <c r="F27" s="87"/>
      <c r="G27" s="107" t="s">
        <v>149</v>
      </c>
      <c r="H27" s="93" t="s">
        <v>82</v>
      </c>
      <c r="I27" s="93">
        <f>D26*0.1</f>
        <v>0.497</v>
      </c>
      <c r="J27" s="93">
        <v>38.58</v>
      </c>
      <c r="K27" s="26">
        <f t="shared" ref="K27:K29" si="7">J27*I27</f>
        <v>19.17426</v>
      </c>
    </row>
    <row r="28" spans="1:11" s="42" customFormat="1">
      <c r="A28" s="22">
        <v>20</v>
      </c>
      <c r="B28" s="106"/>
      <c r="C28" s="25"/>
      <c r="D28" s="87"/>
      <c r="E28" s="87"/>
      <c r="F28" s="87"/>
      <c r="G28" s="107" t="s">
        <v>133</v>
      </c>
      <c r="H28" s="93" t="s">
        <v>86</v>
      </c>
      <c r="I28" s="93">
        <f>D26*1.05</f>
        <v>5.2184999999999997</v>
      </c>
      <c r="J28" s="93">
        <v>457.5</v>
      </c>
      <c r="K28" s="26">
        <f t="shared" si="7"/>
        <v>2387.4637499999999</v>
      </c>
    </row>
    <row r="29" spans="1:11" s="42" customFormat="1">
      <c r="A29" s="22">
        <v>21</v>
      </c>
      <c r="B29" s="106"/>
      <c r="C29" s="25"/>
      <c r="D29" s="87"/>
      <c r="E29" s="87"/>
      <c r="F29" s="87"/>
      <c r="G29" s="107" t="s">
        <v>123</v>
      </c>
      <c r="H29" s="93" t="s">
        <v>81</v>
      </c>
      <c r="I29" s="93">
        <f>D26*0.5</f>
        <v>2.4849999999999999</v>
      </c>
      <c r="J29" s="93">
        <v>97.5</v>
      </c>
      <c r="K29" s="26">
        <f t="shared" si="7"/>
        <v>242.28749999999999</v>
      </c>
    </row>
    <row r="30" spans="1:11" s="42" customFormat="1">
      <c r="A30" s="22">
        <v>22</v>
      </c>
      <c r="B30" s="101" t="s">
        <v>148</v>
      </c>
      <c r="C30" s="102" t="s">
        <v>122</v>
      </c>
      <c r="D30" s="93">
        <v>11</v>
      </c>
      <c r="E30" s="87">
        <v>79</v>
      </c>
      <c r="F30" s="87">
        <f>D30*E30</f>
        <v>869</v>
      </c>
      <c r="G30" s="100" t="s">
        <v>151</v>
      </c>
      <c r="H30" s="29" t="s">
        <v>81</v>
      </c>
      <c r="I30" s="95">
        <f>(D30*1.5+D31*0.3)</f>
        <v>18.600000000000001</v>
      </c>
      <c r="J30" s="93">
        <v>11.53</v>
      </c>
      <c r="K30" s="26">
        <f>J30*I30</f>
        <v>214.458</v>
      </c>
    </row>
    <row r="31" spans="1:11" s="42" customFormat="1">
      <c r="A31" s="22">
        <v>23</v>
      </c>
      <c r="B31" s="126" t="s">
        <v>168</v>
      </c>
      <c r="C31" s="147" t="s">
        <v>80</v>
      </c>
      <c r="D31" s="150">
        <v>7</v>
      </c>
      <c r="E31" s="147">
        <v>56</v>
      </c>
      <c r="F31" s="87">
        <f>D31*E31</f>
        <v>392</v>
      </c>
      <c r="G31" s="107" t="s">
        <v>149</v>
      </c>
      <c r="H31" s="93" t="s">
        <v>82</v>
      </c>
      <c r="I31" s="93">
        <f>D30*0.1</f>
        <v>1.1000000000000001</v>
      </c>
      <c r="J31" s="93">
        <v>38.58</v>
      </c>
      <c r="K31" s="26">
        <f t="shared" ref="K31" si="8">J31*I31</f>
        <v>42.438000000000002</v>
      </c>
    </row>
    <row r="32" spans="1:11" s="42" customFormat="1">
      <c r="A32" s="22">
        <v>24</v>
      </c>
      <c r="B32" s="101" t="s">
        <v>162</v>
      </c>
      <c r="C32" s="102" t="s">
        <v>122</v>
      </c>
      <c r="D32" s="93">
        <v>3.85</v>
      </c>
      <c r="E32" s="87">
        <v>119</v>
      </c>
      <c r="F32" s="87">
        <f t="shared" ref="F32" si="9">D32*E32</f>
        <v>458.15000000000003</v>
      </c>
      <c r="G32" s="107" t="s">
        <v>150</v>
      </c>
      <c r="H32" s="29" t="s">
        <v>85</v>
      </c>
      <c r="I32" s="109">
        <v>4.8</v>
      </c>
      <c r="J32" s="87">
        <v>102.43</v>
      </c>
      <c r="K32" s="82">
        <f t="shared" ref="K32:K40" si="10">J32*I32</f>
        <v>491.66399999999999</v>
      </c>
    </row>
    <row r="33" spans="1:11" s="42" customFormat="1">
      <c r="A33" s="22">
        <v>25</v>
      </c>
      <c r="B33" s="101"/>
      <c r="C33" s="102"/>
      <c r="D33" s="93"/>
      <c r="E33" s="87"/>
      <c r="F33" s="87"/>
      <c r="G33" s="100" t="s">
        <v>120</v>
      </c>
      <c r="H33" s="29" t="s">
        <v>121</v>
      </c>
      <c r="I33" s="95">
        <v>0.4</v>
      </c>
      <c r="J33" s="95">
        <v>29.67</v>
      </c>
      <c r="K33" s="26">
        <f t="shared" si="10"/>
        <v>11.868000000000002</v>
      </c>
    </row>
    <row r="34" spans="1:11" s="42" customFormat="1">
      <c r="A34" s="22">
        <v>26</v>
      </c>
      <c r="B34" s="101"/>
      <c r="C34" s="102"/>
      <c r="D34" s="93"/>
      <c r="E34" s="87"/>
      <c r="F34" s="87"/>
      <c r="G34" s="144" t="s">
        <v>163</v>
      </c>
      <c r="H34" s="140" t="s">
        <v>80</v>
      </c>
      <c r="I34" s="141">
        <v>0</v>
      </c>
      <c r="J34" s="142">
        <v>251.67</v>
      </c>
      <c r="K34" s="143">
        <f t="shared" si="10"/>
        <v>0</v>
      </c>
    </row>
    <row r="35" spans="1:11" s="42" customFormat="1">
      <c r="A35" s="22">
        <v>27</v>
      </c>
      <c r="B35" s="101"/>
      <c r="C35" s="102"/>
      <c r="D35" s="93"/>
      <c r="E35" s="87"/>
      <c r="F35" s="87"/>
      <c r="G35" s="144" t="s">
        <v>164</v>
      </c>
      <c r="H35" s="140" t="s">
        <v>80</v>
      </c>
      <c r="I35" s="141">
        <v>0</v>
      </c>
      <c r="J35" s="142">
        <v>221.67</v>
      </c>
      <c r="K35" s="143">
        <f t="shared" si="10"/>
        <v>0</v>
      </c>
    </row>
    <row r="36" spans="1:11" s="42" customFormat="1">
      <c r="A36" s="22">
        <v>28</v>
      </c>
      <c r="B36" s="101"/>
      <c r="C36" s="102"/>
      <c r="D36" s="93"/>
      <c r="E36" s="87"/>
      <c r="F36" s="87"/>
      <c r="G36" s="145" t="s">
        <v>165</v>
      </c>
      <c r="H36" s="140" t="s">
        <v>80</v>
      </c>
      <c r="I36" s="141">
        <v>2</v>
      </c>
      <c r="J36" s="142">
        <v>113.75</v>
      </c>
      <c r="K36" s="143">
        <f t="shared" si="10"/>
        <v>227.5</v>
      </c>
    </row>
    <row r="37" spans="1:11" s="42" customFormat="1">
      <c r="A37" s="22">
        <v>29</v>
      </c>
      <c r="B37" s="101"/>
      <c r="C37" s="102"/>
      <c r="D37" s="93"/>
      <c r="E37" s="87"/>
      <c r="F37" s="87"/>
      <c r="G37" s="145" t="s">
        <v>166</v>
      </c>
      <c r="H37" s="140" t="s">
        <v>80</v>
      </c>
      <c r="I37" s="141">
        <f>D32*3</f>
        <v>11.55</v>
      </c>
      <c r="J37" s="142">
        <v>0.61</v>
      </c>
      <c r="K37" s="143">
        <f t="shared" si="10"/>
        <v>7.0455000000000005</v>
      </c>
    </row>
    <row r="38" spans="1:11" s="42" customFormat="1">
      <c r="A38" s="22">
        <v>30</v>
      </c>
      <c r="B38" s="101"/>
      <c r="C38" s="102"/>
      <c r="D38" s="93"/>
      <c r="E38" s="87"/>
      <c r="F38" s="87"/>
      <c r="G38" s="146" t="s">
        <v>167</v>
      </c>
      <c r="H38" s="140" t="s">
        <v>81</v>
      </c>
      <c r="I38" s="141">
        <f>D32*0.7</f>
        <v>2.6949999999999998</v>
      </c>
      <c r="J38" s="142">
        <v>15.13</v>
      </c>
      <c r="K38" s="143">
        <f t="shared" si="10"/>
        <v>40.775350000000003</v>
      </c>
    </row>
    <row r="39" spans="1:11" s="42" customFormat="1">
      <c r="A39" s="22">
        <v>31</v>
      </c>
      <c r="B39" s="101"/>
      <c r="C39" s="102"/>
      <c r="D39" s="93"/>
      <c r="E39" s="87"/>
      <c r="F39" s="87"/>
      <c r="G39" s="145" t="s">
        <v>124</v>
      </c>
      <c r="H39" s="140" t="s">
        <v>80</v>
      </c>
      <c r="I39" s="141">
        <v>1</v>
      </c>
      <c r="J39" s="142">
        <v>20.83</v>
      </c>
      <c r="K39" s="143">
        <f t="shared" si="10"/>
        <v>20.83</v>
      </c>
    </row>
    <row r="40" spans="1:11" s="42" customFormat="1" ht="27.6">
      <c r="A40" s="22">
        <v>32</v>
      </c>
      <c r="B40" s="101" t="s">
        <v>146</v>
      </c>
      <c r="C40" s="102" t="s">
        <v>86</v>
      </c>
      <c r="D40" s="93">
        <v>4</v>
      </c>
      <c r="E40" s="87">
        <v>102</v>
      </c>
      <c r="F40" s="87">
        <f>D40*E40</f>
        <v>408</v>
      </c>
      <c r="G40" s="107" t="s">
        <v>114</v>
      </c>
      <c r="H40" s="93" t="s">
        <v>82</v>
      </c>
      <c r="I40" s="93">
        <f>D40*0.1</f>
        <v>0.4</v>
      </c>
      <c r="J40" s="93">
        <v>38.58</v>
      </c>
      <c r="K40" s="26">
        <f t="shared" si="10"/>
        <v>15.432</v>
      </c>
    </row>
    <row r="41" spans="1:11" s="42" customFormat="1">
      <c r="A41" s="22">
        <v>33</v>
      </c>
      <c r="B41" s="101"/>
      <c r="C41" s="102"/>
      <c r="D41" s="93"/>
      <c r="E41" s="87"/>
      <c r="F41" s="87"/>
      <c r="G41" s="100" t="s">
        <v>151</v>
      </c>
      <c r="H41" s="29" t="s">
        <v>81</v>
      </c>
      <c r="I41" s="95">
        <f>D40*3</f>
        <v>12</v>
      </c>
      <c r="J41" s="93">
        <v>11.53</v>
      </c>
      <c r="K41" s="26">
        <f>J41*I41</f>
        <v>138.35999999999999</v>
      </c>
    </row>
    <row r="42" spans="1:11" s="42" customFormat="1">
      <c r="A42" s="22">
        <v>34</v>
      </c>
      <c r="B42" s="126"/>
      <c r="C42" s="126"/>
      <c r="D42" s="151"/>
      <c r="E42" s="126"/>
      <c r="F42" s="126"/>
      <c r="G42" s="45" t="s">
        <v>124</v>
      </c>
      <c r="H42" s="83" t="s">
        <v>80</v>
      </c>
      <c r="I42" s="82">
        <v>1</v>
      </c>
      <c r="J42" s="83">
        <v>20.83</v>
      </c>
      <c r="K42" s="82">
        <f t="shared" ref="K42" si="11">J42*I42</f>
        <v>20.83</v>
      </c>
    </row>
    <row r="43" spans="1:11" s="42" customFormat="1">
      <c r="A43" s="22">
        <v>35</v>
      </c>
      <c r="B43" s="110" t="s">
        <v>125</v>
      </c>
      <c r="C43" s="102" t="s">
        <v>86</v>
      </c>
      <c r="D43" s="93">
        <v>13.85</v>
      </c>
      <c r="E43" s="87">
        <v>51</v>
      </c>
      <c r="F43" s="87">
        <f t="shared" ref="F43:F45" si="12">D43*E43</f>
        <v>706.35</v>
      </c>
      <c r="G43" s="107" t="s">
        <v>115</v>
      </c>
      <c r="H43" s="93" t="s">
        <v>82</v>
      </c>
      <c r="I43" s="93">
        <f>D43*0.1+D44*0.3*0.1</f>
        <v>1.385</v>
      </c>
      <c r="J43" s="93">
        <v>38.58</v>
      </c>
      <c r="K43" s="26">
        <f t="shared" ref="K43:K46" si="13">J43*I43</f>
        <v>53.433299999999996</v>
      </c>
    </row>
    <row r="44" spans="1:11" s="42" customFormat="1">
      <c r="A44" s="22">
        <v>36</v>
      </c>
      <c r="B44" s="110"/>
      <c r="C44" s="102"/>
      <c r="D44" s="93"/>
      <c r="E44" s="87"/>
      <c r="F44" s="87"/>
      <c r="G44" s="97" t="s">
        <v>144</v>
      </c>
      <c r="H44" s="93" t="s">
        <v>82</v>
      </c>
      <c r="I44" s="93">
        <f>(D43+D44*0.3)/7*2</f>
        <v>3.9571428571428569</v>
      </c>
      <c r="J44" s="93">
        <v>250</v>
      </c>
      <c r="K44" s="26">
        <f t="shared" si="13"/>
        <v>989.28571428571422</v>
      </c>
    </row>
    <row r="45" spans="1:11" s="42" customFormat="1">
      <c r="A45" s="22">
        <v>37</v>
      </c>
      <c r="B45" s="110" t="s">
        <v>116</v>
      </c>
      <c r="C45" s="102" t="s">
        <v>86</v>
      </c>
      <c r="D45" s="93">
        <v>15.75</v>
      </c>
      <c r="E45" s="87">
        <v>51</v>
      </c>
      <c r="F45" s="87">
        <f t="shared" si="12"/>
        <v>803.25</v>
      </c>
      <c r="G45" s="97" t="s">
        <v>115</v>
      </c>
      <c r="H45" s="93" t="s">
        <v>82</v>
      </c>
      <c r="I45" s="93">
        <f>D45*0.1</f>
        <v>1.5750000000000002</v>
      </c>
      <c r="J45" s="93">
        <v>38.58</v>
      </c>
      <c r="K45" s="26">
        <f t="shared" si="13"/>
        <v>60.763500000000008</v>
      </c>
    </row>
    <row r="46" spans="1:11" s="42" customFormat="1">
      <c r="A46" s="22">
        <v>38</v>
      </c>
      <c r="B46" s="106"/>
      <c r="C46" s="25"/>
      <c r="D46" s="87"/>
      <c r="E46" s="87"/>
      <c r="F46" s="87"/>
      <c r="G46" s="97" t="s">
        <v>189</v>
      </c>
      <c r="H46" s="93" t="s">
        <v>82</v>
      </c>
      <c r="I46" s="93">
        <f>(D45+D46*0.3)/7*2</f>
        <v>4.5</v>
      </c>
      <c r="J46" s="93">
        <v>550</v>
      </c>
      <c r="K46" s="26">
        <f t="shared" si="13"/>
        <v>2475</v>
      </c>
    </row>
    <row r="47" spans="1:11" s="42" customFormat="1">
      <c r="A47" s="22">
        <v>39</v>
      </c>
      <c r="B47" s="106" t="s">
        <v>117</v>
      </c>
      <c r="C47" s="25" t="s">
        <v>87</v>
      </c>
      <c r="D47" s="87">
        <v>1.2</v>
      </c>
      <c r="E47" s="87">
        <v>28</v>
      </c>
      <c r="F47" s="87">
        <f t="shared" ref="F47" si="14">D47*E47</f>
        <v>33.6</v>
      </c>
      <c r="G47" s="99" t="s">
        <v>126</v>
      </c>
      <c r="H47" s="29" t="s">
        <v>118</v>
      </c>
      <c r="I47" s="95">
        <v>32.5</v>
      </c>
      <c r="J47" s="95">
        <v>21.67</v>
      </c>
      <c r="K47" s="26">
        <f t="shared" ref="K47:K52" si="15">J47*I47</f>
        <v>704.27500000000009</v>
      </c>
    </row>
    <row r="48" spans="1:11" s="42" customFormat="1">
      <c r="A48" s="22">
        <v>40</v>
      </c>
      <c r="B48" s="106"/>
      <c r="C48" s="25"/>
      <c r="D48" s="87"/>
      <c r="E48" s="87"/>
      <c r="F48" s="87"/>
      <c r="G48" s="99" t="s">
        <v>127</v>
      </c>
      <c r="H48" s="29" t="s">
        <v>119</v>
      </c>
      <c r="I48" s="95">
        <v>10</v>
      </c>
      <c r="J48" s="95">
        <v>22.5</v>
      </c>
      <c r="K48" s="26">
        <f t="shared" si="15"/>
        <v>225</v>
      </c>
    </row>
    <row r="49" spans="1:12" s="105" customFormat="1">
      <c r="A49" s="22">
        <v>41</v>
      </c>
      <c r="B49" s="106"/>
      <c r="C49" s="25"/>
      <c r="D49" s="87"/>
      <c r="E49" s="87"/>
      <c r="F49" s="87"/>
      <c r="G49" s="99" t="s">
        <v>128</v>
      </c>
      <c r="H49" s="29" t="s">
        <v>119</v>
      </c>
      <c r="I49" s="95">
        <v>4</v>
      </c>
      <c r="J49" s="95">
        <v>22.5</v>
      </c>
      <c r="K49" s="26">
        <f t="shared" si="15"/>
        <v>90</v>
      </c>
    </row>
    <row r="50" spans="1:12" s="42" customFormat="1">
      <c r="A50" s="22">
        <v>42</v>
      </c>
      <c r="B50" s="106"/>
      <c r="C50" s="25"/>
      <c r="D50" s="87"/>
      <c r="E50" s="87"/>
      <c r="F50" s="87"/>
      <c r="G50" s="99" t="s">
        <v>129</v>
      </c>
      <c r="H50" s="29" t="s">
        <v>119</v>
      </c>
      <c r="I50" s="95">
        <v>2</v>
      </c>
      <c r="J50" s="95">
        <v>22.5</v>
      </c>
      <c r="K50" s="26">
        <f t="shared" si="15"/>
        <v>45</v>
      </c>
    </row>
    <row r="51" spans="1:12" s="42" customFormat="1">
      <c r="A51" s="22">
        <v>43</v>
      </c>
      <c r="B51" s="106"/>
      <c r="C51" s="25"/>
      <c r="D51" s="87"/>
      <c r="E51" s="87"/>
      <c r="F51" s="87"/>
      <c r="G51" s="99" t="s">
        <v>130</v>
      </c>
      <c r="H51" s="29" t="s">
        <v>119</v>
      </c>
      <c r="I51" s="95">
        <v>2</v>
      </c>
      <c r="J51" s="95">
        <v>22.5</v>
      </c>
      <c r="K51" s="26">
        <f t="shared" si="15"/>
        <v>45</v>
      </c>
    </row>
    <row r="52" spans="1:12" s="42" customFormat="1">
      <c r="A52" s="22">
        <v>44</v>
      </c>
      <c r="B52" s="106"/>
      <c r="C52" s="25"/>
      <c r="D52" s="87"/>
      <c r="E52" s="87"/>
      <c r="F52" s="87"/>
      <c r="G52" s="100" t="s">
        <v>120</v>
      </c>
      <c r="H52" s="29" t="s">
        <v>121</v>
      </c>
      <c r="I52" s="95">
        <v>1</v>
      </c>
      <c r="J52" s="95">
        <v>22.5</v>
      </c>
      <c r="K52" s="26">
        <f t="shared" si="15"/>
        <v>22.5</v>
      </c>
      <c r="L52" s="108"/>
    </row>
    <row r="53" spans="1:12" s="42" customFormat="1" ht="15.75" customHeight="1">
      <c r="A53" s="22">
        <v>45</v>
      </c>
      <c r="B53" s="30" t="s">
        <v>88</v>
      </c>
      <c r="C53" s="31"/>
      <c r="D53" s="32"/>
      <c r="E53" s="104"/>
      <c r="F53" s="32">
        <f>SUM(F25:F52)</f>
        <v>6089.05</v>
      </c>
      <c r="G53" s="30" t="s">
        <v>89</v>
      </c>
      <c r="H53" s="33"/>
      <c r="I53" s="34"/>
      <c r="J53" s="89"/>
      <c r="K53" s="90">
        <f>SUM(K25:K52)</f>
        <v>11309.859074285714</v>
      </c>
    </row>
    <row r="54" spans="1:12" s="42" customFormat="1" ht="15.75" customHeight="1">
      <c r="A54" s="22">
        <v>46</v>
      </c>
      <c r="B54" s="80" t="s">
        <v>83</v>
      </c>
      <c r="C54" s="25"/>
      <c r="D54" s="26"/>
      <c r="E54" s="26"/>
      <c r="F54" s="26"/>
      <c r="G54" s="22"/>
      <c r="H54" s="25"/>
      <c r="I54" s="27"/>
      <c r="J54" s="27"/>
      <c r="K54" s="27"/>
    </row>
    <row r="55" spans="1:12" s="130" customFormat="1" ht="41.4">
      <c r="A55" s="22">
        <v>47</v>
      </c>
      <c r="B55" s="106" t="s">
        <v>185</v>
      </c>
      <c r="C55" s="25" t="s">
        <v>80</v>
      </c>
      <c r="D55" s="87">
        <v>3</v>
      </c>
      <c r="E55" s="87">
        <v>106</v>
      </c>
      <c r="F55" s="87">
        <f t="shared" ref="F55" si="16">D55*E55</f>
        <v>318</v>
      </c>
      <c r="G55" s="129"/>
      <c r="H55" s="92"/>
      <c r="I55" s="96"/>
      <c r="J55" s="114"/>
      <c r="K55" s="115"/>
    </row>
    <row r="56" spans="1:12" s="53" customFormat="1">
      <c r="A56" s="22">
        <v>48</v>
      </c>
      <c r="B56" s="106" t="s">
        <v>182</v>
      </c>
      <c r="C56" s="25" t="s">
        <v>80</v>
      </c>
      <c r="D56" s="87">
        <v>4</v>
      </c>
      <c r="E56" s="116">
        <v>10</v>
      </c>
      <c r="F56" s="87">
        <f t="shared" ref="F56:F57" si="17">D56*E56</f>
        <v>40</v>
      </c>
      <c r="G56" s="99" t="s">
        <v>183</v>
      </c>
      <c r="H56" s="152" t="s">
        <v>87</v>
      </c>
      <c r="I56" s="109">
        <v>12</v>
      </c>
      <c r="J56" s="116">
        <v>8.42</v>
      </c>
      <c r="K56" s="115">
        <f t="shared" ref="K56:K57" si="18">J56*I56</f>
        <v>101.03999999999999</v>
      </c>
    </row>
    <row r="57" spans="1:12" s="53" customFormat="1">
      <c r="A57" s="22">
        <v>49</v>
      </c>
      <c r="B57" s="113" t="s">
        <v>178</v>
      </c>
      <c r="C57" s="111" t="s">
        <v>80</v>
      </c>
      <c r="D57" s="81">
        <v>1</v>
      </c>
      <c r="E57" s="114">
        <v>62</v>
      </c>
      <c r="F57" s="87">
        <f t="shared" si="17"/>
        <v>62</v>
      </c>
      <c r="G57" s="99" t="s">
        <v>184</v>
      </c>
      <c r="H57" s="152" t="s">
        <v>80</v>
      </c>
      <c r="I57" s="109">
        <v>1</v>
      </c>
      <c r="J57" s="116">
        <v>146</v>
      </c>
      <c r="K57" s="115">
        <f t="shared" si="18"/>
        <v>146</v>
      </c>
    </row>
    <row r="58" spans="1:12" s="53" customFormat="1">
      <c r="A58" s="22">
        <v>50</v>
      </c>
      <c r="B58" s="148" t="s">
        <v>173</v>
      </c>
      <c r="C58" s="93" t="s">
        <v>87</v>
      </c>
      <c r="D58" s="93">
        <v>1</v>
      </c>
      <c r="E58" s="87">
        <v>15</v>
      </c>
      <c r="F58" s="87">
        <f>D58*E58</f>
        <v>15</v>
      </c>
      <c r="G58" s="22" t="s">
        <v>174</v>
      </c>
      <c r="H58" s="152" t="s">
        <v>87</v>
      </c>
      <c r="I58" s="153">
        <v>1</v>
      </c>
      <c r="J58" s="114">
        <v>28.08</v>
      </c>
      <c r="K58" s="115">
        <f t="shared" ref="K58:K59" si="19">J58*I58</f>
        <v>28.08</v>
      </c>
    </row>
    <row r="59" spans="1:12" s="53" customFormat="1">
      <c r="A59" s="22">
        <v>51</v>
      </c>
      <c r="B59" s="148" t="s">
        <v>173</v>
      </c>
      <c r="C59" s="93" t="s">
        <v>87</v>
      </c>
      <c r="D59" s="93">
        <v>30</v>
      </c>
      <c r="E59" s="87">
        <v>15</v>
      </c>
      <c r="F59" s="87">
        <f>D59*E59</f>
        <v>450</v>
      </c>
      <c r="G59" s="99" t="s">
        <v>175</v>
      </c>
      <c r="H59" s="152" t="s">
        <v>87</v>
      </c>
      <c r="I59" s="153">
        <v>30</v>
      </c>
      <c r="J59" s="114">
        <v>7.67</v>
      </c>
      <c r="K59" s="115">
        <f t="shared" si="19"/>
        <v>230.1</v>
      </c>
    </row>
    <row r="60" spans="1:12" s="53" customFormat="1">
      <c r="A60" s="22">
        <v>52</v>
      </c>
      <c r="B60" s="106" t="s">
        <v>176</v>
      </c>
      <c r="C60" s="93" t="s">
        <v>80</v>
      </c>
      <c r="D60" s="93">
        <v>4</v>
      </c>
      <c r="E60" s="87">
        <v>68</v>
      </c>
      <c r="F60" s="87">
        <f>D60*E60</f>
        <v>272</v>
      </c>
      <c r="G60" s="94" t="s">
        <v>177</v>
      </c>
      <c r="H60" s="25" t="s">
        <v>80</v>
      </c>
      <c r="I60" s="87">
        <v>4</v>
      </c>
      <c r="J60" s="98">
        <v>64.17</v>
      </c>
      <c r="K60" s="95">
        <f>J60*I60</f>
        <v>256.68</v>
      </c>
    </row>
    <row r="61" spans="1:12" s="53" customFormat="1">
      <c r="A61" s="22">
        <v>53</v>
      </c>
      <c r="B61" s="148" t="s">
        <v>192</v>
      </c>
      <c r="C61" s="93" t="s">
        <v>80</v>
      </c>
      <c r="D61" s="93">
        <v>1</v>
      </c>
      <c r="E61" s="87">
        <v>200</v>
      </c>
      <c r="F61" s="87">
        <f>D61*E61</f>
        <v>200</v>
      </c>
      <c r="G61" s="94"/>
      <c r="H61" s="25"/>
      <c r="I61" s="87"/>
      <c r="J61" s="98"/>
      <c r="K61" s="95"/>
    </row>
    <row r="62" spans="1:12" s="42" customFormat="1" ht="27.6">
      <c r="A62" s="22">
        <v>54</v>
      </c>
      <c r="B62" s="127" t="s">
        <v>94</v>
      </c>
      <c r="C62" s="25" t="s">
        <v>92</v>
      </c>
      <c r="D62" s="87">
        <v>1</v>
      </c>
      <c r="E62" s="87">
        <v>1200</v>
      </c>
      <c r="F62" s="87">
        <f t="shared" ref="F62:F70" si="20">D62*E62</f>
        <v>1200</v>
      </c>
      <c r="G62" s="112"/>
      <c r="H62" s="25"/>
      <c r="I62" s="87"/>
      <c r="J62" s="98"/>
      <c r="K62" s="95"/>
    </row>
    <row r="63" spans="1:12" s="42" customFormat="1">
      <c r="A63" s="22">
        <v>55</v>
      </c>
      <c r="B63" s="127" t="s">
        <v>93</v>
      </c>
      <c r="C63" s="25" t="s">
        <v>80</v>
      </c>
      <c r="D63" s="87">
        <v>1</v>
      </c>
      <c r="E63" s="87">
        <v>3000</v>
      </c>
      <c r="F63" s="87">
        <f t="shared" si="20"/>
        <v>3000</v>
      </c>
      <c r="G63" s="22"/>
      <c r="H63" s="25"/>
      <c r="I63" s="87"/>
      <c r="J63" s="98"/>
      <c r="K63" s="98"/>
    </row>
    <row r="64" spans="1:12" s="42" customFormat="1" ht="27.6">
      <c r="A64" s="22">
        <v>56</v>
      </c>
      <c r="B64" s="128" t="s">
        <v>90</v>
      </c>
      <c r="C64" s="35"/>
      <c r="D64" s="35"/>
      <c r="E64" s="118"/>
      <c r="F64" s="119">
        <f>SUM(F55:F63)</f>
        <v>5557</v>
      </c>
      <c r="G64" s="35" t="s">
        <v>91</v>
      </c>
      <c r="H64" s="35"/>
      <c r="I64" s="35"/>
      <c r="J64" s="35"/>
      <c r="K64" s="119">
        <f>SUM(K55:K63)</f>
        <v>761.90000000000009</v>
      </c>
      <c r="L64" s="44"/>
    </row>
    <row r="65" spans="1:11" s="42" customFormat="1">
      <c r="A65" s="22">
        <v>57</v>
      </c>
      <c r="B65" s="91" t="s">
        <v>84</v>
      </c>
      <c r="C65" s="25"/>
      <c r="D65" s="26"/>
      <c r="E65" s="26"/>
      <c r="F65" s="26"/>
      <c r="G65" s="28"/>
      <c r="H65" s="29"/>
      <c r="I65" s="27"/>
      <c r="J65" s="27"/>
      <c r="K65" s="27"/>
    </row>
    <row r="66" spans="1:11" s="44" customFormat="1" ht="41.4">
      <c r="A66" s="22">
        <v>58</v>
      </c>
      <c r="B66" s="110" t="s">
        <v>152</v>
      </c>
      <c r="C66" s="25" t="s">
        <v>86</v>
      </c>
      <c r="D66" s="120">
        <v>64</v>
      </c>
      <c r="E66" s="87">
        <v>37</v>
      </c>
      <c r="F66" s="87">
        <f t="shared" si="20"/>
        <v>2368</v>
      </c>
      <c r="G66" s="28"/>
      <c r="H66" s="29"/>
      <c r="I66" s="95"/>
      <c r="J66" s="95"/>
      <c r="K66" s="95"/>
    </row>
    <row r="67" spans="1:11" s="44" customFormat="1">
      <c r="A67" s="22">
        <v>59</v>
      </c>
      <c r="B67" s="110" t="s">
        <v>131</v>
      </c>
      <c r="C67" s="25" t="s">
        <v>85</v>
      </c>
      <c r="D67" s="120">
        <v>24.5</v>
      </c>
      <c r="E67" s="87">
        <v>22</v>
      </c>
      <c r="F67" s="87">
        <f t="shared" si="20"/>
        <v>539</v>
      </c>
      <c r="G67" s="28" t="s">
        <v>135</v>
      </c>
      <c r="H67" s="29" t="s">
        <v>122</v>
      </c>
      <c r="I67" s="95">
        <v>25</v>
      </c>
      <c r="J67" s="95">
        <v>6.4</v>
      </c>
      <c r="K67" s="95">
        <f>I67*J67</f>
        <v>160</v>
      </c>
    </row>
    <row r="68" spans="1:11" s="44" customFormat="1">
      <c r="A68" s="22">
        <v>60</v>
      </c>
      <c r="B68" s="110" t="s">
        <v>95</v>
      </c>
      <c r="C68" s="25" t="s">
        <v>97</v>
      </c>
      <c r="D68" s="120">
        <v>0.5</v>
      </c>
      <c r="E68" s="87">
        <v>246</v>
      </c>
      <c r="F68" s="87">
        <f t="shared" si="20"/>
        <v>123</v>
      </c>
      <c r="G68" s="28" t="s">
        <v>113</v>
      </c>
      <c r="H68" s="29" t="s">
        <v>80</v>
      </c>
      <c r="I68" s="95">
        <v>30</v>
      </c>
      <c r="J68" s="95">
        <v>9.5</v>
      </c>
      <c r="K68" s="95">
        <f>I68*J68</f>
        <v>285</v>
      </c>
    </row>
    <row r="69" spans="1:11" s="44" customFormat="1">
      <c r="A69" s="22">
        <v>61</v>
      </c>
      <c r="B69" s="121" t="s">
        <v>142</v>
      </c>
      <c r="C69" s="25" t="s">
        <v>96</v>
      </c>
      <c r="D69" s="87">
        <v>1</v>
      </c>
      <c r="E69" s="87">
        <v>1130</v>
      </c>
      <c r="F69" s="87">
        <f t="shared" si="20"/>
        <v>1130</v>
      </c>
      <c r="G69" s="28"/>
      <c r="H69" s="29"/>
      <c r="I69" s="27"/>
      <c r="J69" s="95"/>
      <c r="K69" s="95"/>
    </row>
    <row r="70" spans="1:11" s="44" customFormat="1" ht="27.6">
      <c r="A70" s="22">
        <v>62</v>
      </c>
      <c r="B70" s="22" t="s">
        <v>141</v>
      </c>
      <c r="C70" s="122" t="s">
        <v>145</v>
      </c>
      <c r="D70" s="95">
        <v>456</v>
      </c>
      <c r="E70" s="87">
        <v>10.6</v>
      </c>
      <c r="F70" s="87">
        <f t="shared" si="20"/>
        <v>4833.5999999999995</v>
      </c>
      <c r="G70" s="28"/>
      <c r="H70" s="29"/>
      <c r="I70" s="27"/>
      <c r="J70" s="95"/>
      <c r="K70" s="95"/>
    </row>
    <row r="71" spans="1:11" s="42" customFormat="1" ht="27.6">
      <c r="A71" s="22"/>
      <c r="B71" s="30" t="s">
        <v>101</v>
      </c>
      <c r="C71" s="31"/>
      <c r="D71" s="32"/>
      <c r="E71" s="32"/>
      <c r="F71" s="32">
        <f>SUM(F66:F70)</f>
        <v>8993.5999999999985</v>
      </c>
      <c r="G71" s="35" t="s">
        <v>110</v>
      </c>
      <c r="H71" s="33"/>
      <c r="I71" s="34"/>
      <c r="J71" s="123"/>
      <c r="K71" s="119">
        <f>SUM(K66:K70)</f>
        <v>445</v>
      </c>
    </row>
    <row r="72" spans="1:11" s="42" customFormat="1">
      <c r="A72" s="22"/>
      <c r="B72" s="55"/>
      <c r="C72" s="56"/>
      <c r="D72" s="57"/>
      <c r="E72" s="58"/>
      <c r="F72" s="59"/>
      <c r="G72" s="60" t="s">
        <v>106</v>
      </c>
      <c r="H72" s="61"/>
      <c r="I72" s="62"/>
      <c r="J72" s="62"/>
      <c r="K72" s="63">
        <f>K71+K64+K53+K23</f>
        <v>13902.789074285714</v>
      </c>
    </row>
    <row r="73" spans="1:11" s="42" customFormat="1">
      <c r="A73" s="22"/>
      <c r="B73" s="60" t="s">
        <v>107</v>
      </c>
      <c r="C73" s="61"/>
      <c r="D73" s="64"/>
      <c r="E73" s="65"/>
      <c r="F73" s="66">
        <f>F23+F71+F64+F53</f>
        <v>29323.489999999998</v>
      </c>
      <c r="G73" s="67" t="s">
        <v>108</v>
      </c>
      <c r="H73" s="68">
        <v>0.03</v>
      </c>
      <c r="I73" s="62"/>
      <c r="J73" s="62"/>
      <c r="K73" s="63">
        <f>K72*H73</f>
        <v>417.0836722285714</v>
      </c>
    </row>
    <row r="74" spans="1:11" s="42" customFormat="1">
      <c r="A74" s="22"/>
      <c r="B74" s="67"/>
      <c r="C74" s="69"/>
      <c r="D74" s="70"/>
      <c r="E74" s="71"/>
      <c r="F74" s="66"/>
      <c r="G74" s="72" t="s">
        <v>100</v>
      </c>
      <c r="H74" s="61"/>
      <c r="I74" s="62"/>
      <c r="J74" s="62"/>
      <c r="K74" s="63">
        <f>K72+K73</f>
        <v>14319.872746514286</v>
      </c>
    </row>
    <row r="75" spans="1:11" s="42" customFormat="1">
      <c r="A75" s="22"/>
      <c r="B75" s="72" t="s">
        <v>99</v>
      </c>
      <c r="C75" s="73"/>
      <c r="D75" s="64"/>
      <c r="E75" s="65"/>
      <c r="F75" s="66">
        <f>F73</f>
        <v>29323.489999999998</v>
      </c>
      <c r="G75" s="72" t="s">
        <v>111</v>
      </c>
      <c r="H75" s="73"/>
      <c r="I75" s="62"/>
      <c r="J75" s="62"/>
      <c r="K75" s="63">
        <f>F75+K74</f>
        <v>43643.362746514285</v>
      </c>
    </row>
    <row r="76" spans="1:11" s="42" customFormat="1">
      <c r="A76" s="22"/>
      <c r="B76" s="74"/>
      <c r="C76" s="73"/>
      <c r="D76" s="74"/>
      <c r="E76" s="75"/>
      <c r="F76" s="74"/>
      <c r="G76" s="72" t="s">
        <v>109</v>
      </c>
      <c r="H76" s="73"/>
      <c r="I76" s="62"/>
      <c r="J76" s="62"/>
      <c r="K76" s="63">
        <f>K77/6</f>
        <v>8728.6725493028571</v>
      </c>
    </row>
    <row r="77" spans="1:11" s="42" customFormat="1">
      <c r="A77" s="22"/>
      <c r="B77" s="74"/>
      <c r="C77" s="73"/>
      <c r="D77" s="74"/>
      <c r="E77" s="75"/>
      <c r="F77" s="74"/>
      <c r="G77" s="72" t="s">
        <v>112</v>
      </c>
      <c r="H77" s="73"/>
      <c r="I77" s="62"/>
      <c r="J77" s="62"/>
      <c r="K77" s="63">
        <f>K75*1.2</f>
        <v>52372.035295817142</v>
      </c>
    </row>
    <row r="78" spans="1:11" s="42" customFormat="1">
      <c r="A78" s="132"/>
      <c r="B78" s="36"/>
      <c r="C78" s="36"/>
      <c r="D78" s="36"/>
      <c r="E78" s="49"/>
      <c r="F78" s="36"/>
      <c r="G78" s="36"/>
      <c r="H78" s="36"/>
      <c r="I78" s="36"/>
      <c r="J78" s="36"/>
      <c r="K78" s="36"/>
    </row>
    <row r="79" spans="1:11" s="42" customFormat="1">
      <c r="B79" s="36"/>
      <c r="C79" s="36"/>
      <c r="D79" s="36"/>
      <c r="E79" s="49"/>
      <c r="F79" s="36"/>
      <c r="G79" s="36"/>
      <c r="H79" s="36"/>
      <c r="I79" s="36"/>
      <c r="J79" s="36"/>
      <c r="K79" s="36"/>
    </row>
    <row r="80" spans="1:11" s="42" customFormat="1">
      <c r="A80" s="48"/>
      <c r="B80" s="124" t="s">
        <v>138</v>
      </c>
      <c r="C80" s="36"/>
      <c r="D80" s="36"/>
      <c r="E80" s="49"/>
      <c r="F80" s="36"/>
      <c r="G80" s="36"/>
      <c r="H80" s="36"/>
      <c r="I80" s="36"/>
      <c r="J80" s="36"/>
      <c r="K80" s="36"/>
    </row>
    <row r="81" spans="1:13" s="42" customFormat="1">
      <c r="A81" s="48"/>
      <c r="B81" s="36"/>
      <c r="C81" s="36"/>
      <c r="D81" s="36"/>
      <c r="E81" s="49"/>
      <c r="F81" s="36"/>
      <c r="G81" s="36"/>
      <c r="H81" s="36"/>
      <c r="I81" s="36"/>
      <c r="J81" s="36"/>
      <c r="K81" s="36"/>
    </row>
    <row r="82" spans="1:13" s="42" customFormat="1">
      <c r="A82" s="48"/>
      <c r="B82" s="124" t="s">
        <v>139</v>
      </c>
      <c r="C82" s="36"/>
      <c r="D82" s="36"/>
      <c r="E82" s="49"/>
      <c r="F82" s="36"/>
      <c r="G82" s="36"/>
      <c r="H82" s="36"/>
      <c r="I82" s="36"/>
      <c r="J82" s="36"/>
      <c r="K82" s="36"/>
      <c r="L82" s="44"/>
      <c r="M82" s="44"/>
    </row>
    <row r="83" spans="1:13" s="42" customFormat="1">
      <c r="A83" s="76"/>
      <c r="B83" s="125" t="s">
        <v>140</v>
      </c>
      <c r="C83" s="36"/>
      <c r="D83" s="36"/>
      <c r="E83" s="49"/>
      <c r="F83" s="36"/>
      <c r="G83" s="36"/>
      <c r="H83" s="36"/>
      <c r="I83" s="36"/>
      <c r="J83" s="36"/>
      <c r="K83" s="36"/>
      <c r="L83" s="44"/>
      <c r="M83" s="44"/>
    </row>
    <row r="84" spans="1:13" s="42" customFormat="1">
      <c r="A84" s="76"/>
      <c r="B84" s="36"/>
      <c r="C84" s="36"/>
      <c r="D84" s="36"/>
      <c r="E84" s="49"/>
      <c r="F84" s="36"/>
      <c r="G84" s="36"/>
      <c r="H84" s="36"/>
      <c r="I84" s="36"/>
      <c r="J84" s="36"/>
      <c r="K84" s="36"/>
    </row>
    <row r="85" spans="1:13" s="42" customFormat="1">
      <c r="A85" s="48"/>
      <c r="B85" s="36"/>
      <c r="C85" s="36"/>
      <c r="D85" s="36"/>
      <c r="E85" s="49"/>
      <c r="F85" s="36"/>
      <c r="G85" s="36"/>
      <c r="H85" s="36"/>
      <c r="I85" s="36"/>
      <c r="J85" s="36"/>
      <c r="K85" s="36"/>
    </row>
    <row r="86" spans="1:13" s="42" customFormat="1">
      <c r="A86" s="48"/>
      <c r="B86" s="36"/>
      <c r="C86" s="36"/>
      <c r="D86" s="36"/>
      <c r="E86" s="49"/>
      <c r="F86" s="36"/>
      <c r="G86" s="36"/>
      <c r="H86" s="36"/>
      <c r="I86" s="36"/>
      <c r="J86" s="36"/>
      <c r="K86" s="36"/>
    </row>
    <row r="87" spans="1:13" s="42" customFormat="1">
      <c r="A87" s="48"/>
      <c r="B87" s="36"/>
      <c r="C87" s="36"/>
      <c r="D87" s="36"/>
      <c r="E87" s="49"/>
      <c r="F87" s="36"/>
      <c r="G87" s="36"/>
      <c r="H87" s="36"/>
      <c r="I87" s="36"/>
      <c r="J87" s="36"/>
      <c r="K87" s="36"/>
    </row>
    <row r="88" spans="1:13" s="42" customFormat="1">
      <c r="A88" s="48"/>
      <c r="B88" s="36"/>
      <c r="C88" s="36"/>
      <c r="D88" s="36"/>
      <c r="E88" s="49"/>
      <c r="F88" s="36"/>
      <c r="G88" s="36"/>
      <c r="H88" s="36"/>
      <c r="I88" s="36"/>
      <c r="J88" s="36"/>
      <c r="K88" s="36"/>
    </row>
    <row r="89" spans="1:13" s="42" customFormat="1">
      <c r="A89" s="48"/>
      <c r="B89" s="36"/>
      <c r="C89" s="36"/>
      <c r="D89" s="36"/>
      <c r="E89" s="49"/>
      <c r="F89" s="36"/>
      <c r="G89" s="36"/>
      <c r="H89" s="36"/>
      <c r="I89" s="36"/>
      <c r="J89" s="36"/>
      <c r="K89" s="36"/>
    </row>
    <row r="90" spans="1:13" s="42" customFormat="1">
      <c r="A90" s="48"/>
      <c r="B90" s="36"/>
      <c r="C90" s="36"/>
      <c r="D90" s="36"/>
      <c r="E90" s="49"/>
      <c r="F90" s="36"/>
      <c r="G90" s="36"/>
      <c r="H90" s="36"/>
      <c r="I90" s="36"/>
      <c r="J90" s="36"/>
      <c r="K90" s="36"/>
    </row>
    <row r="91" spans="1:13" s="42" customFormat="1">
      <c r="A91" s="48"/>
      <c r="B91" s="36"/>
      <c r="C91" s="36"/>
      <c r="D91" s="36"/>
      <c r="E91" s="49"/>
      <c r="F91" s="36"/>
      <c r="G91" s="36"/>
      <c r="H91" s="36"/>
      <c r="I91" s="36"/>
      <c r="J91" s="36"/>
      <c r="K91" s="36"/>
    </row>
    <row r="92" spans="1:13" s="42" customFormat="1">
      <c r="A92" s="48"/>
      <c r="B92" s="36"/>
      <c r="C92" s="36"/>
      <c r="D92" s="36"/>
      <c r="E92" s="49"/>
      <c r="F92" s="36"/>
      <c r="G92" s="36"/>
      <c r="H92" s="36"/>
      <c r="I92" s="36"/>
      <c r="J92" s="36"/>
      <c r="K92" s="36"/>
      <c r="L92" s="44"/>
      <c r="M92" s="44"/>
    </row>
    <row r="93" spans="1:13" s="42" customFormat="1">
      <c r="A93" s="48"/>
      <c r="B93" s="36"/>
      <c r="C93" s="36"/>
      <c r="D93" s="36"/>
      <c r="E93" s="49"/>
      <c r="F93" s="36"/>
      <c r="G93" s="36"/>
      <c r="H93" s="36"/>
      <c r="I93" s="36"/>
      <c r="J93" s="36"/>
      <c r="K93" s="36"/>
      <c r="L93" s="44"/>
      <c r="M93" s="44"/>
    </row>
    <row r="94" spans="1:13" s="51" customFormat="1">
      <c r="A94" s="48"/>
      <c r="B94" s="36"/>
      <c r="C94" s="36"/>
      <c r="D94" s="36"/>
      <c r="E94" s="49"/>
      <c r="F94" s="36"/>
      <c r="G94" s="36"/>
      <c r="H94" s="36"/>
      <c r="I94" s="36"/>
      <c r="J94" s="36"/>
      <c r="K94" s="36"/>
    </row>
    <row r="95" spans="1:13" s="51" customFormat="1">
      <c r="A95" s="48"/>
      <c r="B95" s="36"/>
      <c r="C95" s="36"/>
      <c r="D95" s="36"/>
      <c r="E95" s="49"/>
      <c r="F95" s="36"/>
      <c r="G95" s="36"/>
      <c r="H95" s="36"/>
      <c r="I95" s="36"/>
      <c r="J95" s="36"/>
      <c r="K95" s="36"/>
    </row>
    <row r="96" spans="1:13" s="51" customFormat="1">
      <c r="A96" s="48"/>
      <c r="B96" s="36"/>
      <c r="C96" s="36"/>
      <c r="D96" s="36"/>
      <c r="E96" s="49"/>
      <c r="F96" s="36"/>
      <c r="G96" s="36"/>
      <c r="H96" s="36"/>
      <c r="I96" s="36"/>
      <c r="J96" s="36"/>
      <c r="K96" s="36"/>
    </row>
    <row r="97" spans="1:13" s="51" customFormat="1">
      <c r="A97" s="48"/>
      <c r="B97" s="36"/>
      <c r="C97" s="36"/>
      <c r="D97" s="36"/>
      <c r="E97" s="49"/>
      <c r="F97" s="36"/>
      <c r="G97" s="36"/>
      <c r="H97" s="36"/>
      <c r="I97" s="36"/>
      <c r="J97" s="36"/>
      <c r="K97" s="36"/>
    </row>
    <row r="98" spans="1:13" s="51" customFormat="1">
      <c r="A98" s="48"/>
      <c r="B98" s="36"/>
      <c r="C98" s="36"/>
      <c r="D98" s="36"/>
      <c r="E98" s="49"/>
      <c r="F98" s="36"/>
      <c r="G98" s="36"/>
      <c r="H98" s="36"/>
      <c r="I98" s="36"/>
      <c r="J98" s="36"/>
      <c r="K98" s="36"/>
    </row>
    <row r="99" spans="1:13" s="52" customFormat="1">
      <c r="A99" s="48"/>
      <c r="B99" s="36"/>
      <c r="C99" s="36"/>
      <c r="D99" s="36"/>
      <c r="E99" s="49"/>
      <c r="F99" s="36"/>
      <c r="G99" s="36"/>
      <c r="H99" s="36"/>
      <c r="I99" s="36"/>
      <c r="J99" s="36"/>
      <c r="K99" s="36"/>
    </row>
    <row r="100" spans="1:13" s="53" customFormat="1">
      <c r="A100" s="48"/>
      <c r="B100" s="36"/>
      <c r="C100" s="36"/>
      <c r="D100" s="36"/>
      <c r="E100" s="49"/>
      <c r="F100" s="36"/>
      <c r="G100" s="36"/>
      <c r="H100" s="36"/>
      <c r="I100" s="36"/>
      <c r="J100" s="36"/>
      <c r="K100" s="36"/>
      <c r="L100" s="51"/>
      <c r="M100" s="51"/>
    </row>
    <row r="101" spans="1:13" s="46" customFormat="1" ht="29.4" customHeight="1">
      <c r="A101" s="48"/>
      <c r="B101" s="36"/>
      <c r="C101" s="36"/>
      <c r="D101" s="36"/>
      <c r="E101" s="49"/>
      <c r="F101" s="36"/>
      <c r="G101" s="36"/>
      <c r="H101" s="36"/>
      <c r="I101" s="36"/>
      <c r="J101" s="36"/>
      <c r="K101" s="36"/>
      <c r="L101" s="44"/>
      <c r="M101" s="44"/>
    </row>
    <row r="102" spans="1:13" s="46" customFormat="1" ht="29.4" customHeight="1">
      <c r="A102" s="48"/>
      <c r="B102" s="36"/>
      <c r="C102" s="36"/>
      <c r="D102" s="36"/>
      <c r="E102" s="49"/>
      <c r="F102" s="36"/>
      <c r="G102" s="36"/>
      <c r="H102" s="36"/>
      <c r="I102" s="36"/>
      <c r="J102" s="36"/>
      <c r="K102" s="36"/>
      <c r="L102" s="44"/>
      <c r="M102" s="44"/>
    </row>
    <row r="103" spans="1:13" s="46" customFormat="1" ht="29.4" customHeight="1">
      <c r="A103" s="48"/>
      <c r="B103" s="36"/>
      <c r="C103" s="36"/>
      <c r="D103" s="36"/>
      <c r="E103" s="49"/>
      <c r="F103" s="36"/>
      <c r="G103" s="36"/>
      <c r="H103" s="36"/>
      <c r="I103" s="36"/>
      <c r="J103" s="36"/>
      <c r="K103" s="36"/>
      <c r="L103" s="44"/>
      <c r="M103" s="44"/>
    </row>
    <row r="105" spans="1:13" s="117" customFormat="1">
      <c r="A105" s="48"/>
      <c r="B105" s="36"/>
      <c r="C105" s="36"/>
      <c r="D105" s="36"/>
      <c r="E105" s="49"/>
      <c r="F105" s="36"/>
      <c r="G105" s="36"/>
      <c r="H105" s="36"/>
      <c r="I105" s="36"/>
      <c r="J105" s="36"/>
      <c r="K105" s="36"/>
    </row>
    <row r="106" spans="1:13" s="117" customFormat="1">
      <c r="A106" s="48"/>
      <c r="B106" s="36"/>
      <c r="C106" s="36"/>
      <c r="D106" s="36"/>
      <c r="E106" s="49"/>
      <c r="F106" s="36"/>
      <c r="G106" s="36"/>
      <c r="H106" s="36"/>
      <c r="I106" s="36"/>
      <c r="J106" s="36"/>
      <c r="K106" s="36"/>
    </row>
    <row r="107" spans="1:13" s="117" customFormat="1">
      <c r="A107" s="48"/>
      <c r="B107" s="36"/>
      <c r="C107" s="36"/>
      <c r="D107" s="36"/>
      <c r="E107" s="49"/>
      <c r="F107" s="36"/>
      <c r="G107" s="36"/>
      <c r="H107" s="36"/>
      <c r="I107" s="36"/>
      <c r="J107" s="36"/>
      <c r="K107" s="36"/>
    </row>
    <row r="108" spans="1:13" s="42" customFormat="1">
      <c r="A108" s="48"/>
      <c r="B108" s="36"/>
      <c r="C108" s="36"/>
      <c r="D108" s="36"/>
      <c r="E108" s="49"/>
      <c r="F108" s="36"/>
      <c r="G108" s="36"/>
      <c r="H108" s="36"/>
      <c r="I108" s="36"/>
      <c r="J108" s="36"/>
      <c r="K108" s="36"/>
    </row>
    <row r="109" spans="1:13" s="42" customFormat="1">
      <c r="A109" s="48"/>
      <c r="B109" s="36"/>
      <c r="C109" s="36"/>
      <c r="D109" s="36"/>
      <c r="E109" s="49"/>
      <c r="F109" s="36"/>
      <c r="G109" s="36"/>
      <c r="H109" s="36"/>
      <c r="I109" s="36"/>
      <c r="J109" s="36"/>
      <c r="K109" s="36"/>
    </row>
    <row r="110" spans="1:13" s="42" customFormat="1">
      <c r="A110" s="48"/>
      <c r="B110" s="36"/>
      <c r="C110" s="36"/>
      <c r="D110" s="36"/>
      <c r="E110" s="49"/>
      <c r="F110" s="36"/>
      <c r="G110" s="36"/>
      <c r="H110" s="36"/>
      <c r="I110" s="36"/>
      <c r="J110" s="36"/>
      <c r="K110" s="36"/>
    </row>
    <row r="111" spans="1:13" s="42" customFormat="1">
      <c r="A111" s="48"/>
      <c r="B111" s="36"/>
      <c r="C111" s="36"/>
      <c r="D111" s="36"/>
      <c r="E111" s="49"/>
      <c r="F111" s="36"/>
      <c r="G111" s="36"/>
      <c r="H111" s="36"/>
      <c r="I111" s="36"/>
      <c r="J111" s="36"/>
      <c r="K111" s="36"/>
    </row>
    <row r="112" spans="1:13" s="42" customFormat="1">
      <c r="A112" s="48"/>
      <c r="B112" s="36"/>
      <c r="C112" s="36"/>
      <c r="D112" s="36"/>
      <c r="E112" s="49"/>
      <c r="F112" s="36"/>
      <c r="G112" s="36"/>
      <c r="H112" s="36"/>
      <c r="I112" s="36"/>
      <c r="J112" s="36"/>
      <c r="K112" s="36"/>
    </row>
    <row r="115" spans="1:13" s="42" customFormat="1">
      <c r="A115" s="48"/>
      <c r="B115" s="36"/>
      <c r="C115" s="36"/>
      <c r="D115" s="36"/>
      <c r="E115" s="49"/>
      <c r="F115" s="36"/>
      <c r="G115" s="36"/>
      <c r="H115" s="36"/>
      <c r="I115" s="36"/>
      <c r="J115" s="36"/>
      <c r="K115" s="36"/>
    </row>
    <row r="116" spans="1:13" s="42" customFormat="1">
      <c r="A116" s="48"/>
      <c r="B116" s="36"/>
      <c r="C116" s="36"/>
      <c r="D116" s="36"/>
      <c r="E116" s="49"/>
      <c r="F116" s="36"/>
      <c r="G116" s="36"/>
      <c r="H116" s="36"/>
      <c r="I116" s="36"/>
      <c r="J116" s="36"/>
      <c r="K116" s="36"/>
    </row>
    <row r="117" spans="1:13" s="42" customFormat="1">
      <c r="A117" s="48"/>
      <c r="B117" s="36"/>
      <c r="C117" s="36"/>
      <c r="D117" s="36"/>
      <c r="E117" s="49"/>
      <c r="F117" s="36"/>
      <c r="G117" s="36"/>
      <c r="H117" s="36"/>
      <c r="I117" s="36"/>
      <c r="J117" s="36"/>
      <c r="K117" s="36"/>
    </row>
    <row r="118" spans="1:13" s="42" customFormat="1">
      <c r="A118" s="48"/>
      <c r="B118" s="36"/>
      <c r="C118" s="36"/>
      <c r="D118" s="36"/>
      <c r="E118" s="49"/>
      <c r="F118" s="36"/>
      <c r="G118" s="36"/>
      <c r="H118" s="36"/>
      <c r="I118" s="36"/>
      <c r="J118" s="36"/>
      <c r="K118" s="36"/>
    </row>
    <row r="119" spans="1:13" s="42" customFormat="1">
      <c r="A119" s="48"/>
      <c r="B119" s="36"/>
      <c r="C119" s="36"/>
      <c r="D119" s="36"/>
      <c r="E119" s="49"/>
      <c r="F119" s="36"/>
      <c r="G119" s="36"/>
      <c r="H119" s="36"/>
      <c r="I119" s="36"/>
      <c r="J119" s="36"/>
      <c r="K119" s="36"/>
    </row>
    <row r="120" spans="1:13" s="42" customFormat="1">
      <c r="A120" s="48"/>
      <c r="B120" s="36"/>
      <c r="C120" s="36"/>
      <c r="D120" s="36"/>
      <c r="E120" s="49"/>
      <c r="F120" s="36"/>
      <c r="G120" s="36"/>
      <c r="H120" s="36"/>
      <c r="I120" s="36"/>
      <c r="J120" s="36"/>
      <c r="K120" s="36"/>
    </row>
    <row r="121" spans="1:13" s="42" customFormat="1">
      <c r="A121" s="48"/>
      <c r="B121" s="36"/>
      <c r="C121" s="36"/>
      <c r="D121" s="36"/>
      <c r="E121" s="49"/>
      <c r="F121" s="36"/>
      <c r="G121" s="36"/>
      <c r="H121" s="36"/>
      <c r="I121" s="36"/>
      <c r="J121" s="36"/>
      <c r="K121" s="36"/>
    </row>
    <row r="122" spans="1:13" s="42" customFormat="1">
      <c r="A122" s="48"/>
      <c r="B122" s="36"/>
      <c r="C122" s="36"/>
      <c r="D122" s="36"/>
      <c r="E122" s="49"/>
      <c r="F122" s="36"/>
      <c r="G122" s="36"/>
      <c r="H122" s="36"/>
      <c r="I122" s="36"/>
      <c r="J122" s="36"/>
      <c r="K122" s="36"/>
    </row>
    <row r="126" spans="1:13">
      <c r="M126" s="47"/>
    </row>
    <row r="127" spans="1:13">
      <c r="M127" s="47"/>
    </row>
  </sheetData>
  <protectedRanges>
    <protectedRange sqref="J18" name="Range1_4_1_1_1_2_1_2"/>
    <protectedRange sqref="J34" name="Range1_4_1_1_1_2_1_2_1"/>
  </protectedRanges>
  <autoFilter ref="A7:I81"/>
  <dataConsolidate/>
  <mergeCells count="5">
    <mergeCell ref="A4:I4"/>
    <mergeCell ref="A1:B1"/>
    <mergeCell ref="A2:B2"/>
    <mergeCell ref="A3:J3"/>
    <mergeCell ref="A5:K6"/>
  </mergeCells>
  <pageMargins left="0.7" right="0.7" top="0.75" bottom="0.75" header="0.3" footer="0.3"/>
  <pageSetup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2022-11-07T08:53:10Z</cp:lastPrinted>
  <dcterms:created xsi:type="dcterms:W3CDTF">1996-10-08T23:32:00Z</dcterms:created>
  <dcterms:modified xsi:type="dcterms:W3CDTF">2024-03-07T07:52:58Z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