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ЧАЯ 20.10.23\закупівлі\Біла Церква\"/>
    </mc:Choice>
  </mc:AlternateContent>
  <bookViews>
    <workbookView xWindow="-105" yWindow="-105" windowWidth="23250" windowHeight="12450"/>
  </bookViews>
  <sheets>
    <sheet name="Table 1" sheetId="1" r:id="rId1"/>
  </sheets>
  <definedNames>
    <definedName name="Print_Area" localSheetId="0">'Table 1'!$A$1:$L$121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9" i="1" l="1"/>
  <c r="I56" i="1" l="1"/>
  <c r="K56" i="1" s="1"/>
  <c r="I55" i="1"/>
  <c r="K55" i="1" s="1"/>
  <c r="K54" i="1"/>
  <c r="K53" i="1"/>
  <c r="I52" i="1"/>
  <c r="K52" i="1" s="1"/>
  <c r="F52" i="1"/>
  <c r="I57" i="1" l="1"/>
  <c r="I34" i="1" l="1"/>
  <c r="I58" i="1"/>
  <c r="K58" i="1" s="1"/>
  <c r="F57" i="1"/>
  <c r="K57" i="1"/>
  <c r="F112" i="1" l="1"/>
  <c r="K112" i="1" s="1"/>
  <c r="K68" i="1"/>
  <c r="K67" i="1"/>
  <c r="F108" i="1"/>
  <c r="K107" i="1" l="1"/>
  <c r="K109" i="1"/>
  <c r="F109" i="1"/>
  <c r="K82" i="1"/>
  <c r="K83" i="1"/>
  <c r="K84" i="1"/>
  <c r="K85" i="1"/>
  <c r="K86" i="1"/>
  <c r="K87" i="1"/>
  <c r="K88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81" i="1"/>
  <c r="F106" i="1"/>
  <c r="F105" i="1"/>
  <c r="F102" i="1"/>
  <c r="F97" i="1"/>
  <c r="F96" i="1"/>
  <c r="F90" i="1"/>
  <c r="F92" i="1"/>
  <c r="F89" i="1"/>
  <c r="I91" i="1"/>
  <c r="K91" i="1" s="1"/>
  <c r="F85" i="1"/>
  <c r="F80" i="1"/>
  <c r="F81" i="1"/>
  <c r="F83" i="1"/>
  <c r="I80" i="1"/>
  <c r="K80" i="1"/>
  <c r="K79" i="1"/>
  <c r="F77" i="1"/>
  <c r="K78" i="1"/>
  <c r="F75" i="1"/>
  <c r="K70" i="1"/>
  <c r="K76" i="1"/>
  <c r="F74" i="1"/>
  <c r="K77" i="1"/>
  <c r="K75" i="1"/>
  <c r="K66" i="1"/>
  <c r="K65" i="1"/>
  <c r="K64" i="1"/>
  <c r="K63" i="1"/>
  <c r="K62" i="1"/>
  <c r="K61" i="1"/>
  <c r="K60" i="1"/>
  <c r="K59" i="1"/>
  <c r="K71" i="1" l="1"/>
  <c r="K51" i="1"/>
  <c r="K47" i="1"/>
  <c r="K46" i="1"/>
  <c r="K43" i="1"/>
  <c r="K42" i="1"/>
  <c r="K44" i="1"/>
  <c r="I45" i="1"/>
  <c r="K45" i="1" s="1"/>
  <c r="K49" i="1"/>
  <c r="F48" i="1"/>
  <c r="F51" i="1"/>
  <c r="F59" i="1"/>
  <c r="F67" i="1"/>
  <c r="F68" i="1"/>
  <c r="F69" i="1"/>
  <c r="F70" i="1"/>
  <c r="F71" i="1"/>
  <c r="F72" i="1"/>
  <c r="F42" i="1"/>
  <c r="F49" i="1"/>
  <c r="K39" i="1"/>
  <c r="K40" i="1"/>
  <c r="K41" i="1"/>
  <c r="F39" i="1"/>
  <c r="F35" i="1"/>
  <c r="K37" i="1"/>
  <c r="K38" i="1"/>
  <c r="K36" i="1"/>
  <c r="K35" i="1"/>
  <c r="K34" i="1"/>
  <c r="K33" i="1"/>
  <c r="K32" i="1"/>
  <c r="I31" i="1"/>
  <c r="K31" i="1" s="1"/>
  <c r="F31" i="1"/>
  <c r="F32" i="1"/>
  <c r="F33" i="1"/>
  <c r="F30" i="1" l="1"/>
  <c r="K28" i="1"/>
  <c r="K27" i="1"/>
  <c r="K26" i="1"/>
  <c r="F26" i="1"/>
  <c r="K23" i="1"/>
  <c r="F24" i="1"/>
  <c r="F23" i="1"/>
  <c r="K21" i="1"/>
  <c r="K22" i="1"/>
  <c r="K20" i="1"/>
  <c r="K16" i="1"/>
  <c r="K15" i="1"/>
  <c r="F29" i="1" l="1"/>
  <c r="I29" i="1"/>
  <c r="K29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  <c r="K110" i="1" l="1"/>
  <c r="F110" i="1"/>
  <c r="F111" i="1" l="1"/>
  <c r="K113" i="1"/>
  <c r="K114" i="1" l="1"/>
  <c r="K115" i="1" s="1"/>
  <c r="K116" i="1" s="1"/>
</calcChain>
</file>

<file path=xl/sharedStrings.xml><?xml version="1.0" encoding="utf-8"?>
<sst xmlns="http://schemas.openxmlformats.org/spreadsheetml/2006/main" count="304" uniqueCount="162">
  <si>
    <t xml:space="preserve">Ціна за од-цю, без ПДВ (грн) </t>
  </si>
  <si>
    <t>Загальна сума, без ПДВ (грн)</t>
  </si>
  <si>
    <t>КОМЕРЦІЙНА ПРОПОЗИЦІЯ</t>
  </si>
  <si>
    <t>Найменування робіт</t>
  </si>
  <si>
    <t>Об'єм робіт</t>
  </si>
  <si>
    <t>Матеріал</t>
  </si>
  <si>
    <t>од. вим.</t>
  </si>
  <si>
    <t>кільк.</t>
  </si>
  <si>
    <t>Найменування</t>
  </si>
  <si>
    <t>Розділ 1. Демонтажні роботи</t>
  </si>
  <si>
    <t>шт</t>
  </si>
  <si>
    <t>м²</t>
  </si>
  <si>
    <t>Демонтаж оздоблення стін з керамічних плиток</t>
  </si>
  <si>
    <t>м.п.</t>
  </si>
  <si>
    <t>Демонтаж підлог з керамічних плиток</t>
  </si>
  <si>
    <t>Демонтаж підлог з лінолеуму</t>
  </si>
  <si>
    <t>послуга</t>
  </si>
  <si>
    <t>компл.</t>
  </si>
  <si>
    <t>Розділ 2. Монтажні загальнобудівельні роботи</t>
  </si>
  <si>
    <t>Монтаж склопакетів 1310х620мм (ШхВ) однокамерних</t>
  </si>
  <si>
    <t>Омонолічення отворів в бетонному перекритті товщиною 220мм</t>
  </si>
  <si>
    <t>м³</t>
  </si>
  <si>
    <t>Підготовка підлог під улаштування самовирівнюючої стяжки</t>
  </si>
  <si>
    <t>Грунтування підлог силікатними грунтовками за 2 рази</t>
  </si>
  <si>
    <t>Самовирівнювальна підлога Siltek® F-50 25 кг</t>
  </si>
  <si>
    <t>Улаштування плінтусів з ПВХ</t>
  </si>
  <si>
    <t>Ремонт тріщин стін з гіпсокартону</t>
  </si>
  <si>
    <t>Улаштування стін з гіпсокартону</t>
  </si>
  <si>
    <t>Підготовка стін під фарбування механічним способом</t>
  </si>
  <si>
    <t>л</t>
  </si>
  <si>
    <t>Монтаж підвісної стелі типу "Армстронг"</t>
  </si>
  <si>
    <t>Улаштування звукоізоляційних скляних перегородок із дверима</t>
  </si>
  <si>
    <t>Улаштування кутових відбійників</t>
  </si>
  <si>
    <t>Улаштування жалюзі</t>
  </si>
  <si>
    <t>Монтаж підвісної стелі "Армстронг"</t>
  </si>
  <si>
    <t>Розділ 3. Електро-монтажні роботи</t>
  </si>
  <si>
    <t>Штробування підлог ШхГ (105х55мм/ШхВ)</t>
  </si>
  <si>
    <t>Прокладання кабелів 3х2.5 ВВГ-НГ  у стінах з гіпсокартону</t>
  </si>
  <si>
    <t>Кабель 3х2.5 ВВГ-НГ</t>
  </si>
  <si>
    <t>Прокладання кабелів 3х2.5 ВВГ-НГ  у штробах підлоги у гофрованих трубах</t>
  </si>
  <si>
    <t>Омонолічення штроб після укладання кабелів</t>
  </si>
  <si>
    <t>Заміна потрійного блоку розеток 220В (демонтаж\монтаж) у стінах з гіпсокартону</t>
  </si>
  <si>
    <t>Перенесення потрійного блоку розеток 220В (демонтаж\монтаж) у стінах з гіпсокартону</t>
  </si>
  <si>
    <t>Перенесення ІТ розетки 2-постової</t>
  </si>
  <si>
    <t>Коробка під розетку PLANK D65x45 набірна під гіпсокартон</t>
  </si>
  <si>
    <t>Супорт металевий Schneider® Unica New 2 модуля</t>
  </si>
  <si>
    <t>Штробування стін із з\б для прокладання кабелів</t>
  </si>
  <si>
    <t>Кабель 3х1.5 ВВГ-НГ</t>
  </si>
  <si>
    <t>Монтаж вимикача у стіні з з\б</t>
  </si>
  <si>
    <t>Коробка установча Schneider® D65x45 в цегла\бетон</t>
  </si>
  <si>
    <t>Вимикач 1-кл, алюміній, Schneider® UNICA NEW</t>
  </si>
  <si>
    <t>Прокладання кабелів 3х1.5 ВВГ-НГ  у стінах з гіпсокартону</t>
  </si>
  <si>
    <t>Монтаж вимикача у стіні з гіпсокартону</t>
  </si>
  <si>
    <t>Коробка установча Schneider® D65x45 в гіпсокартон</t>
  </si>
  <si>
    <t>Прокладання кабелів 3х1.5 ВВГ-НГ  у лотках</t>
  </si>
  <si>
    <t>Лоток перфорований 50х100х3000мм ІЕК®</t>
  </si>
  <si>
    <t>Прокладання кабелів 3х1.5 ВВГ-НГ  у лотках для улаштування змінної прозорості скляних перегородок</t>
  </si>
  <si>
    <t>Монтаж ламп освітлення вбудованих в стелю типу "Армстронг"</t>
  </si>
  <si>
    <t>Світлодіодна панель Videx® 48 Вт 4100K (VL-Pb484W(2))</t>
  </si>
  <si>
    <r>
      <rPr>
        <b/>
        <sz val="11"/>
        <rFont val="Times New Roman"/>
        <family val="1"/>
        <charset val="204"/>
      </rPr>
      <t>№
з/п</t>
    </r>
  </si>
  <si>
    <r>
      <rPr>
        <sz val="10"/>
        <rFont val="Times New Roman"/>
        <family val="1"/>
        <charset val="204"/>
      </rPr>
      <t>Улаштування підлог з самовирівнюючої стяжки товщиною до
5мм</t>
    </r>
  </si>
  <si>
    <r>
      <rPr>
        <sz val="10"/>
        <rFont val="Times New Roman"/>
        <family val="1"/>
        <charset val="204"/>
      </rPr>
      <t>Грунтування стін по шпаклівці силікатними грунтовками за 2
рази</t>
    </r>
  </si>
  <si>
    <r>
      <rPr>
        <sz val="10"/>
        <rFont val="Times New Roman"/>
        <family val="1"/>
        <charset val="204"/>
      </rPr>
      <t>Фарбування стін латексними водоемульсійними фарбами за 2
рази</t>
    </r>
  </si>
  <si>
    <r>
      <rPr>
        <i/>
        <sz val="10"/>
        <rFont val="Times New Roman"/>
        <family val="1"/>
        <charset val="204"/>
      </rPr>
      <t>Рамка 3-постова, алюміній, горизонтальний/вертикальний монтаж, Schneider® UNICA NEW STUDIO</t>
    </r>
  </si>
  <si>
    <r>
      <rPr>
        <i/>
        <sz val="10"/>
        <rFont val="Times New Roman"/>
        <family val="1"/>
        <charset val="204"/>
      </rPr>
      <t>Розетка із заземленням та шторками, самозатискні клеми,
алюміній, Schneider® UNICA NEW</t>
    </r>
  </si>
  <si>
    <r>
      <rPr>
        <i/>
        <sz val="10"/>
        <rFont val="Times New Roman"/>
        <family val="1"/>
        <charset val="204"/>
      </rPr>
      <t>Рамка 1-постова, алюміній, горизонтальний/ вертикальний
монтаж, Schneider® UNICA NEW STUDIO</t>
    </r>
  </si>
  <si>
    <t>Демонтаж склопакетів 1310х620мм (ШхВ) однокамерних/зі збереженням профілю</t>
  </si>
  <si>
    <t>Демонтаж стелі з гіпсокартону (К дем=0,7)</t>
  </si>
  <si>
    <t>Демонтаж світильників підвісної стелі типу "Армстронг"
600х600мм/зі збереженням, К дем=0,6</t>
  </si>
  <si>
    <t>Демонтаж дерев'яних одностулкових дверей із коробками
700х2100мм/зі збереженням</t>
  </si>
  <si>
    <t>Демонтаж перегородок стінових  з г\к із заповненням з мінеральної вати/ К дем=0,7</t>
  </si>
  <si>
    <t>Демонтаж плінтуса з ПВХ / К дем=0,8</t>
  </si>
  <si>
    <t>Демонтаж радіатора опалення, глушіння поліпропіленових труб 1\2'/ зі збереженням, Поліпропіленові труби підведення води закольцоване</t>
  </si>
  <si>
    <t>Демонтаж та глушіння каналізаційної труби d=50мм, труб підведення води 1\2' Поліпропіленові труби водопостачання заглушити</t>
  </si>
  <si>
    <t>Демонтаж унітаза, глушіння каналізаційної труби
та води,  Глушіння каналізаційної труби та води передбачене</t>
  </si>
  <si>
    <t>Демонтаж вмивальника на підставці типу "тюльпан" зі збереженням комлектація: вмивальник із підставкою, змішувач, відсічний кран, гнучкий шланг, сифон Передбачено глушіння каналізаційної труби</t>
  </si>
  <si>
    <t>Демонтаж душового піддона зі збереженням комлектація: змішувач, відсічний кран, гнучкий
шланг, сифон Передбачено глушіння каналізаційної труби</t>
  </si>
  <si>
    <t>Ремонтна суміш Ceresit® RS-88</t>
  </si>
  <si>
    <t>кг</t>
  </si>
  <si>
    <t>VTr.590.N.0004 Заглушка ВН 1/2' Valtec</t>
  </si>
  <si>
    <t>VTr.590.N.0008 Заглушка ВН 1 1/2' Valtec</t>
  </si>
  <si>
    <t>VTr.590.N.0006 Заглушка ВН 1' Valtec</t>
  </si>
  <si>
    <t>Заглушка  Valtec 1"</t>
  </si>
  <si>
    <t xml:space="preserve">Стрічка віконна внутрішня ALENOR® INTERNAL - 75 мм*25 м (Універсальна) </t>
  </si>
  <si>
    <t xml:space="preserve">Пластина віконна анкерна з вухами 150x23x1,1 мм. </t>
  </si>
  <si>
    <t>уп</t>
  </si>
  <si>
    <t>Набір для монтажу вікон</t>
  </si>
  <si>
    <t>компл</t>
  </si>
  <si>
    <t xml:space="preserve">Ceresit® CT-17 супер </t>
  </si>
  <si>
    <t>міш</t>
  </si>
  <si>
    <t xml:space="preserve">м.п. </t>
  </si>
  <si>
    <t>Кут зовнішній Korner 70 EVO 002 Алюміній</t>
  </si>
  <si>
    <t>Кут внутрішній для плінтуса Korner EVO 70 002 алюміній</t>
  </si>
  <si>
    <t>Комплект заглушок для плінтуса Korner EVO 70 002 алюміній</t>
  </si>
  <si>
    <t>від</t>
  </si>
  <si>
    <t>Грунтовка Ceresit® CT-17 супер</t>
  </si>
  <si>
    <t>Шпаклівка Knauf SuperFinish 5,4 кг</t>
  </si>
  <si>
    <t>Клей для гіпсокартону KNAUF Perflix 25 кг</t>
  </si>
  <si>
    <t>Стрічка-сітка армуюча для швів SEMIN Bande Grillagee зі скловолокна 50 мм</t>
  </si>
  <si>
    <t>Гіпсокартон вологостійкий Knauf®  або аналог 2500x1200х12,5 мм</t>
  </si>
  <si>
    <t xml:space="preserve">лист
</t>
  </si>
  <si>
    <t>Саморіз  для гіпсокартона 3,5x25 мм  Expert Fix</t>
  </si>
  <si>
    <t>Дюбель ударний гриб для швидкого монтажу з комірцем та шурупом (поліетилен) ЕСМК 6x40 мм 100 шт.</t>
  </si>
  <si>
    <t>Фарба Ceresit IN 52 SUPER База А, інтер'єрна матова латексна, 10л</t>
  </si>
  <si>
    <t xml:space="preserve">Жалюзі вертикальні 2750х2200мм, кріплення до стелі Wenster Tulls Points </t>
  </si>
  <si>
    <t>Колір профілю - білий
Плита підвісної стелі Armstrong® Ecomin Retail Board 600х600х12 мм</t>
  </si>
  <si>
    <t>KRAFT Профіль Nova Т24 S24xH38x3600 RAL9003</t>
  </si>
  <si>
    <t>KRAFT Профіль Nova Т24 S24xH25x1200 RAL9003</t>
  </si>
  <si>
    <t>KRAFT Профіль Nova Т24 S24xH25x600 RAL9003</t>
  </si>
  <si>
    <t>KRAFT Профіль Nova Пристінний L S24xH19x3000 RAL9003</t>
  </si>
  <si>
    <t>Пружинний підвіс (толщ. 0,80 мм)</t>
  </si>
  <si>
    <t>Прут металевий з гачком  500 мм</t>
  </si>
  <si>
    <t>Дріт з вушком 500мм (не оцинк.)</t>
  </si>
  <si>
    <t>Колір профілю - білий
Плита підвісної стелі Armstrong® Ecomin Retail Board 600х600х12 мм/карти + профіля зі сторони приміщення 56 раніше демонтовані</t>
  </si>
  <si>
    <t>Демонтаж підвісної стелі "Армстронг"/карти + профіля зі сторони приміщення 56 зі збереженням (К дем=0,8)</t>
  </si>
  <si>
    <t>Скоба кабельна 20мм кругла біла СКІМ (С1221007 ) 50шт</t>
  </si>
  <si>
    <t>Труба гофрована гнучка двошарова Копофлекс, чорна, протяжка</t>
  </si>
  <si>
    <t>м</t>
  </si>
  <si>
    <t>Тримач труби, гофри, із засувкою, полівінілхлорид (ПВХ, PVC), білий, KP-5320_KB D20 мм, Копос</t>
  </si>
  <si>
    <t>Прокладання кабелів 3х1.5 ВВГ-НГ  у стінах з з\б з заробкою</t>
  </si>
  <si>
    <t>Розетка із заземленням та шторками, самозатискні клеми,
алюміній, Schneider® UNICA NEW (NU305730)</t>
  </si>
  <si>
    <t>Рамка 3-постова, алюміній, горизонтальний/вертикальний монтаж, Schneider® UNICA NEW STUDIO</t>
  </si>
  <si>
    <t>Розетка комп'ютерна подвійна, RJ45 Cat.6 UTP, алюміній,
Schneider® UNICA NEW (2шт.)</t>
  </si>
  <si>
    <t>Рамка 1-постова, алюміній, горизонтальний/ вертикальний
монтаж, Schneider® UNICA NEW STUDIO</t>
  </si>
  <si>
    <t>Вимикач двоклавішний простий, алюміній, Schneider® UNICA NEW</t>
  </si>
  <si>
    <t>Гофротруба Ø25 негорюча Frankische® посилена 750N/5см
чорна з протяжкою (бухта 50м.)</t>
  </si>
  <si>
    <t xml:space="preserve">Навантаження сміття вручну </t>
  </si>
  <si>
    <t>тн</t>
  </si>
  <si>
    <t>Мішки для сміття</t>
  </si>
  <si>
    <t>Відгородження зони виконання БМР захисною плівкою</t>
  </si>
  <si>
    <t>м2</t>
  </si>
  <si>
    <t>Плівка поліетиленова, 200 мкм, 3 м/50 м</t>
  </si>
  <si>
    <t>рул</t>
  </si>
  <si>
    <t>ПДВ 20%:</t>
  </si>
  <si>
    <t>ВСЬОГО З ПДВ:</t>
  </si>
  <si>
    <t>ІТОГО РОБОТИ ТА МАТЕРІАЛИ:</t>
  </si>
  <si>
    <t>Демонтаж підвісної стелі "Армстронг"(К дем=0,8)</t>
  </si>
  <si>
    <t>Демонтаж перегогородок з металопластикового профіля із
скляним заповненням</t>
  </si>
  <si>
    <t>Транспортні витрати (5% вартості матеріалів)</t>
  </si>
  <si>
    <t xml:space="preserve">Витрати на відрядження </t>
  </si>
  <si>
    <t xml:space="preserve">Звукоізоляція застельового простіру </t>
  </si>
  <si>
    <t>Акустична плита Ecosound Macsound Prof 1мХ0, 5мХ40мм колір графітно-чорний</t>
  </si>
  <si>
    <t>Пропонується влаштувати у застельовий простір, між стійками перегородок, звукоізоляційну сендвіч панель Акустична плита Ecosound Macsound Prof 1мХ0, 5мХ40мм колір графітно-чорний(https://ecosound.kiev.ua/macsound-prof-1mx0-5mx40mm-zvukopogloshenie-zvukoizolyaciya-udarnogo-i-vozdushnogo-huma?utm_medium=cpc&amp;utm_campaign=umnaya_torgovaya&amp;utm_content=gid||aid||placement|&amp;utm_term=&amp;gad_source=1&amp;gclid=EAIaIQobChMImN7z1Km6hQMVy7ZoCR1h9AeEEAQYASABEgKwc_D_BwE) , яка забезпечить зниження рівня повітряного шуму до 90%;</t>
  </si>
  <si>
    <t>Звукоізоляційний клей СтопЗвук М-20, 5л</t>
  </si>
  <si>
    <t xml:space="preserve">Клей для ПВХ покрытий Uzin KE 66 6 кг </t>
  </si>
  <si>
    <t>Улаштування підлог з вінилової плитки Decotile</t>
  </si>
  <si>
    <t>Вивезення будівельного сміття</t>
  </si>
  <si>
    <t>Витратні матеріали (0,5% вартості матеріалів)</t>
  </si>
  <si>
    <t>Кварцвінілова плитка Decotile Concrete (DTT 6244 або DTT 6243) виробник LG</t>
  </si>
  <si>
    <t>шт.</t>
  </si>
  <si>
    <t>Саморіз LN 3,5 х 9,5</t>
  </si>
  <si>
    <t>Дюбель 6/40</t>
  </si>
  <si>
    <t xml:space="preserve">Влаштування каркасу для звукоізоляції застельового простіру </t>
  </si>
  <si>
    <t xml:space="preserve">Плита OSB-3 18x1250x2500 мм Egger </t>
  </si>
  <si>
    <t>Профіль UD-28 /27/0,6</t>
  </si>
  <si>
    <t>Профіль CD 60, 0.6мм</t>
  </si>
  <si>
    <t xml:space="preserve">Плінтус Korner EVO 70 001 білий 70*20,7*2500 мм колір - алюміній
</t>
  </si>
  <si>
    <t>Оздоблювальний куточок ТМ «Арфен»®  CG50B, колір білий, 3000мм</t>
  </si>
  <si>
    <t>Звукоізоляційна перегородка з алюмінієвого профілю
8268х2310h
Алюмінієвий профіль "теплий" Framex 72
Колір профілю: RAL 9006
Двері ліві 900х2100h - 2 шт
Заповнення перегородки:
склопакет 48 мм 4сатин-18-4-18-4сатин
Ручка натискна. Замок ключ-ключ.
Двері з порогом. Без доводчика
Заповнення дверей:
склопакет 48 мм 4сатин-18-4-18-4сатин
Стійка до основної стелі 3050, звукоізоляція 47-56 db,</t>
  </si>
  <si>
    <t>Звукоізоляційна перегородка з алюмінієвого профілю 6450х2310h
Алюмінієвий профіль "теплий" Framex 72
Колір профілю: RAL 9006
Двері ліві 900х2100h - 1 шт
Заповнення:
0-1000 склопакет 48 мм 4сатин-18-4-18-4сатин
1000-2310 склопакет 48 мм 4-18-4-18-4 прозр
Ручка натискна. Замок ключ-ключ.
Двері з порогом. Без доводчика
Стійка до основної стелі 3050звукоізоляція 47-56db,</t>
  </si>
  <si>
    <t>Звукоізоляційна перегородка з алюмінієвого профілю 5303х2310h
Алюмінієвий "теплий" Framex 72
Колір профілю: RAL 9006
Двері ліві 900х2100h - 1 шт
Заповнення перегородки та двері:
0-1000 склопакет 48 мм 4сатин-18-4-18-4сатин
1000-2310 смарт скло зі змінною прозорістю Триплекс 12.6мм
6.6.2.1 Плівка Smart
дистанційне керування
Ручка натискна. Замок ключ-ключ.
Двері з порогом. Без доводчика
Стійка до основної стелі 3050 звукоізоляція 47-56db,</t>
  </si>
  <si>
    <t>на виконання робіт з «Реконструкція приміщень 2-го поверху №№ 57, 58, 59, 60, 62, 63  будівлі Лабораторного корпусу, , за адресою: м. Біла Церква»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</si>
</sst>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color rgb="FF000000"/>
      <name val="Times New Roman"/>
      <charset val="204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E6F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top" shrinkToFit="1"/>
    </xf>
    <xf numFmtId="0" fontId="7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top" wrapText="1" indent="2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center" wrapText="1" indent="2"/>
    </xf>
    <xf numFmtId="1" fontId="2" fillId="0" borderId="4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right" vertical="center" wrapText="1" indent="2"/>
    </xf>
    <xf numFmtId="2" fontId="2" fillId="0" borderId="2" xfId="0" applyNumberFormat="1" applyFont="1" applyFill="1" applyBorder="1" applyAlignment="1">
      <alignment horizontal="left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wrapText="1"/>
    </xf>
    <xf numFmtId="2" fontId="9" fillId="0" borderId="2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wrapText="1"/>
    </xf>
    <xf numFmtId="2" fontId="2" fillId="0" borderId="3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shrinkToFit="1"/>
    </xf>
    <xf numFmtId="0" fontId="0" fillId="4" borderId="0" xfId="0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2" fontId="2" fillId="0" borderId="9" xfId="0" applyNumberFormat="1" applyFont="1" applyFill="1" applyBorder="1" applyAlignment="1">
      <alignment horizontal="center" vertical="center" shrinkToFit="1"/>
    </xf>
    <xf numFmtId="1" fontId="2" fillId="0" borderId="12" xfId="0" applyNumberFormat="1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wrapText="1"/>
    </xf>
    <xf numFmtId="1" fontId="2" fillId="0" borderId="4" xfId="0" applyNumberFormat="1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top" wrapText="1" indent="2"/>
    </xf>
    <xf numFmtId="1" fontId="2" fillId="0" borderId="3" xfId="0" applyNumberFormat="1" applyFont="1" applyFill="1" applyBorder="1" applyAlignment="1">
      <alignment horizontal="left" vertical="top" indent="2" shrinkToFit="1"/>
    </xf>
    <xf numFmtId="1" fontId="2" fillId="0" borderId="0" xfId="0" applyNumberFormat="1" applyFont="1" applyFill="1" applyBorder="1" applyAlignment="1">
      <alignment horizontal="center" vertical="top" shrinkToFit="1"/>
    </xf>
    <xf numFmtId="0" fontId="7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top" wrapText="1"/>
    </xf>
    <xf numFmtId="1" fontId="2" fillId="3" borderId="2" xfId="0" applyNumberFormat="1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top" wrapText="1"/>
    </xf>
    <xf numFmtId="164" fontId="2" fillId="3" borderId="2" xfId="0" applyNumberFormat="1" applyFont="1" applyFill="1" applyBorder="1" applyAlignment="1">
      <alignment horizontal="center" vertical="center" shrinkToFit="1"/>
    </xf>
    <xf numFmtId="164" fontId="9" fillId="3" borderId="2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top" wrapText="1"/>
    </xf>
    <xf numFmtId="2" fontId="9" fillId="3" borderId="2" xfId="0" applyNumberFormat="1" applyFont="1" applyFill="1" applyBorder="1" applyAlignment="1">
      <alignment horizontal="center" vertical="center" shrinkToFit="1"/>
    </xf>
    <xf numFmtId="4" fontId="2" fillId="3" borderId="2" xfId="0" applyNumberFormat="1" applyFont="1" applyFill="1" applyBorder="1" applyAlignment="1">
      <alignment horizontal="right" vertical="center" shrinkToFit="1"/>
    </xf>
    <xf numFmtId="1" fontId="2" fillId="3" borderId="2" xfId="0" applyNumberFormat="1" applyFont="1" applyFill="1" applyBorder="1" applyAlignment="1">
      <alignment horizontal="center" vertical="top" shrinkToFi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vertical="top" wrapText="1"/>
    </xf>
    <xf numFmtId="4" fontId="5" fillId="0" borderId="7" xfId="0" applyNumberFormat="1" applyFont="1" applyFill="1" applyBorder="1" applyAlignment="1">
      <alignment horizontal="left" vertical="top" wrapText="1" indent="2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shrinkToFit="1"/>
    </xf>
    <xf numFmtId="4" fontId="2" fillId="0" borderId="2" xfId="0" applyNumberFormat="1" applyFont="1" applyFill="1" applyBorder="1" applyAlignment="1">
      <alignment horizontal="right" vertical="center" shrinkToFit="1"/>
    </xf>
    <xf numFmtId="4" fontId="2" fillId="0" borderId="2" xfId="0" applyNumberFormat="1" applyFont="1" applyFill="1" applyBorder="1" applyAlignment="1">
      <alignment horizontal="center" vertical="top" shrinkToFit="1"/>
    </xf>
    <xf numFmtId="4" fontId="2" fillId="0" borderId="2" xfId="0" applyNumberFormat="1" applyFont="1" applyFill="1" applyBorder="1" applyAlignment="1">
      <alignment horizontal="right" vertical="top" shrinkToFit="1"/>
    </xf>
    <xf numFmtId="4" fontId="2" fillId="3" borderId="2" xfId="0" applyNumberFormat="1" applyFont="1" applyFill="1" applyBorder="1" applyAlignment="1">
      <alignment horizontal="center" vertical="top" shrinkToFit="1"/>
    </xf>
    <xf numFmtId="4" fontId="2" fillId="3" borderId="2" xfId="0" applyNumberFormat="1" applyFont="1" applyFill="1" applyBorder="1" applyAlignment="1">
      <alignment horizontal="center" vertical="center" shrinkToFit="1"/>
    </xf>
    <xf numFmtId="4" fontId="2" fillId="0" borderId="5" xfId="0" applyNumberFormat="1" applyFont="1" applyFill="1" applyBorder="1" applyAlignment="1">
      <alignment horizontal="right" vertical="center" shrinkToFit="1"/>
    </xf>
    <xf numFmtId="4" fontId="2" fillId="0" borderId="3" xfId="0" applyNumberFormat="1" applyFont="1" applyFill="1" applyBorder="1" applyAlignment="1">
      <alignment horizontal="center" vertical="top" shrinkToFit="1"/>
    </xf>
    <xf numFmtId="4" fontId="2" fillId="0" borderId="4" xfId="0" applyNumberFormat="1" applyFont="1" applyFill="1" applyBorder="1" applyAlignment="1">
      <alignment horizontal="center" vertical="center" shrinkToFit="1"/>
    </xf>
    <xf numFmtId="4" fontId="2" fillId="0" borderId="3" xfId="0" applyNumberFormat="1" applyFont="1" applyFill="1" applyBorder="1" applyAlignment="1">
      <alignment vertical="center" shrinkToFit="1"/>
    </xf>
    <xf numFmtId="4" fontId="2" fillId="0" borderId="10" xfId="0" applyNumberFormat="1" applyFont="1" applyFill="1" applyBorder="1" applyAlignment="1">
      <alignment horizontal="center" vertical="top" shrinkToFit="1"/>
    </xf>
    <xf numFmtId="4" fontId="2" fillId="0" borderId="11" xfId="0" applyNumberFormat="1" applyFont="1" applyFill="1" applyBorder="1" applyAlignment="1">
      <alignment vertical="center" shrinkToFit="1"/>
    </xf>
    <xf numFmtId="4" fontId="2" fillId="0" borderId="9" xfId="0" applyNumberFormat="1" applyFont="1" applyFill="1" applyBorder="1" applyAlignment="1">
      <alignment horizontal="center" vertical="center" shrinkToFit="1"/>
    </xf>
    <xf numFmtId="4" fontId="2" fillId="0" borderId="9" xfId="0" applyNumberFormat="1" applyFont="1" applyFill="1" applyBorder="1" applyAlignment="1">
      <alignment vertical="center" shrinkToFit="1"/>
    </xf>
    <xf numFmtId="4" fontId="2" fillId="0" borderId="4" xfId="0" applyNumberFormat="1" applyFont="1" applyFill="1" applyBorder="1" applyAlignment="1">
      <alignment horizontal="center" vertical="top" shrinkToFit="1"/>
    </xf>
    <xf numFmtId="4" fontId="2" fillId="0" borderId="4" xfId="0" applyNumberFormat="1" applyFont="1" applyFill="1" applyBorder="1" applyAlignment="1">
      <alignment horizontal="right" vertical="top" shrinkToFit="1"/>
    </xf>
    <xf numFmtId="4" fontId="2" fillId="0" borderId="3" xfId="0" applyNumberFormat="1" applyFont="1" applyFill="1" applyBorder="1" applyAlignment="1">
      <alignment horizontal="right" vertical="top" shrinkToFi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top" shrinkToFit="1"/>
    </xf>
    <xf numFmtId="4" fontId="2" fillId="0" borderId="10" xfId="0" applyNumberFormat="1" applyFont="1" applyFill="1" applyBorder="1" applyAlignment="1">
      <alignment vertical="top" shrinkToFit="1"/>
    </xf>
    <xf numFmtId="4" fontId="0" fillId="0" borderId="0" xfId="0" applyNumberFormat="1" applyFill="1" applyBorder="1" applyAlignment="1">
      <alignment horizontal="left" vertical="top"/>
    </xf>
    <xf numFmtId="4" fontId="5" fillId="0" borderId="9" xfId="0" applyNumberFormat="1" applyFont="1" applyFill="1" applyBorder="1" applyAlignment="1">
      <alignment horizontal="left" vertical="top" wrapText="1" indent="2"/>
    </xf>
    <xf numFmtId="4" fontId="2" fillId="0" borderId="4" xfId="0" applyNumberFormat="1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left" wrapText="1"/>
    </xf>
    <xf numFmtId="4" fontId="10" fillId="0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top" wrapText="1"/>
    </xf>
    <xf numFmtId="4" fontId="7" fillId="0" borderId="2" xfId="0" applyNumberFormat="1" applyFont="1" applyFill="1" applyBorder="1" applyAlignment="1">
      <alignment horizontal="right"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4" fontId="9" fillId="3" borderId="2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left" vertical="top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center" vertical="center" shrinkToFit="1"/>
    </xf>
    <xf numFmtId="4" fontId="2" fillId="0" borderId="9" xfId="0" applyNumberFormat="1" applyFont="1" applyFill="1" applyBorder="1" applyAlignment="1">
      <alignment vertical="center" wrapText="1"/>
    </xf>
    <xf numFmtId="4" fontId="2" fillId="0" borderId="10" xfId="0" applyNumberFormat="1" applyFont="1" applyFill="1" applyBorder="1" applyAlignment="1">
      <alignment horizontal="center" vertical="center" shrinkToFit="1"/>
    </xf>
    <xf numFmtId="4" fontId="2" fillId="0" borderId="17" xfId="0" applyNumberFormat="1" applyFont="1" applyFill="1" applyBorder="1" applyAlignment="1">
      <alignment horizontal="center" vertical="center" shrinkToFit="1"/>
    </xf>
    <xf numFmtId="4" fontId="2" fillId="0" borderId="11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>
      <alignment horizontal="right" vertical="center" wrapText="1"/>
    </xf>
    <xf numFmtId="4" fontId="11" fillId="0" borderId="20" xfId="0" applyNumberFormat="1" applyFont="1" applyFill="1" applyBorder="1" applyAlignment="1">
      <alignment vertical="center" wrapText="1"/>
    </xf>
    <xf numFmtId="4" fontId="11" fillId="0" borderId="14" xfId="0" applyNumberFormat="1" applyFont="1" applyFill="1" applyBorder="1" applyAlignment="1">
      <alignment vertical="center" wrapText="1"/>
    </xf>
    <xf numFmtId="1" fontId="2" fillId="0" borderId="11" xfId="0" applyNumberFormat="1" applyFont="1" applyFill="1" applyBorder="1" applyAlignment="1">
      <alignment horizontal="center" vertical="top" shrinkToFi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shrinkToFit="1"/>
    </xf>
    <xf numFmtId="4" fontId="2" fillId="0" borderId="11" xfId="0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left" vertical="center" wrapText="1"/>
    </xf>
    <xf numFmtId="2" fontId="2" fillId="0" borderId="11" xfId="0" applyNumberFormat="1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left" vertical="top" wrapText="1" indent="2"/>
    </xf>
    <xf numFmtId="1" fontId="2" fillId="0" borderId="19" xfId="0" applyNumberFormat="1" applyFont="1" applyFill="1" applyBorder="1" applyAlignment="1">
      <alignment horizontal="left" vertical="top" indent="2" shrinkToFit="1"/>
    </xf>
    <xf numFmtId="4" fontId="2" fillId="0" borderId="19" xfId="0" applyNumberFormat="1" applyFont="1" applyFill="1" applyBorder="1" applyAlignment="1">
      <alignment horizontal="center" vertical="top" shrinkToFit="1"/>
    </xf>
    <xf numFmtId="4" fontId="11" fillId="0" borderId="14" xfId="0" applyNumberFormat="1" applyFont="1" applyFill="1" applyBorder="1" applyAlignment="1">
      <alignment vertical="top" shrinkToFit="1"/>
    </xf>
    <xf numFmtId="0" fontId="7" fillId="0" borderId="1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shrinkToFit="1"/>
    </xf>
    <xf numFmtId="4" fontId="2" fillId="0" borderId="19" xfId="0" applyNumberFormat="1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left" vertical="top" indent="2" shrinkToFit="1"/>
    </xf>
    <xf numFmtId="4" fontId="2" fillId="0" borderId="14" xfId="0" applyNumberFormat="1" applyFont="1" applyFill="1" applyBorder="1" applyAlignment="1">
      <alignment horizontal="center" vertical="top" shrinkToFit="1"/>
    </xf>
    <xf numFmtId="0" fontId="0" fillId="0" borderId="19" xfId="0" applyFill="1" applyBorder="1" applyAlignment="1">
      <alignment horizontal="left" vertical="top"/>
    </xf>
    <xf numFmtId="0" fontId="10" fillId="0" borderId="23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1" fontId="2" fillId="0" borderId="18" xfId="0" applyNumberFormat="1" applyFont="1" applyFill="1" applyBorder="1" applyAlignment="1">
      <alignment horizontal="center" vertical="top" shrinkToFit="1"/>
    </xf>
    <xf numFmtId="1" fontId="2" fillId="0" borderId="14" xfId="0" applyNumberFormat="1" applyFont="1" applyFill="1" applyBorder="1" applyAlignment="1">
      <alignment horizontal="center" vertical="top" shrinkToFit="1"/>
    </xf>
    <xf numFmtId="1" fontId="2" fillId="5" borderId="2" xfId="0" applyNumberFormat="1" applyFont="1" applyFill="1" applyBorder="1" applyAlignment="1">
      <alignment horizontal="center" vertical="top" shrinkToFit="1"/>
    </xf>
    <xf numFmtId="0" fontId="2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top" shrinkToFit="1"/>
    </xf>
    <xf numFmtId="4" fontId="2" fillId="5" borderId="2" xfId="0" applyNumberFormat="1" applyFont="1" applyFill="1" applyBorder="1" applyAlignment="1">
      <alignment horizontal="right" vertical="top" shrinkToFi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shrinkToFit="1"/>
    </xf>
    <xf numFmtId="4" fontId="2" fillId="5" borderId="2" xfId="0" applyNumberFormat="1" applyFont="1" applyFill="1" applyBorder="1" applyAlignment="1">
      <alignment horizontal="center" vertical="center" shrinkToFit="1"/>
    </xf>
    <xf numFmtId="4" fontId="6" fillId="5" borderId="2" xfId="0" applyNumberFormat="1" applyFont="1" applyFill="1" applyBorder="1" applyAlignment="1">
      <alignment horizontal="right" vertical="center" wrapText="1"/>
    </xf>
    <xf numFmtId="1" fontId="2" fillId="5" borderId="2" xfId="0" applyNumberFormat="1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right" vertical="center" shrinkToFit="1"/>
    </xf>
    <xf numFmtId="0" fontId="7" fillId="5" borderId="2" xfId="0" applyFont="1" applyFill="1" applyBorder="1" applyAlignment="1">
      <alignment horizontal="left" vertical="top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left" vertical="center" wrapText="1"/>
    </xf>
    <xf numFmtId="1" fontId="2" fillId="0" borderId="20" xfId="0" applyNumberFormat="1" applyFont="1" applyFill="1" applyBorder="1" applyAlignment="1">
      <alignment horizontal="center" vertical="top" shrinkToFi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top" wrapText="1"/>
    </xf>
    <xf numFmtId="1" fontId="2" fillId="0" borderId="22" xfId="0" applyNumberFormat="1" applyFont="1" applyFill="1" applyBorder="1" applyAlignment="1">
      <alignment horizontal="left" vertical="top" indent="2" shrinkToFit="1"/>
    </xf>
    <xf numFmtId="4" fontId="2" fillId="0" borderId="22" xfId="0" applyNumberFormat="1" applyFont="1" applyFill="1" applyBorder="1" applyAlignment="1">
      <alignment horizontal="center" vertical="top" shrinkToFit="1"/>
    </xf>
    <xf numFmtId="4" fontId="11" fillId="0" borderId="22" xfId="0" applyNumberFormat="1" applyFont="1" applyFill="1" applyBorder="1" applyAlignment="1">
      <alignment vertical="top" shrinkToFit="1"/>
    </xf>
    <xf numFmtId="0" fontId="7" fillId="0" borderId="22" xfId="0" applyFont="1" applyFill="1" applyBorder="1" applyAlignment="1">
      <alignment horizontal="center"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horizontal="right" vertical="center" wrapText="1"/>
    </xf>
    <xf numFmtId="2" fontId="2" fillId="5" borderId="2" xfId="0" applyNumberFormat="1" applyFont="1" applyFill="1" applyBorder="1" applyAlignment="1">
      <alignment horizontal="center" vertical="top" shrinkToFit="1"/>
    </xf>
    <xf numFmtId="1" fontId="14" fillId="5" borderId="2" xfId="0" applyNumberFormat="1" applyFont="1" applyFill="1" applyBorder="1" applyAlignment="1">
      <alignment horizontal="center" vertical="top" shrinkToFit="1"/>
    </xf>
    <xf numFmtId="0" fontId="6" fillId="5" borderId="2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 vertical="top" wrapText="1"/>
    </xf>
    <xf numFmtId="2" fontId="14" fillId="5" borderId="2" xfId="0" applyNumberFormat="1" applyFont="1" applyFill="1" applyBorder="1" applyAlignment="1">
      <alignment horizontal="center" vertical="top" shrinkToFit="1"/>
    </xf>
    <xf numFmtId="4" fontId="14" fillId="5" borderId="2" xfId="0" applyNumberFormat="1" applyFont="1" applyFill="1" applyBorder="1" applyAlignment="1">
      <alignment horizontal="center" vertical="top" shrinkToFit="1"/>
    </xf>
    <xf numFmtId="0" fontId="15" fillId="5" borderId="4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right" vertical="center" shrinkToFit="1"/>
    </xf>
    <xf numFmtId="4" fontId="14" fillId="5" borderId="4" xfId="0" applyNumberFormat="1" applyFont="1" applyFill="1" applyBorder="1" applyAlignment="1">
      <alignment horizontal="right" vertical="center" shrinkToFit="1"/>
    </xf>
    <xf numFmtId="0" fontId="14" fillId="5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left" wrapText="1"/>
    </xf>
    <xf numFmtId="4" fontId="14" fillId="5" borderId="2" xfId="0" applyNumberFormat="1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left" vertical="top" wrapText="1"/>
    </xf>
    <xf numFmtId="2" fontId="14" fillId="5" borderId="2" xfId="0" applyNumberFormat="1" applyFont="1" applyFill="1" applyBorder="1" applyAlignment="1">
      <alignment horizontal="right" vertical="center" shrinkToFit="1"/>
    </xf>
    <xf numFmtId="4" fontId="14" fillId="5" borderId="2" xfId="0" applyNumberFormat="1" applyFont="1" applyFill="1" applyBorder="1" applyAlignment="1">
      <alignment horizontal="right" vertical="center" shrinkToFit="1"/>
    </xf>
    <xf numFmtId="1" fontId="14" fillId="5" borderId="2" xfId="0" applyNumberFormat="1" applyFont="1" applyFill="1" applyBorder="1" applyAlignment="1">
      <alignment horizontal="right" vertical="center" shrinkToFi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/>
    </xf>
    <xf numFmtId="4" fontId="14" fillId="5" borderId="2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left" vertical="center" indent="1" shrinkToFit="1"/>
    </xf>
    <xf numFmtId="1" fontId="2" fillId="0" borderId="8" xfId="0" applyNumberFormat="1" applyFont="1" applyFill="1" applyBorder="1" applyAlignment="1">
      <alignment horizontal="left" vertical="center" indent="1" shrinkToFit="1"/>
    </xf>
    <xf numFmtId="1" fontId="2" fillId="0" borderId="4" xfId="0" applyNumberFormat="1" applyFont="1" applyFill="1" applyBorder="1" applyAlignment="1">
      <alignment horizontal="left" vertical="center" indent="1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shrinkToFit="1"/>
    </xf>
    <xf numFmtId="1" fontId="2" fillId="0" borderId="8" xfId="0" applyNumberFormat="1" applyFont="1" applyFill="1" applyBorder="1" applyAlignment="1">
      <alignment horizontal="center" vertical="center" shrinkToFit="1"/>
    </xf>
    <xf numFmtId="1" fontId="2" fillId="0" borderId="4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 indent="2"/>
    </xf>
    <xf numFmtId="0" fontId="6" fillId="0" borderId="8" xfId="0" applyFont="1" applyFill="1" applyBorder="1" applyAlignment="1">
      <alignment horizontal="left" vertical="center" wrapText="1" indent="2"/>
    </xf>
    <xf numFmtId="0" fontId="6" fillId="0" borderId="4" xfId="0" applyFont="1" applyFill="1" applyBorder="1" applyAlignment="1">
      <alignment horizontal="left" vertical="center" wrapText="1" indent="2"/>
    </xf>
    <xf numFmtId="0" fontId="6" fillId="0" borderId="16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center" shrinkToFit="1"/>
    </xf>
    <xf numFmtId="4" fontId="2" fillId="0" borderId="4" xfId="0" applyNumberFormat="1" applyFont="1" applyFill="1" applyBorder="1" applyAlignment="1">
      <alignment horizontal="center" vertical="center" shrinkToFit="1"/>
    </xf>
    <xf numFmtId="4" fontId="2" fillId="0" borderId="3" xfId="0" applyNumberFormat="1" applyFont="1" applyFill="1" applyBorder="1" applyAlignment="1">
      <alignment horizontal="right" vertical="center" shrinkToFit="1"/>
    </xf>
    <xf numFmtId="4" fontId="2" fillId="0" borderId="4" xfId="0" applyNumberFormat="1" applyFont="1" applyFill="1" applyBorder="1" applyAlignment="1">
      <alignment horizontal="right" vertical="center" shrinkToFit="1"/>
    </xf>
    <xf numFmtId="0" fontId="4" fillId="3" borderId="5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 indent="11"/>
    </xf>
    <xf numFmtId="0" fontId="5" fillId="0" borderId="4" xfId="0" applyFont="1" applyFill="1" applyBorder="1" applyAlignment="1">
      <alignment horizontal="left" vertical="top" wrapText="1" indent="11"/>
    </xf>
    <xf numFmtId="0" fontId="5" fillId="0" borderId="5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center" vertical="center" shrinkToFit="1"/>
    </xf>
    <xf numFmtId="4" fontId="2" fillId="0" borderId="8" xfId="0" applyNumberFormat="1" applyFont="1" applyFill="1" applyBorder="1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1919513</xdr:colOff>
      <xdr:row>116</xdr:row>
      <xdr:rowOff>0</xdr:rowOff>
    </xdr:from>
    <xdr:ext cx="239395" cy="23749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239395" cy="237490"/>
        </a:xfrm>
        <a:custGeom>
          <a:avLst/>
          <a:gdLst/>
          <a:ahLst/>
          <a:cxnLst/>
          <a:rect l="0" t="0" r="0" b="0"/>
          <a:pathLst>
            <a:path w="239395" h="237490">
              <a:moveTo>
                <a:pt x="43036" y="186977"/>
              </a:moveTo>
              <a:lnTo>
                <a:pt x="22259" y="200487"/>
              </a:lnTo>
              <a:lnTo>
                <a:pt x="9026" y="213541"/>
              </a:lnTo>
              <a:lnTo>
                <a:pt x="2040" y="224862"/>
              </a:lnTo>
              <a:lnTo>
                <a:pt x="0" y="233175"/>
              </a:lnTo>
              <a:lnTo>
                <a:pt x="0" y="237065"/>
              </a:lnTo>
              <a:lnTo>
                <a:pt x="18235" y="237065"/>
              </a:lnTo>
              <a:lnTo>
                <a:pt x="19651" y="236579"/>
              </a:lnTo>
              <a:lnTo>
                <a:pt x="4619" y="236579"/>
              </a:lnTo>
              <a:lnTo>
                <a:pt x="6724" y="227734"/>
              </a:lnTo>
              <a:lnTo>
                <a:pt x="14527" y="215243"/>
              </a:lnTo>
              <a:lnTo>
                <a:pt x="26981" y="201019"/>
              </a:lnTo>
              <a:lnTo>
                <a:pt x="43036" y="186977"/>
              </a:lnTo>
              <a:close/>
            </a:path>
            <a:path w="239395" h="237490">
              <a:moveTo>
                <a:pt x="117195" y="0"/>
              </a:moveTo>
              <a:lnTo>
                <a:pt x="102120" y="0"/>
              </a:lnTo>
              <a:lnTo>
                <a:pt x="97341" y="3191"/>
              </a:lnTo>
              <a:lnTo>
                <a:pt x="94886" y="10576"/>
              </a:lnTo>
              <a:lnTo>
                <a:pt x="93982" y="18874"/>
              </a:lnTo>
              <a:lnTo>
                <a:pt x="93853" y="31608"/>
              </a:lnTo>
              <a:lnTo>
                <a:pt x="94826" y="39875"/>
              </a:lnTo>
              <a:lnTo>
                <a:pt x="102120" y="74645"/>
              </a:lnTo>
              <a:lnTo>
                <a:pt x="91707" y="105589"/>
              </a:lnTo>
              <a:lnTo>
                <a:pt x="66226" y="160627"/>
              </a:lnTo>
              <a:lnTo>
                <a:pt x="34317" y="213157"/>
              </a:lnTo>
              <a:lnTo>
                <a:pt x="4619" y="236579"/>
              </a:lnTo>
              <a:lnTo>
                <a:pt x="19651" y="236579"/>
              </a:lnTo>
              <a:lnTo>
                <a:pt x="20458" y="236301"/>
              </a:lnTo>
              <a:lnTo>
                <a:pt x="33037" y="225364"/>
              </a:lnTo>
              <a:lnTo>
                <a:pt x="48305" y="205992"/>
              </a:lnTo>
              <a:lnTo>
                <a:pt x="66378" y="177251"/>
              </a:lnTo>
              <a:lnTo>
                <a:pt x="68767" y="176522"/>
              </a:lnTo>
              <a:lnTo>
                <a:pt x="66378" y="176522"/>
              </a:lnTo>
              <a:lnTo>
                <a:pt x="83622" y="144948"/>
              </a:lnTo>
              <a:lnTo>
                <a:pt x="95099" y="120690"/>
              </a:lnTo>
              <a:lnTo>
                <a:pt x="102245" y="102223"/>
              </a:lnTo>
              <a:lnTo>
                <a:pt x="106497" y="88018"/>
              </a:lnTo>
              <a:lnTo>
                <a:pt x="115031" y="88018"/>
              </a:lnTo>
              <a:lnTo>
                <a:pt x="109657" y="73915"/>
              </a:lnTo>
              <a:lnTo>
                <a:pt x="111414" y="61515"/>
              </a:lnTo>
              <a:lnTo>
                <a:pt x="106497" y="61515"/>
              </a:lnTo>
              <a:lnTo>
                <a:pt x="100418" y="4862"/>
              </a:lnTo>
              <a:lnTo>
                <a:pt x="105524" y="1458"/>
              </a:lnTo>
              <a:lnTo>
                <a:pt x="116876" y="1458"/>
              </a:lnTo>
              <a:lnTo>
                <a:pt x="117195" y="0"/>
              </a:lnTo>
              <a:close/>
            </a:path>
            <a:path w="239395" h="237490">
              <a:moveTo>
                <a:pt x="236335" y="176036"/>
              </a:moveTo>
              <a:lnTo>
                <a:pt x="229527" y="176036"/>
              </a:lnTo>
              <a:lnTo>
                <a:pt x="226853" y="178467"/>
              </a:lnTo>
              <a:lnTo>
                <a:pt x="226853" y="185032"/>
              </a:lnTo>
              <a:lnTo>
                <a:pt x="229527" y="187464"/>
              </a:lnTo>
              <a:lnTo>
                <a:pt x="236335" y="187464"/>
              </a:lnTo>
              <a:lnTo>
                <a:pt x="237551" y="186248"/>
              </a:lnTo>
              <a:lnTo>
                <a:pt x="230257" y="186248"/>
              </a:lnTo>
              <a:lnTo>
                <a:pt x="228069" y="184303"/>
              </a:lnTo>
              <a:lnTo>
                <a:pt x="228069" y="179197"/>
              </a:lnTo>
              <a:lnTo>
                <a:pt x="230257" y="177251"/>
              </a:lnTo>
              <a:lnTo>
                <a:pt x="237551" y="177251"/>
              </a:lnTo>
              <a:lnTo>
                <a:pt x="236335" y="176036"/>
              </a:lnTo>
              <a:close/>
            </a:path>
            <a:path w="239395" h="237490">
              <a:moveTo>
                <a:pt x="237551" y="177251"/>
              </a:moveTo>
              <a:lnTo>
                <a:pt x="235606" y="177251"/>
              </a:lnTo>
              <a:lnTo>
                <a:pt x="237308" y="179197"/>
              </a:lnTo>
              <a:lnTo>
                <a:pt x="237308" y="184303"/>
              </a:lnTo>
              <a:lnTo>
                <a:pt x="235606" y="186248"/>
              </a:lnTo>
              <a:lnTo>
                <a:pt x="237551" y="186248"/>
              </a:lnTo>
              <a:lnTo>
                <a:pt x="238767" y="185032"/>
              </a:lnTo>
              <a:lnTo>
                <a:pt x="238767" y="178467"/>
              </a:lnTo>
              <a:lnTo>
                <a:pt x="237551" y="177251"/>
              </a:lnTo>
              <a:close/>
            </a:path>
            <a:path w="239395" h="237490">
              <a:moveTo>
                <a:pt x="234390" y="177981"/>
              </a:moveTo>
              <a:lnTo>
                <a:pt x="230500" y="177981"/>
              </a:lnTo>
              <a:lnTo>
                <a:pt x="230500" y="185032"/>
              </a:lnTo>
              <a:lnTo>
                <a:pt x="231716" y="185032"/>
              </a:lnTo>
              <a:lnTo>
                <a:pt x="231716" y="182358"/>
              </a:lnTo>
              <a:lnTo>
                <a:pt x="234796" y="182358"/>
              </a:lnTo>
              <a:lnTo>
                <a:pt x="234633" y="182114"/>
              </a:lnTo>
              <a:lnTo>
                <a:pt x="233904" y="181871"/>
              </a:lnTo>
              <a:lnTo>
                <a:pt x="235363" y="181385"/>
              </a:lnTo>
              <a:lnTo>
                <a:pt x="231716" y="181385"/>
              </a:lnTo>
              <a:lnTo>
                <a:pt x="231716" y="179440"/>
              </a:lnTo>
              <a:lnTo>
                <a:pt x="235201" y="179440"/>
              </a:lnTo>
              <a:lnTo>
                <a:pt x="235120" y="178954"/>
              </a:lnTo>
              <a:lnTo>
                <a:pt x="234390" y="177981"/>
              </a:lnTo>
              <a:close/>
            </a:path>
            <a:path w="239395" h="237490">
              <a:moveTo>
                <a:pt x="234796" y="182358"/>
              </a:moveTo>
              <a:lnTo>
                <a:pt x="233175" y="182358"/>
              </a:lnTo>
              <a:lnTo>
                <a:pt x="233661" y="183087"/>
              </a:lnTo>
              <a:lnTo>
                <a:pt x="233904" y="183816"/>
              </a:lnTo>
              <a:lnTo>
                <a:pt x="234147" y="185032"/>
              </a:lnTo>
              <a:lnTo>
                <a:pt x="235363" y="185032"/>
              </a:lnTo>
              <a:lnTo>
                <a:pt x="235217" y="184303"/>
              </a:lnTo>
              <a:lnTo>
                <a:pt x="235120" y="182844"/>
              </a:lnTo>
              <a:lnTo>
                <a:pt x="234796" y="182358"/>
              </a:lnTo>
              <a:close/>
            </a:path>
            <a:path w="239395" h="237490">
              <a:moveTo>
                <a:pt x="235201" y="179440"/>
              </a:moveTo>
              <a:lnTo>
                <a:pt x="233418" y="179440"/>
              </a:lnTo>
              <a:lnTo>
                <a:pt x="233904" y="179683"/>
              </a:lnTo>
              <a:lnTo>
                <a:pt x="233904" y="181142"/>
              </a:lnTo>
              <a:lnTo>
                <a:pt x="233175" y="181385"/>
              </a:lnTo>
              <a:lnTo>
                <a:pt x="235363" y="181385"/>
              </a:lnTo>
              <a:lnTo>
                <a:pt x="235241" y="179683"/>
              </a:lnTo>
              <a:lnTo>
                <a:pt x="235201" y="179440"/>
              </a:lnTo>
              <a:close/>
            </a:path>
            <a:path w="239395" h="237490">
              <a:moveTo>
                <a:pt x="115031" y="88018"/>
              </a:moveTo>
              <a:lnTo>
                <a:pt x="106497" y="88018"/>
              </a:lnTo>
              <a:lnTo>
                <a:pt x="119619" y="114365"/>
              </a:lnTo>
              <a:lnTo>
                <a:pt x="133242" y="132300"/>
              </a:lnTo>
              <a:lnTo>
                <a:pt x="145954" y="143717"/>
              </a:lnTo>
              <a:lnTo>
                <a:pt x="156341" y="150506"/>
              </a:lnTo>
              <a:lnTo>
                <a:pt x="134489" y="154844"/>
              </a:lnTo>
              <a:lnTo>
                <a:pt x="111627" y="160627"/>
              </a:lnTo>
              <a:lnTo>
                <a:pt x="88777" y="167807"/>
              </a:lnTo>
              <a:lnTo>
                <a:pt x="66378" y="176522"/>
              </a:lnTo>
              <a:lnTo>
                <a:pt x="68767" y="176522"/>
              </a:lnTo>
              <a:lnTo>
                <a:pt x="89157" y="170295"/>
              </a:lnTo>
              <a:lnTo>
                <a:pt x="114034" y="164456"/>
              </a:lnTo>
              <a:lnTo>
                <a:pt x="139823" y="159848"/>
              </a:lnTo>
              <a:lnTo>
                <a:pt x="165337" y="156584"/>
              </a:lnTo>
              <a:lnTo>
                <a:pt x="183595" y="156584"/>
              </a:lnTo>
              <a:lnTo>
                <a:pt x="179683" y="154882"/>
              </a:lnTo>
              <a:lnTo>
                <a:pt x="196175" y="154126"/>
              </a:lnTo>
              <a:lnTo>
                <a:pt x="233808" y="154126"/>
              </a:lnTo>
              <a:lnTo>
                <a:pt x="227491" y="150718"/>
              </a:lnTo>
              <a:lnTo>
                <a:pt x="218422" y="148804"/>
              </a:lnTo>
              <a:lnTo>
                <a:pt x="168985" y="148804"/>
              </a:lnTo>
              <a:lnTo>
                <a:pt x="163343" y="145574"/>
              </a:lnTo>
              <a:lnTo>
                <a:pt x="124732" y="107682"/>
              </a:lnTo>
              <a:lnTo>
                <a:pt x="116260" y="91243"/>
              </a:lnTo>
              <a:lnTo>
                <a:pt x="115031" y="88018"/>
              </a:lnTo>
              <a:close/>
            </a:path>
            <a:path w="239395" h="237490">
              <a:moveTo>
                <a:pt x="183595" y="156584"/>
              </a:moveTo>
              <a:lnTo>
                <a:pt x="165337" y="156584"/>
              </a:lnTo>
              <a:lnTo>
                <a:pt x="181294" y="163795"/>
              </a:lnTo>
              <a:lnTo>
                <a:pt x="197068" y="169228"/>
              </a:lnTo>
              <a:lnTo>
                <a:pt x="211565" y="172655"/>
              </a:lnTo>
              <a:lnTo>
                <a:pt x="223692" y="173847"/>
              </a:lnTo>
              <a:lnTo>
                <a:pt x="231229" y="173847"/>
              </a:lnTo>
              <a:lnTo>
                <a:pt x="235363" y="172145"/>
              </a:lnTo>
              <a:lnTo>
                <a:pt x="235910" y="169957"/>
              </a:lnTo>
              <a:lnTo>
                <a:pt x="228798" y="169957"/>
              </a:lnTo>
              <a:lnTo>
                <a:pt x="219175" y="168867"/>
              </a:lnTo>
              <a:lnTo>
                <a:pt x="207249" y="165793"/>
              </a:lnTo>
              <a:lnTo>
                <a:pt x="193819" y="161033"/>
              </a:lnTo>
              <a:lnTo>
                <a:pt x="183595" y="156584"/>
              </a:lnTo>
              <a:close/>
            </a:path>
            <a:path w="239395" h="237490">
              <a:moveTo>
                <a:pt x="236335" y="168255"/>
              </a:moveTo>
              <a:lnTo>
                <a:pt x="234633" y="168985"/>
              </a:lnTo>
              <a:lnTo>
                <a:pt x="231959" y="169957"/>
              </a:lnTo>
              <a:lnTo>
                <a:pt x="235910" y="169957"/>
              </a:lnTo>
              <a:lnTo>
                <a:pt x="236335" y="168255"/>
              </a:lnTo>
              <a:close/>
            </a:path>
            <a:path w="239395" h="237490">
              <a:moveTo>
                <a:pt x="233808" y="154126"/>
              </a:moveTo>
              <a:lnTo>
                <a:pt x="196175" y="154126"/>
              </a:lnTo>
              <a:lnTo>
                <a:pt x="215334" y="154669"/>
              </a:lnTo>
              <a:lnTo>
                <a:pt x="231074" y="157994"/>
              </a:lnTo>
              <a:lnTo>
                <a:pt x="237308" y="165581"/>
              </a:lnTo>
              <a:lnTo>
                <a:pt x="238038" y="163879"/>
              </a:lnTo>
              <a:lnTo>
                <a:pt x="238767" y="163149"/>
              </a:lnTo>
              <a:lnTo>
                <a:pt x="238767" y="161447"/>
              </a:lnTo>
              <a:lnTo>
                <a:pt x="235807" y="155205"/>
              </a:lnTo>
              <a:lnTo>
                <a:pt x="233808" y="154126"/>
              </a:lnTo>
              <a:close/>
            </a:path>
            <a:path w="239395" h="237490">
              <a:moveTo>
                <a:pt x="198162" y="147102"/>
              </a:moveTo>
              <a:lnTo>
                <a:pt x="191654" y="147265"/>
              </a:lnTo>
              <a:lnTo>
                <a:pt x="184576" y="147679"/>
              </a:lnTo>
              <a:lnTo>
                <a:pt x="168985" y="148804"/>
              </a:lnTo>
              <a:lnTo>
                <a:pt x="218422" y="148804"/>
              </a:lnTo>
              <a:lnTo>
                <a:pt x="214661" y="148010"/>
              </a:lnTo>
              <a:lnTo>
                <a:pt x="198162" y="147102"/>
              </a:lnTo>
              <a:close/>
            </a:path>
            <a:path w="239395" h="237490">
              <a:moveTo>
                <a:pt x="113791" y="19937"/>
              </a:moveTo>
              <a:lnTo>
                <a:pt x="112480" y="27118"/>
              </a:lnTo>
              <a:lnTo>
                <a:pt x="110257" y="40544"/>
              </a:lnTo>
              <a:lnTo>
                <a:pt x="108924" y="48385"/>
              </a:lnTo>
              <a:lnTo>
                <a:pt x="106497" y="61515"/>
              </a:lnTo>
              <a:lnTo>
                <a:pt x="111414" y="61515"/>
              </a:lnTo>
              <a:lnTo>
                <a:pt x="111637" y="59942"/>
              </a:lnTo>
              <a:lnTo>
                <a:pt x="112727" y="46562"/>
              </a:lnTo>
              <a:lnTo>
                <a:pt x="113316" y="33363"/>
              </a:lnTo>
              <a:lnTo>
                <a:pt x="113791" y="19937"/>
              </a:lnTo>
              <a:close/>
            </a:path>
            <a:path w="239395" h="237490">
              <a:moveTo>
                <a:pt x="116876" y="1458"/>
              </a:moveTo>
              <a:lnTo>
                <a:pt x="105524" y="1458"/>
              </a:lnTo>
              <a:lnTo>
                <a:pt x="108965" y="3191"/>
              </a:lnTo>
              <a:lnTo>
                <a:pt x="113061" y="6564"/>
              </a:lnTo>
              <a:lnTo>
                <a:pt x="113791" y="15561"/>
              </a:lnTo>
              <a:lnTo>
                <a:pt x="116876" y="1458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  <xdr:oneCellAnchor>
    <xdr:from>
      <xdr:col>6</xdr:col>
      <xdr:colOff>1854027</xdr:colOff>
      <xdr:row>116</xdr:row>
      <xdr:rowOff>0</xdr:rowOff>
    </xdr:from>
    <xdr:ext cx="300355" cy="29781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300355" cy="297815"/>
        </a:xfrm>
        <a:custGeom>
          <a:avLst/>
          <a:gdLst/>
          <a:ahLst/>
          <a:cxnLst/>
          <a:rect l="0" t="0" r="0" b="0"/>
          <a:pathLst>
            <a:path w="300355" h="297815">
              <a:moveTo>
                <a:pt x="54043" y="234798"/>
              </a:moveTo>
              <a:lnTo>
                <a:pt x="27952" y="251763"/>
              </a:lnTo>
              <a:lnTo>
                <a:pt x="11335" y="268156"/>
              </a:lnTo>
              <a:lnTo>
                <a:pt x="2561" y="282373"/>
              </a:lnTo>
              <a:lnTo>
                <a:pt x="0" y="292811"/>
              </a:lnTo>
              <a:lnTo>
                <a:pt x="0" y="297697"/>
              </a:lnTo>
              <a:lnTo>
                <a:pt x="22898" y="297697"/>
              </a:lnTo>
              <a:lnTo>
                <a:pt x="24677" y="297086"/>
              </a:lnTo>
              <a:lnTo>
                <a:pt x="5801" y="297086"/>
              </a:lnTo>
              <a:lnTo>
                <a:pt x="8444" y="285979"/>
              </a:lnTo>
              <a:lnTo>
                <a:pt x="18243" y="270293"/>
              </a:lnTo>
              <a:lnTo>
                <a:pt x="33882" y="252431"/>
              </a:lnTo>
              <a:lnTo>
                <a:pt x="54043" y="234798"/>
              </a:lnTo>
              <a:close/>
            </a:path>
            <a:path w="300355" h="297815">
              <a:moveTo>
                <a:pt x="128238" y="0"/>
              </a:moveTo>
              <a:lnTo>
                <a:pt x="122237" y="4007"/>
              </a:lnTo>
              <a:lnTo>
                <a:pt x="119155" y="13281"/>
              </a:lnTo>
              <a:lnTo>
                <a:pt x="118077" y="23171"/>
              </a:lnTo>
              <a:lnTo>
                <a:pt x="117952" y="34053"/>
              </a:lnTo>
              <a:lnTo>
                <a:pt x="118076" y="37875"/>
              </a:lnTo>
              <a:lnTo>
                <a:pt x="124169" y="77248"/>
              </a:lnTo>
              <a:lnTo>
                <a:pt x="128238" y="93736"/>
              </a:lnTo>
              <a:lnTo>
                <a:pt x="119638" y="121333"/>
              </a:lnTo>
              <a:lnTo>
                <a:pt x="97539" y="172570"/>
              </a:lnTo>
              <a:lnTo>
                <a:pt x="67497" y="230343"/>
              </a:lnTo>
              <a:lnTo>
                <a:pt x="35066" y="277550"/>
              </a:lnTo>
              <a:lnTo>
                <a:pt x="5801" y="297086"/>
              </a:lnTo>
              <a:lnTo>
                <a:pt x="24677" y="297086"/>
              </a:lnTo>
              <a:lnTo>
                <a:pt x="25690" y="296738"/>
              </a:lnTo>
              <a:lnTo>
                <a:pt x="41486" y="283002"/>
              </a:lnTo>
              <a:lnTo>
                <a:pt x="60660" y="258676"/>
              </a:lnTo>
              <a:lnTo>
                <a:pt x="83355" y="222585"/>
              </a:lnTo>
              <a:lnTo>
                <a:pt x="86354" y="221669"/>
              </a:lnTo>
              <a:lnTo>
                <a:pt x="83355" y="221669"/>
              </a:lnTo>
              <a:lnTo>
                <a:pt x="105009" y="182019"/>
              </a:lnTo>
              <a:lnTo>
                <a:pt x="119422" y="151558"/>
              </a:lnTo>
              <a:lnTo>
                <a:pt x="128396" y="128367"/>
              </a:lnTo>
              <a:lnTo>
                <a:pt x="133734" y="110529"/>
              </a:lnTo>
              <a:lnTo>
                <a:pt x="144452" y="110529"/>
              </a:lnTo>
              <a:lnTo>
                <a:pt x="137703" y="92820"/>
              </a:lnTo>
              <a:lnTo>
                <a:pt x="139909" y="77248"/>
              </a:lnTo>
              <a:lnTo>
                <a:pt x="133734" y="77248"/>
              </a:lnTo>
              <a:lnTo>
                <a:pt x="126521" y="38776"/>
              </a:lnTo>
              <a:lnTo>
                <a:pt x="126201" y="23171"/>
              </a:lnTo>
              <a:lnTo>
                <a:pt x="126902" y="15381"/>
              </a:lnTo>
              <a:lnTo>
                <a:pt x="128806" y="7304"/>
              </a:lnTo>
              <a:lnTo>
                <a:pt x="132513" y="1831"/>
              </a:lnTo>
              <a:lnTo>
                <a:pt x="139950" y="1831"/>
              </a:lnTo>
              <a:lnTo>
                <a:pt x="136024" y="305"/>
              </a:lnTo>
              <a:lnTo>
                <a:pt x="128238" y="0"/>
              </a:lnTo>
              <a:close/>
            </a:path>
            <a:path w="300355" h="297815">
              <a:moveTo>
                <a:pt x="296780" y="221059"/>
              </a:moveTo>
              <a:lnTo>
                <a:pt x="288231" y="221059"/>
              </a:lnTo>
              <a:lnTo>
                <a:pt x="284878" y="224107"/>
              </a:lnTo>
              <a:lnTo>
                <a:pt x="284878" y="232361"/>
              </a:lnTo>
              <a:lnTo>
                <a:pt x="288231" y="235409"/>
              </a:lnTo>
              <a:lnTo>
                <a:pt x="296780" y="235409"/>
              </a:lnTo>
              <a:lnTo>
                <a:pt x="298307" y="233882"/>
              </a:lnTo>
              <a:lnTo>
                <a:pt x="289147" y="233882"/>
              </a:lnTo>
              <a:lnTo>
                <a:pt x="286399" y="231440"/>
              </a:lnTo>
              <a:lnTo>
                <a:pt x="286399" y="225028"/>
              </a:lnTo>
              <a:lnTo>
                <a:pt x="289147" y="222585"/>
              </a:lnTo>
              <a:lnTo>
                <a:pt x="298307" y="222585"/>
              </a:lnTo>
              <a:lnTo>
                <a:pt x="296780" y="221059"/>
              </a:lnTo>
              <a:close/>
            </a:path>
            <a:path w="300355" h="297815">
              <a:moveTo>
                <a:pt x="298307" y="222585"/>
              </a:moveTo>
              <a:lnTo>
                <a:pt x="295864" y="222585"/>
              </a:lnTo>
              <a:lnTo>
                <a:pt x="298002" y="225028"/>
              </a:lnTo>
              <a:lnTo>
                <a:pt x="298002" y="231440"/>
              </a:lnTo>
              <a:lnTo>
                <a:pt x="295864" y="233882"/>
              </a:lnTo>
              <a:lnTo>
                <a:pt x="298307" y="233882"/>
              </a:lnTo>
              <a:lnTo>
                <a:pt x="299829" y="232361"/>
              </a:lnTo>
              <a:lnTo>
                <a:pt x="299829" y="224107"/>
              </a:lnTo>
              <a:lnTo>
                <a:pt x="298307" y="222585"/>
              </a:lnTo>
              <a:close/>
            </a:path>
            <a:path w="300355" h="297815">
              <a:moveTo>
                <a:pt x="294338" y="223501"/>
              </a:moveTo>
              <a:lnTo>
                <a:pt x="289453" y="223501"/>
              </a:lnTo>
              <a:lnTo>
                <a:pt x="289453" y="232356"/>
              </a:lnTo>
              <a:lnTo>
                <a:pt x="290979" y="232356"/>
              </a:lnTo>
              <a:lnTo>
                <a:pt x="290979" y="228997"/>
              </a:lnTo>
              <a:lnTo>
                <a:pt x="294847" y="228997"/>
              </a:lnTo>
              <a:lnTo>
                <a:pt x="294643" y="228692"/>
              </a:lnTo>
              <a:lnTo>
                <a:pt x="293727" y="228386"/>
              </a:lnTo>
              <a:lnTo>
                <a:pt x="295559" y="227776"/>
              </a:lnTo>
              <a:lnTo>
                <a:pt x="290979" y="227776"/>
              </a:lnTo>
              <a:lnTo>
                <a:pt x="290979" y="225333"/>
              </a:lnTo>
              <a:lnTo>
                <a:pt x="295356" y="225333"/>
              </a:lnTo>
              <a:lnTo>
                <a:pt x="295254" y="224723"/>
              </a:lnTo>
              <a:lnTo>
                <a:pt x="294338" y="223501"/>
              </a:lnTo>
              <a:close/>
            </a:path>
            <a:path w="300355" h="297815">
              <a:moveTo>
                <a:pt x="294847" y="228997"/>
              </a:moveTo>
              <a:lnTo>
                <a:pt x="292811" y="228997"/>
              </a:lnTo>
              <a:lnTo>
                <a:pt x="293422" y="229913"/>
              </a:lnTo>
              <a:lnTo>
                <a:pt x="293727" y="230829"/>
              </a:lnTo>
              <a:lnTo>
                <a:pt x="294032" y="232356"/>
              </a:lnTo>
              <a:lnTo>
                <a:pt x="295559" y="232356"/>
              </a:lnTo>
              <a:lnTo>
                <a:pt x="295376" y="231440"/>
              </a:lnTo>
              <a:lnTo>
                <a:pt x="295254" y="229608"/>
              </a:lnTo>
              <a:lnTo>
                <a:pt x="294847" y="228997"/>
              </a:lnTo>
              <a:close/>
            </a:path>
            <a:path w="300355" h="297815">
              <a:moveTo>
                <a:pt x="295356" y="225333"/>
              </a:moveTo>
              <a:lnTo>
                <a:pt x="293117" y="225333"/>
              </a:lnTo>
              <a:lnTo>
                <a:pt x="293727" y="225639"/>
              </a:lnTo>
              <a:lnTo>
                <a:pt x="293727" y="227471"/>
              </a:lnTo>
              <a:lnTo>
                <a:pt x="292811" y="227776"/>
              </a:lnTo>
              <a:lnTo>
                <a:pt x="295559" y="227776"/>
              </a:lnTo>
              <a:lnTo>
                <a:pt x="295559" y="226555"/>
              </a:lnTo>
              <a:lnTo>
                <a:pt x="295356" y="225333"/>
              </a:lnTo>
              <a:close/>
            </a:path>
            <a:path w="300355" h="297815">
              <a:moveTo>
                <a:pt x="144452" y="110529"/>
              </a:moveTo>
              <a:lnTo>
                <a:pt x="133734" y="110529"/>
              </a:lnTo>
              <a:lnTo>
                <a:pt x="150212" y="143614"/>
              </a:lnTo>
              <a:lnTo>
                <a:pt x="167320" y="166137"/>
              </a:lnTo>
              <a:lnTo>
                <a:pt x="183284" y="180474"/>
              </a:lnTo>
              <a:lnTo>
                <a:pt x="196327" y="188999"/>
              </a:lnTo>
              <a:lnTo>
                <a:pt x="168885" y="194447"/>
              </a:lnTo>
              <a:lnTo>
                <a:pt x="140299" y="201670"/>
              </a:lnTo>
              <a:lnTo>
                <a:pt x="111483" y="210725"/>
              </a:lnTo>
              <a:lnTo>
                <a:pt x="83355" y="221669"/>
              </a:lnTo>
              <a:lnTo>
                <a:pt x="86354" y="221669"/>
              </a:lnTo>
              <a:lnTo>
                <a:pt x="111960" y="213850"/>
              </a:lnTo>
              <a:lnTo>
                <a:pt x="143199" y="206517"/>
              </a:lnTo>
              <a:lnTo>
                <a:pt x="175583" y="200730"/>
              </a:lnTo>
              <a:lnTo>
                <a:pt x="207624" y="196632"/>
              </a:lnTo>
              <a:lnTo>
                <a:pt x="230551" y="196632"/>
              </a:lnTo>
              <a:lnTo>
                <a:pt x="225639" y="194495"/>
              </a:lnTo>
              <a:lnTo>
                <a:pt x="246349" y="193545"/>
              </a:lnTo>
              <a:lnTo>
                <a:pt x="293606" y="193545"/>
              </a:lnTo>
              <a:lnTo>
                <a:pt x="285674" y="189266"/>
              </a:lnTo>
              <a:lnTo>
                <a:pt x="274286" y="186862"/>
              </a:lnTo>
              <a:lnTo>
                <a:pt x="212204" y="186862"/>
              </a:lnTo>
              <a:lnTo>
                <a:pt x="205119" y="182806"/>
              </a:lnTo>
              <a:lnTo>
                <a:pt x="169563" y="153748"/>
              </a:lnTo>
              <a:lnTo>
                <a:pt x="145995" y="114579"/>
              </a:lnTo>
              <a:lnTo>
                <a:pt x="144452" y="110529"/>
              </a:lnTo>
              <a:close/>
            </a:path>
            <a:path w="300355" h="297815">
              <a:moveTo>
                <a:pt x="230551" y="196632"/>
              </a:moveTo>
              <a:lnTo>
                <a:pt x="207624" y="196632"/>
              </a:lnTo>
              <a:lnTo>
                <a:pt x="227661" y="205687"/>
              </a:lnTo>
              <a:lnTo>
                <a:pt x="247470" y="212509"/>
              </a:lnTo>
              <a:lnTo>
                <a:pt x="265675" y="216813"/>
              </a:lnTo>
              <a:lnTo>
                <a:pt x="280903" y="218311"/>
              </a:lnTo>
              <a:lnTo>
                <a:pt x="290369" y="218311"/>
              </a:lnTo>
              <a:lnTo>
                <a:pt x="295559" y="216173"/>
              </a:lnTo>
              <a:lnTo>
                <a:pt x="296246" y="213425"/>
              </a:lnTo>
              <a:lnTo>
                <a:pt x="287315" y="213425"/>
              </a:lnTo>
              <a:lnTo>
                <a:pt x="275231" y="212056"/>
              </a:lnTo>
              <a:lnTo>
                <a:pt x="260255" y="208197"/>
              </a:lnTo>
              <a:lnTo>
                <a:pt x="243391" y="202219"/>
              </a:lnTo>
              <a:lnTo>
                <a:pt x="230551" y="196632"/>
              </a:lnTo>
              <a:close/>
            </a:path>
            <a:path w="300355" h="297815">
              <a:moveTo>
                <a:pt x="296780" y="211288"/>
              </a:moveTo>
              <a:lnTo>
                <a:pt x="294643" y="212204"/>
              </a:lnTo>
              <a:lnTo>
                <a:pt x="291285" y="213425"/>
              </a:lnTo>
              <a:lnTo>
                <a:pt x="296246" y="213425"/>
              </a:lnTo>
              <a:lnTo>
                <a:pt x="296780" y="211288"/>
              </a:lnTo>
              <a:close/>
            </a:path>
            <a:path w="300355" h="297815">
              <a:moveTo>
                <a:pt x="293606" y="193545"/>
              </a:moveTo>
              <a:lnTo>
                <a:pt x="246349" y="193545"/>
              </a:lnTo>
              <a:lnTo>
                <a:pt x="270408" y="194228"/>
              </a:lnTo>
              <a:lnTo>
                <a:pt x="290173" y="198402"/>
              </a:lnTo>
              <a:lnTo>
                <a:pt x="298002" y="207929"/>
              </a:lnTo>
              <a:lnTo>
                <a:pt x="298918" y="205792"/>
              </a:lnTo>
              <a:lnTo>
                <a:pt x="299829" y="204881"/>
              </a:lnTo>
              <a:lnTo>
                <a:pt x="299829" y="202728"/>
              </a:lnTo>
              <a:lnTo>
                <a:pt x="296117" y="194900"/>
              </a:lnTo>
              <a:lnTo>
                <a:pt x="293606" y="193545"/>
              </a:lnTo>
              <a:close/>
            </a:path>
            <a:path w="300355" h="297815">
              <a:moveTo>
                <a:pt x="248844" y="184724"/>
              </a:moveTo>
              <a:lnTo>
                <a:pt x="240671" y="184929"/>
              </a:lnTo>
              <a:lnTo>
                <a:pt x="231783" y="185449"/>
              </a:lnTo>
              <a:lnTo>
                <a:pt x="212204" y="186862"/>
              </a:lnTo>
              <a:lnTo>
                <a:pt x="274286" y="186862"/>
              </a:lnTo>
              <a:lnTo>
                <a:pt x="269563" y="185864"/>
              </a:lnTo>
              <a:lnTo>
                <a:pt x="248844" y="184724"/>
              </a:lnTo>
              <a:close/>
            </a:path>
            <a:path w="300355" h="297815">
              <a:moveTo>
                <a:pt x="142894" y="25037"/>
              </a:moveTo>
              <a:lnTo>
                <a:pt x="141248" y="34053"/>
              </a:lnTo>
              <a:lnTo>
                <a:pt x="139345" y="45646"/>
              </a:lnTo>
              <a:lnTo>
                <a:pt x="136926" y="59987"/>
              </a:lnTo>
              <a:lnTo>
                <a:pt x="133734" y="77248"/>
              </a:lnTo>
              <a:lnTo>
                <a:pt x="139909" y="77248"/>
              </a:lnTo>
              <a:lnTo>
                <a:pt x="140189" y="75273"/>
              </a:lnTo>
              <a:lnTo>
                <a:pt x="141558" y="58470"/>
              </a:lnTo>
              <a:lnTo>
                <a:pt x="142298" y="41897"/>
              </a:lnTo>
              <a:lnTo>
                <a:pt x="142894" y="25037"/>
              </a:lnTo>
              <a:close/>
            </a:path>
            <a:path w="300355" h="297815">
              <a:moveTo>
                <a:pt x="139950" y="1831"/>
              </a:moveTo>
              <a:lnTo>
                <a:pt x="132513" y="1831"/>
              </a:lnTo>
              <a:lnTo>
                <a:pt x="136787" y="3969"/>
              </a:lnTo>
              <a:lnTo>
                <a:pt x="141978" y="8243"/>
              </a:lnTo>
              <a:lnTo>
                <a:pt x="142894" y="19541"/>
              </a:lnTo>
              <a:lnTo>
                <a:pt x="144039" y="8243"/>
              </a:lnTo>
              <a:lnTo>
                <a:pt x="141520" y="2442"/>
              </a:lnTo>
              <a:lnTo>
                <a:pt x="139950" y="1831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  <xdr:oneCellAnchor>
    <xdr:from>
      <xdr:col>6</xdr:col>
      <xdr:colOff>1826834</xdr:colOff>
      <xdr:row>116</xdr:row>
      <xdr:rowOff>0</xdr:rowOff>
    </xdr:from>
    <xdr:ext cx="326390" cy="3244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326390" cy="324485"/>
        </a:xfrm>
        <a:custGeom>
          <a:avLst/>
          <a:gdLst/>
          <a:ahLst/>
          <a:cxnLst/>
          <a:rect l="0" t="0" r="0" b="0"/>
          <a:pathLst>
            <a:path w="326390" h="324485">
              <a:moveTo>
                <a:pt x="58804" y="255483"/>
              </a:moveTo>
              <a:lnTo>
                <a:pt x="30414" y="273942"/>
              </a:lnTo>
              <a:lnTo>
                <a:pt x="12333" y="291779"/>
              </a:lnTo>
              <a:lnTo>
                <a:pt x="2787" y="307248"/>
              </a:lnTo>
              <a:lnTo>
                <a:pt x="0" y="318606"/>
              </a:lnTo>
              <a:lnTo>
                <a:pt x="0" y="323922"/>
              </a:lnTo>
              <a:lnTo>
                <a:pt x="24916" y="323922"/>
              </a:lnTo>
              <a:lnTo>
                <a:pt x="26851" y="323257"/>
              </a:lnTo>
              <a:lnTo>
                <a:pt x="6312" y="323257"/>
              </a:lnTo>
              <a:lnTo>
                <a:pt x="9188" y="311172"/>
              </a:lnTo>
              <a:lnTo>
                <a:pt x="19850" y="294104"/>
              </a:lnTo>
              <a:lnTo>
                <a:pt x="36866" y="274669"/>
              </a:lnTo>
              <a:lnTo>
                <a:pt x="58804" y="255483"/>
              </a:lnTo>
              <a:close/>
            </a:path>
            <a:path w="326390" h="324485">
              <a:moveTo>
                <a:pt x="139535" y="0"/>
              </a:moveTo>
              <a:lnTo>
                <a:pt x="133005" y="4360"/>
              </a:lnTo>
              <a:lnTo>
                <a:pt x="129651" y="14451"/>
              </a:lnTo>
              <a:lnTo>
                <a:pt x="128416" y="25789"/>
              </a:lnTo>
              <a:lnTo>
                <a:pt x="128343" y="37053"/>
              </a:lnTo>
              <a:lnTo>
                <a:pt x="128478" y="41211"/>
              </a:lnTo>
              <a:lnTo>
                <a:pt x="135108" y="84053"/>
              </a:lnTo>
              <a:lnTo>
                <a:pt x="139535" y="101993"/>
              </a:lnTo>
              <a:lnTo>
                <a:pt x="132920" y="124728"/>
              </a:lnTo>
              <a:lnTo>
                <a:pt x="115406" y="167479"/>
              </a:lnTo>
              <a:lnTo>
                <a:pt x="90490" y="219478"/>
              </a:lnTo>
              <a:lnTo>
                <a:pt x="61671" y="269953"/>
              </a:lnTo>
              <a:lnTo>
                <a:pt x="32446" y="308136"/>
              </a:lnTo>
              <a:lnTo>
                <a:pt x="6312" y="323257"/>
              </a:lnTo>
              <a:lnTo>
                <a:pt x="26851" y="323257"/>
              </a:lnTo>
              <a:lnTo>
                <a:pt x="27953" y="322878"/>
              </a:lnTo>
              <a:lnTo>
                <a:pt x="45141" y="307933"/>
              </a:lnTo>
              <a:lnTo>
                <a:pt x="66004" y="281464"/>
              </a:lnTo>
              <a:lnTo>
                <a:pt x="90698" y="242194"/>
              </a:lnTo>
              <a:lnTo>
                <a:pt x="93962" y="241197"/>
              </a:lnTo>
              <a:lnTo>
                <a:pt x="90698" y="241197"/>
              </a:lnTo>
              <a:lnTo>
                <a:pt x="114260" y="198054"/>
              </a:lnTo>
              <a:lnTo>
                <a:pt x="129942" y="164909"/>
              </a:lnTo>
              <a:lnTo>
                <a:pt x="139706" y="139675"/>
              </a:lnTo>
              <a:lnTo>
                <a:pt x="145515" y="120266"/>
              </a:lnTo>
              <a:lnTo>
                <a:pt x="157177" y="120266"/>
              </a:lnTo>
              <a:lnTo>
                <a:pt x="149834" y="100997"/>
              </a:lnTo>
              <a:lnTo>
                <a:pt x="152234" y="84053"/>
              </a:lnTo>
              <a:lnTo>
                <a:pt x="145515" y="84053"/>
              </a:lnTo>
              <a:lnTo>
                <a:pt x="137666" y="42192"/>
              </a:lnTo>
              <a:lnTo>
                <a:pt x="137319" y="25212"/>
              </a:lnTo>
              <a:lnTo>
                <a:pt x="138082" y="16735"/>
              </a:lnTo>
              <a:lnTo>
                <a:pt x="140153" y="7947"/>
              </a:lnTo>
              <a:lnTo>
                <a:pt x="144186" y="1993"/>
              </a:lnTo>
              <a:lnTo>
                <a:pt x="152278" y="1993"/>
              </a:lnTo>
              <a:lnTo>
                <a:pt x="148007" y="332"/>
              </a:lnTo>
              <a:lnTo>
                <a:pt x="139535" y="0"/>
              </a:lnTo>
              <a:close/>
            </a:path>
            <a:path w="326390" h="324485">
              <a:moveTo>
                <a:pt x="322925" y="240532"/>
              </a:moveTo>
              <a:lnTo>
                <a:pt x="313623" y="240532"/>
              </a:lnTo>
              <a:lnTo>
                <a:pt x="309975" y="243848"/>
              </a:lnTo>
              <a:lnTo>
                <a:pt x="309975" y="252831"/>
              </a:lnTo>
              <a:lnTo>
                <a:pt x="313623" y="256147"/>
              </a:lnTo>
              <a:lnTo>
                <a:pt x="322925" y="256147"/>
              </a:lnTo>
              <a:lnTo>
                <a:pt x="324586" y="254486"/>
              </a:lnTo>
              <a:lnTo>
                <a:pt x="314619" y="254486"/>
              </a:lnTo>
              <a:lnTo>
                <a:pt x="311629" y="251828"/>
              </a:lnTo>
              <a:lnTo>
                <a:pt x="311629" y="244851"/>
              </a:lnTo>
              <a:lnTo>
                <a:pt x="314619" y="242194"/>
              </a:lnTo>
              <a:lnTo>
                <a:pt x="324586" y="242194"/>
              </a:lnTo>
              <a:lnTo>
                <a:pt x="322925" y="240532"/>
              </a:lnTo>
              <a:close/>
            </a:path>
            <a:path w="326390" h="324485">
              <a:moveTo>
                <a:pt x="324586" y="242194"/>
              </a:moveTo>
              <a:lnTo>
                <a:pt x="321928" y="242194"/>
              </a:lnTo>
              <a:lnTo>
                <a:pt x="324254" y="244851"/>
              </a:lnTo>
              <a:lnTo>
                <a:pt x="324254" y="251828"/>
              </a:lnTo>
              <a:lnTo>
                <a:pt x="321928" y="254486"/>
              </a:lnTo>
              <a:lnTo>
                <a:pt x="324586" y="254486"/>
              </a:lnTo>
              <a:lnTo>
                <a:pt x="326241" y="252831"/>
              </a:lnTo>
              <a:lnTo>
                <a:pt x="326241" y="243848"/>
              </a:lnTo>
              <a:lnTo>
                <a:pt x="324586" y="242194"/>
              </a:lnTo>
              <a:close/>
            </a:path>
            <a:path w="326390" h="324485">
              <a:moveTo>
                <a:pt x="320267" y="243190"/>
              </a:moveTo>
              <a:lnTo>
                <a:pt x="314951" y="243190"/>
              </a:lnTo>
              <a:lnTo>
                <a:pt x="314951" y="252825"/>
              </a:lnTo>
              <a:lnTo>
                <a:pt x="316613" y="252825"/>
              </a:lnTo>
              <a:lnTo>
                <a:pt x="316613" y="249170"/>
              </a:lnTo>
              <a:lnTo>
                <a:pt x="320821" y="249170"/>
              </a:lnTo>
              <a:lnTo>
                <a:pt x="320599" y="248838"/>
              </a:lnTo>
              <a:lnTo>
                <a:pt x="319603" y="248506"/>
              </a:lnTo>
              <a:lnTo>
                <a:pt x="321596" y="247841"/>
              </a:lnTo>
              <a:lnTo>
                <a:pt x="316613" y="247841"/>
              </a:lnTo>
              <a:lnTo>
                <a:pt x="316613" y="245184"/>
              </a:lnTo>
              <a:lnTo>
                <a:pt x="321375" y="245184"/>
              </a:lnTo>
              <a:lnTo>
                <a:pt x="321264" y="244519"/>
              </a:lnTo>
              <a:lnTo>
                <a:pt x="320267" y="243190"/>
              </a:lnTo>
              <a:close/>
            </a:path>
            <a:path w="326390" h="324485">
              <a:moveTo>
                <a:pt x="320821" y="249170"/>
              </a:moveTo>
              <a:lnTo>
                <a:pt x="318606" y="249170"/>
              </a:lnTo>
              <a:lnTo>
                <a:pt x="319270" y="250167"/>
              </a:lnTo>
              <a:lnTo>
                <a:pt x="319603" y="251164"/>
              </a:lnTo>
              <a:lnTo>
                <a:pt x="319935" y="252825"/>
              </a:lnTo>
              <a:lnTo>
                <a:pt x="321596" y="252825"/>
              </a:lnTo>
              <a:lnTo>
                <a:pt x="321264" y="251164"/>
              </a:lnTo>
              <a:lnTo>
                <a:pt x="321264" y="249835"/>
              </a:lnTo>
              <a:lnTo>
                <a:pt x="320821" y="249170"/>
              </a:lnTo>
              <a:close/>
            </a:path>
            <a:path w="326390" h="324485">
              <a:moveTo>
                <a:pt x="321375" y="245184"/>
              </a:moveTo>
              <a:lnTo>
                <a:pt x="318938" y="245184"/>
              </a:lnTo>
              <a:lnTo>
                <a:pt x="319603" y="245516"/>
              </a:lnTo>
              <a:lnTo>
                <a:pt x="319603" y="247509"/>
              </a:lnTo>
              <a:lnTo>
                <a:pt x="318606" y="247841"/>
              </a:lnTo>
              <a:lnTo>
                <a:pt x="321596" y="247841"/>
              </a:lnTo>
              <a:lnTo>
                <a:pt x="321596" y="246513"/>
              </a:lnTo>
              <a:lnTo>
                <a:pt x="321375" y="245184"/>
              </a:lnTo>
              <a:close/>
            </a:path>
            <a:path w="326390" h="324485">
              <a:moveTo>
                <a:pt x="157177" y="120266"/>
              </a:moveTo>
              <a:lnTo>
                <a:pt x="145515" y="120266"/>
              </a:lnTo>
              <a:lnTo>
                <a:pt x="163445" y="156266"/>
              </a:lnTo>
              <a:lnTo>
                <a:pt x="182060" y="180773"/>
              </a:lnTo>
              <a:lnTo>
                <a:pt x="199430" y="196372"/>
              </a:lnTo>
              <a:lnTo>
                <a:pt x="213622" y="205649"/>
              </a:lnTo>
              <a:lnTo>
                <a:pt x="183763" y="211577"/>
              </a:lnTo>
              <a:lnTo>
                <a:pt x="152658" y="219436"/>
              </a:lnTo>
              <a:lnTo>
                <a:pt x="121304" y="229289"/>
              </a:lnTo>
              <a:lnTo>
                <a:pt x="90698" y="241197"/>
              </a:lnTo>
              <a:lnTo>
                <a:pt x="93962" y="241197"/>
              </a:lnTo>
              <a:lnTo>
                <a:pt x="121823" y="232689"/>
              </a:lnTo>
              <a:lnTo>
                <a:pt x="155814" y="224710"/>
              </a:lnTo>
              <a:lnTo>
                <a:pt x="191051" y="218413"/>
              </a:lnTo>
              <a:lnTo>
                <a:pt x="225914" y="213954"/>
              </a:lnTo>
              <a:lnTo>
                <a:pt x="250861" y="213954"/>
              </a:lnTo>
              <a:lnTo>
                <a:pt x="245516" y="211629"/>
              </a:lnTo>
              <a:lnTo>
                <a:pt x="268050" y="210596"/>
              </a:lnTo>
              <a:lnTo>
                <a:pt x="319471" y="210596"/>
              </a:lnTo>
              <a:lnTo>
                <a:pt x="310840" y="205939"/>
              </a:lnTo>
              <a:lnTo>
                <a:pt x="298449" y="203323"/>
              </a:lnTo>
              <a:lnTo>
                <a:pt x="230898" y="203323"/>
              </a:lnTo>
              <a:lnTo>
                <a:pt x="223189" y="198911"/>
              </a:lnTo>
              <a:lnTo>
                <a:pt x="184500" y="167292"/>
              </a:lnTo>
              <a:lnTo>
                <a:pt x="158856" y="124673"/>
              </a:lnTo>
              <a:lnTo>
                <a:pt x="157177" y="120266"/>
              </a:lnTo>
              <a:close/>
            </a:path>
            <a:path w="326390" h="324485">
              <a:moveTo>
                <a:pt x="250861" y="213954"/>
              </a:moveTo>
              <a:lnTo>
                <a:pt x="225914" y="213954"/>
              </a:lnTo>
              <a:lnTo>
                <a:pt x="247717" y="223807"/>
              </a:lnTo>
              <a:lnTo>
                <a:pt x="269270" y="231230"/>
              </a:lnTo>
              <a:lnTo>
                <a:pt x="289079" y="235912"/>
              </a:lnTo>
              <a:lnTo>
                <a:pt x="305649" y="237542"/>
              </a:lnTo>
              <a:lnTo>
                <a:pt x="315948" y="237542"/>
              </a:lnTo>
              <a:lnTo>
                <a:pt x="321596" y="235217"/>
              </a:lnTo>
              <a:lnTo>
                <a:pt x="322344" y="232227"/>
              </a:lnTo>
              <a:lnTo>
                <a:pt x="312626" y="232227"/>
              </a:lnTo>
              <a:lnTo>
                <a:pt x="299477" y="230737"/>
              </a:lnTo>
              <a:lnTo>
                <a:pt x="283182" y="226537"/>
              </a:lnTo>
              <a:lnTo>
                <a:pt x="264832" y="220033"/>
              </a:lnTo>
              <a:lnTo>
                <a:pt x="250861" y="213954"/>
              </a:lnTo>
              <a:close/>
            </a:path>
            <a:path w="326390" h="324485">
              <a:moveTo>
                <a:pt x="322925" y="229901"/>
              </a:moveTo>
              <a:lnTo>
                <a:pt x="320599" y="230898"/>
              </a:lnTo>
              <a:lnTo>
                <a:pt x="316945" y="232227"/>
              </a:lnTo>
              <a:lnTo>
                <a:pt x="322344" y="232227"/>
              </a:lnTo>
              <a:lnTo>
                <a:pt x="322925" y="229901"/>
              </a:lnTo>
              <a:close/>
            </a:path>
            <a:path w="326390" h="324485">
              <a:moveTo>
                <a:pt x="319471" y="210596"/>
              </a:moveTo>
              <a:lnTo>
                <a:pt x="268050" y="210596"/>
              </a:lnTo>
              <a:lnTo>
                <a:pt x="294229" y="211338"/>
              </a:lnTo>
              <a:lnTo>
                <a:pt x="315735" y="215880"/>
              </a:lnTo>
              <a:lnTo>
                <a:pt x="324254" y="226247"/>
              </a:lnTo>
              <a:lnTo>
                <a:pt x="325251" y="223921"/>
              </a:lnTo>
              <a:lnTo>
                <a:pt x="326241" y="222931"/>
              </a:lnTo>
              <a:lnTo>
                <a:pt x="326241" y="220585"/>
              </a:lnTo>
              <a:lnTo>
                <a:pt x="322203" y="212070"/>
              </a:lnTo>
              <a:lnTo>
                <a:pt x="319471" y="210596"/>
              </a:lnTo>
              <a:close/>
            </a:path>
            <a:path w="326390" h="324485">
              <a:moveTo>
                <a:pt x="270765" y="200997"/>
              </a:moveTo>
              <a:lnTo>
                <a:pt x="261873" y="201221"/>
              </a:lnTo>
              <a:lnTo>
                <a:pt x="252202" y="201786"/>
              </a:lnTo>
              <a:lnTo>
                <a:pt x="230898" y="203323"/>
              </a:lnTo>
              <a:lnTo>
                <a:pt x="298449" y="203323"/>
              </a:lnTo>
              <a:lnTo>
                <a:pt x="293310" y="202238"/>
              </a:lnTo>
              <a:lnTo>
                <a:pt x="270765" y="200997"/>
              </a:lnTo>
              <a:close/>
            </a:path>
            <a:path w="326390" h="324485">
              <a:moveTo>
                <a:pt x="155482" y="27242"/>
              </a:moveTo>
              <a:lnTo>
                <a:pt x="153691" y="37053"/>
              </a:lnTo>
              <a:lnTo>
                <a:pt x="151620" y="49668"/>
              </a:lnTo>
              <a:lnTo>
                <a:pt x="148988" y="65272"/>
              </a:lnTo>
              <a:lnTo>
                <a:pt x="145515" y="84053"/>
              </a:lnTo>
              <a:lnTo>
                <a:pt x="152234" y="84053"/>
              </a:lnTo>
              <a:lnTo>
                <a:pt x="152539" y="81904"/>
              </a:lnTo>
              <a:lnTo>
                <a:pt x="154029" y="63621"/>
              </a:lnTo>
              <a:lnTo>
                <a:pt x="154833" y="45587"/>
              </a:lnTo>
              <a:lnTo>
                <a:pt x="155482" y="27242"/>
              </a:lnTo>
              <a:close/>
            </a:path>
            <a:path w="326390" h="324485">
              <a:moveTo>
                <a:pt x="152278" y="1993"/>
              </a:moveTo>
              <a:lnTo>
                <a:pt x="144186" y="1993"/>
              </a:lnTo>
              <a:lnTo>
                <a:pt x="148838" y="4318"/>
              </a:lnTo>
              <a:lnTo>
                <a:pt x="154485" y="8970"/>
              </a:lnTo>
              <a:lnTo>
                <a:pt x="155482" y="21262"/>
              </a:lnTo>
              <a:lnTo>
                <a:pt x="156728" y="8970"/>
              </a:lnTo>
              <a:lnTo>
                <a:pt x="153987" y="2657"/>
              </a:lnTo>
              <a:lnTo>
                <a:pt x="152278" y="1993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abSelected="1" topLeftCell="A110" zoomScale="80" zoomScaleNormal="80" workbookViewId="0">
      <selection activeCell="D124" sqref="D124"/>
    </sheetView>
  </sheetViews>
  <sheetFormatPr defaultRowHeight="12.75" x14ac:dyDescent="0.2"/>
  <cols>
    <col min="1" max="1" width="5.83203125" customWidth="1"/>
    <col min="2" max="2" width="59" customWidth="1"/>
    <col min="3" max="3" width="10.5" customWidth="1"/>
    <col min="4" max="4" width="9.33203125" customWidth="1"/>
    <col min="5" max="5" width="20.1640625" style="109" customWidth="1"/>
    <col min="6" max="6" width="18" style="109" customWidth="1"/>
    <col min="7" max="7" width="44.83203125" customWidth="1"/>
    <col min="8" max="9" width="10.5" customWidth="1"/>
    <col min="10" max="10" width="17.33203125" style="109" customWidth="1"/>
    <col min="11" max="11" width="21.83203125" style="109" customWidth="1"/>
    <col min="12" max="12" width="0.1640625" customWidth="1"/>
  </cols>
  <sheetData>
    <row r="1" spans="1:11" ht="30.95" customHeight="1" x14ac:dyDescent="0.2">
      <c r="A1" s="240" t="s">
        <v>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21.75" customHeight="1" x14ac:dyDescent="0.2">
      <c r="A2" s="239" t="s">
        <v>161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ht="18.95" customHeight="1" x14ac:dyDescent="0.2">
      <c r="A3" s="249"/>
      <c r="B3" s="249"/>
      <c r="C3" s="249"/>
      <c r="D3" s="249"/>
      <c r="E3" s="250"/>
      <c r="F3" s="249"/>
      <c r="G3" s="249"/>
      <c r="H3" s="249"/>
      <c r="I3" s="249"/>
      <c r="J3" s="249"/>
      <c r="K3" s="250"/>
    </row>
    <row r="4" spans="1:11" ht="30.75" customHeight="1" x14ac:dyDescent="0.2">
      <c r="A4" s="251" t="s">
        <v>59</v>
      </c>
      <c r="B4" s="253" t="s">
        <v>3</v>
      </c>
      <c r="C4" s="255" t="s">
        <v>4</v>
      </c>
      <c r="D4" s="256"/>
      <c r="E4" s="83" t="s">
        <v>0</v>
      </c>
      <c r="F4" s="84" t="s">
        <v>1</v>
      </c>
      <c r="G4" s="257" t="s">
        <v>5</v>
      </c>
      <c r="H4" s="258"/>
      <c r="I4" s="259"/>
      <c r="J4" s="83" t="s">
        <v>0</v>
      </c>
      <c r="K4" s="110" t="s">
        <v>1</v>
      </c>
    </row>
    <row r="5" spans="1:11" ht="15.75" customHeight="1" x14ac:dyDescent="0.2">
      <c r="A5" s="252"/>
      <c r="B5" s="254"/>
      <c r="C5" s="1" t="s">
        <v>6</v>
      </c>
      <c r="D5" s="1" t="s">
        <v>7</v>
      </c>
      <c r="E5" s="85"/>
      <c r="F5" s="86"/>
      <c r="G5" s="1" t="s">
        <v>8</v>
      </c>
      <c r="H5" s="2" t="s">
        <v>6</v>
      </c>
      <c r="I5" s="1" t="s">
        <v>7</v>
      </c>
      <c r="J5" s="86"/>
      <c r="K5" s="111"/>
    </row>
    <row r="6" spans="1:11" ht="18" customHeight="1" x14ac:dyDescent="0.2">
      <c r="A6" s="247" t="s">
        <v>9</v>
      </c>
      <c r="B6" s="248"/>
      <c r="C6" s="248"/>
      <c r="D6" s="248"/>
      <c r="E6" s="248"/>
      <c r="F6" s="87"/>
      <c r="G6" s="69"/>
      <c r="H6" s="69"/>
      <c r="I6" s="69"/>
      <c r="J6" s="87"/>
      <c r="K6" s="112"/>
    </row>
    <row r="7" spans="1:11" s="28" customFormat="1" ht="33.75" customHeight="1" x14ac:dyDescent="0.2">
      <c r="A7" s="9">
        <v>1</v>
      </c>
      <c r="B7" s="11" t="s">
        <v>66</v>
      </c>
      <c r="C7" s="10" t="s">
        <v>10</v>
      </c>
      <c r="D7" s="9">
        <v>6</v>
      </c>
      <c r="E7" s="88"/>
      <c r="F7" s="89">
        <f>D7*E7</f>
        <v>0</v>
      </c>
      <c r="G7" s="45"/>
      <c r="H7" s="29"/>
      <c r="I7" s="29"/>
      <c r="J7" s="105"/>
      <c r="K7" s="113"/>
    </row>
    <row r="8" spans="1:11" ht="21.75" customHeight="1" x14ac:dyDescent="0.2">
      <c r="A8" s="3">
        <v>2</v>
      </c>
      <c r="B8" s="4" t="s">
        <v>136</v>
      </c>
      <c r="C8" s="5" t="s">
        <v>11</v>
      </c>
      <c r="D8" s="6">
        <v>130.5</v>
      </c>
      <c r="E8" s="90"/>
      <c r="F8" s="91">
        <f t="shared" ref="F8:F24" si="0">D8*E8</f>
        <v>0</v>
      </c>
      <c r="G8" s="46"/>
      <c r="H8" s="25"/>
      <c r="I8" s="25"/>
      <c r="J8" s="114"/>
      <c r="K8" s="115"/>
    </row>
    <row r="9" spans="1:11" ht="15" customHeight="1" x14ac:dyDescent="0.2">
      <c r="A9" s="3">
        <v>3</v>
      </c>
      <c r="B9" s="4" t="s">
        <v>67</v>
      </c>
      <c r="C9" s="5" t="s">
        <v>11</v>
      </c>
      <c r="D9" s="6">
        <v>6.5</v>
      </c>
      <c r="E9" s="90"/>
      <c r="F9" s="91">
        <f t="shared" si="0"/>
        <v>0</v>
      </c>
      <c r="G9" s="46"/>
      <c r="H9" s="25"/>
      <c r="I9" s="25"/>
      <c r="J9" s="114"/>
      <c r="K9" s="116"/>
    </row>
    <row r="10" spans="1:11" ht="30" customHeight="1" x14ac:dyDescent="0.2">
      <c r="A10" s="3">
        <v>4</v>
      </c>
      <c r="B10" s="4" t="s">
        <v>68</v>
      </c>
      <c r="C10" s="5" t="s">
        <v>10</v>
      </c>
      <c r="D10" s="3">
        <v>16</v>
      </c>
      <c r="E10" s="90"/>
      <c r="F10" s="91">
        <f t="shared" si="0"/>
        <v>0</v>
      </c>
      <c r="G10" s="45"/>
      <c r="H10" s="26"/>
      <c r="I10" s="26"/>
      <c r="J10" s="117"/>
      <c r="K10" s="118"/>
    </row>
    <row r="11" spans="1:11" ht="30" customHeight="1" x14ac:dyDescent="0.2">
      <c r="A11" s="3">
        <v>5</v>
      </c>
      <c r="B11" s="4" t="s">
        <v>137</v>
      </c>
      <c r="C11" s="5" t="s">
        <v>11</v>
      </c>
      <c r="D11" s="6">
        <v>14.9</v>
      </c>
      <c r="E11" s="90"/>
      <c r="F11" s="91">
        <f t="shared" si="0"/>
        <v>0</v>
      </c>
      <c r="G11" s="45"/>
      <c r="H11" s="29"/>
      <c r="I11" s="29"/>
      <c r="J11" s="105"/>
      <c r="K11" s="113"/>
    </row>
    <row r="12" spans="1:11" ht="30" customHeight="1" x14ac:dyDescent="0.2">
      <c r="A12" s="3">
        <v>6</v>
      </c>
      <c r="B12" s="4" t="s">
        <v>69</v>
      </c>
      <c r="C12" s="5" t="s">
        <v>10</v>
      </c>
      <c r="D12" s="3">
        <v>5</v>
      </c>
      <c r="E12" s="90"/>
      <c r="F12" s="91">
        <f t="shared" si="0"/>
        <v>0</v>
      </c>
      <c r="G12" s="45"/>
      <c r="H12" s="26"/>
      <c r="I12" s="26"/>
      <c r="J12" s="117"/>
      <c r="K12" s="119"/>
    </row>
    <row r="13" spans="1:11" ht="27.95" customHeight="1" x14ac:dyDescent="0.2">
      <c r="A13" s="3">
        <v>7</v>
      </c>
      <c r="B13" s="4" t="s">
        <v>70</v>
      </c>
      <c r="C13" s="5" t="s">
        <v>11</v>
      </c>
      <c r="D13" s="6">
        <v>36.4</v>
      </c>
      <c r="E13" s="90"/>
      <c r="F13" s="91">
        <f t="shared" si="0"/>
        <v>0</v>
      </c>
      <c r="G13" s="45"/>
      <c r="H13" s="26"/>
      <c r="I13" s="26"/>
      <c r="J13" s="117"/>
      <c r="K13" s="106"/>
    </row>
    <row r="14" spans="1:11" ht="30" customHeight="1" x14ac:dyDescent="0.2">
      <c r="A14" s="3">
        <v>8</v>
      </c>
      <c r="B14" s="4" t="s">
        <v>12</v>
      </c>
      <c r="C14" s="5" t="s">
        <v>11</v>
      </c>
      <c r="D14" s="3">
        <v>6</v>
      </c>
      <c r="E14" s="90"/>
      <c r="F14" s="91">
        <f t="shared" si="0"/>
        <v>0</v>
      </c>
      <c r="G14" s="45"/>
      <c r="H14" s="29"/>
      <c r="I14" s="29"/>
      <c r="J14" s="105"/>
      <c r="K14" s="106"/>
    </row>
    <row r="15" spans="1:11" ht="54" customHeight="1" x14ac:dyDescent="0.2">
      <c r="A15" s="9">
        <v>9</v>
      </c>
      <c r="B15" s="4" t="s">
        <v>73</v>
      </c>
      <c r="C15" s="10" t="s">
        <v>13</v>
      </c>
      <c r="D15" s="9">
        <v>20</v>
      </c>
      <c r="E15" s="88"/>
      <c r="F15" s="89">
        <f t="shared" si="0"/>
        <v>0</v>
      </c>
      <c r="G15" s="45" t="s">
        <v>79</v>
      </c>
      <c r="H15" s="29" t="s">
        <v>10</v>
      </c>
      <c r="I15" s="29">
        <v>2</v>
      </c>
      <c r="J15" s="105"/>
      <c r="K15" s="106">
        <f t="shared" ref="K15" si="1">I15*J15</f>
        <v>0</v>
      </c>
    </row>
    <row r="16" spans="1:11" ht="53.25" customHeight="1" x14ac:dyDescent="0.2">
      <c r="A16" s="9">
        <v>10</v>
      </c>
      <c r="B16" s="4" t="s">
        <v>73</v>
      </c>
      <c r="C16" s="10" t="s">
        <v>13</v>
      </c>
      <c r="D16" s="9">
        <v>6</v>
      </c>
      <c r="E16" s="88"/>
      <c r="F16" s="89">
        <f t="shared" si="0"/>
        <v>0</v>
      </c>
      <c r="G16" s="45" t="s">
        <v>79</v>
      </c>
      <c r="H16" s="29" t="s">
        <v>10</v>
      </c>
      <c r="I16" s="29">
        <v>2</v>
      </c>
      <c r="J16" s="105"/>
      <c r="K16" s="106">
        <f t="shared" ref="K16" si="2">I16*J16</f>
        <v>0</v>
      </c>
    </row>
    <row r="17" spans="1:11" ht="27" customHeight="1" x14ac:dyDescent="0.2">
      <c r="A17" s="3">
        <v>11</v>
      </c>
      <c r="B17" s="4" t="s">
        <v>14</v>
      </c>
      <c r="C17" s="5" t="s">
        <v>11</v>
      </c>
      <c r="D17" s="3">
        <v>7</v>
      </c>
      <c r="E17" s="90"/>
      <c r="F17" s="91">
        <f t="shared" si="0"/>
        <v>0</v>
      </c>
      <c r="G17" s="45"/>
      <c r="H17" s="29"/>
      <c r="I17" s="29"/>
      <c r="J17" s="105"/>
      <c r="K17" s="106"/>
    </row>
    <row r="18" spans="1:11" ht="15" customHeight="1" x14ac:dyDescent="0.2">
      <c r="A18" s="3">
        <v>12</v>
      </c>
      <c r="B18" s="4" t="s">
        <v>71</v>
      </c>
      <c r="C18" s="5" t="s">
        <v>13</v>
      </c>
      <c r="D18" s="3">
        <v>150</v>
      </c>
      <c r="E18" s="90"/>
      <c r="F18" s="91">
        <f t="shared" si="0"/>
        <v>0</v>
      </c>
      <c r="G18" s="46"/>
      <c r="H18" s="25"/>
      <c r="I18" s="25"/>
      <c r="J18" s="114"/>
      <c r="K18" s="116"/>
    </row>
    <row r="19" spans="1:11" ht="15" customHeight="1" x14ac:dyDescent="0.2">
      <c r="A19" s="3">
        <v>13</v>
      </c>
      <c r="B19" s="4" t="s">
        <v>15</v>
      </c>
      <c r="C19" s="5" t="s">
        <v>11</v>
      </c>
      <c r="D19" s="3">
        <v>130</v>
      </c>
      <c r="E19" s="90"/>
      <c r="F19" s="91">
        <f t="shared" si="0"/>
        <v>0</v>
      </c>
      <c r="G19" s="46"/>
      <c r="H19" s="25"/>
      <c r="I19" s="25"/>
      <c r="J19" s="114"/>
      <c r="K19" s="116"/>
    </row>
    <row r="20" spans="1:11" ht="54" customHeight="1" x14ac:dyDescent="0.2">
      <c r="A20" s="3">
        <v>14</v>
      </c>
      <c r="B20" s="11" t="s">
        <v>72</v>
      </c>
      <c r="C20" s="10" t="s">
        <v>16</v>
      </c>
      <c r="D20" s="9">
        <v>4</v>
      </c>
      <c r="E20" s="88"/>
      <c r="F20" s="89">
        <f t="shared" si="0"/>
        <v>0</v>
      </c>
      <c r="G20" s="45" t="s">
        <v>80</v>
      </c>
      <c r="H20" s="29" t="s">
        <v>10</v>
      </c>
      <c r="I20" s="29">
        <v>4</v>
      </c>
      <c r="J20" s="105"/>
      <c r="K20" s="106">
        <f t="shared" ref="K20:K21" si="3">I20*J20</f>
        <v>0</v>
      </c>
    </row>
    <row r="21" spans="1:11" ht="68.099999999999994" customHeight="1" x14ac:dyDescent="0.2">
      <c r="A21" s="9">
        <v>15</v>
      </c>
      <c r="B21" s="11" t="s">
        <v>74</v>
      </c>
      <c r="C21" s="10" t="s">
        <v>17</v>
      </c>
      <c r="D21" s="9">
        <v>1</v>
      </c>
      <c r="E21" s="88"/>
      <c r="F21" s="89">
        <f t="shared" si="0"/>
        <v>0</v>
      </c>
      <c r="G21" s="45" t="s">
        <v>82</v>
      </c>
      <c r="H21" s="26" t="s">
        <v>10</v>
      </c>
      <c r="I21" s="26">
        <v>1</v>
      </c>
      <c r="J21" s="105"/>
      <c r="K21" s="106">
        <f t="shared" si="3"/>
        <v>0</v>
      </c>
    </row>
    <row r="22" spans="1:11" ht="90" customHeight="1" x14ac:dyDescent="0.2">
      <c r="A22" s="9">
        <v>16</v>
      </c>
      <c r="B22" s="11" t="s">
        <v>75</v>
      </c>
      <c r="C22" s="10" t="s">
        <v>17</v>
      </c>
      <c r="D22" s="9">
        <v>1</v>
      </c>
      <c r="E22" s="88"/>
      <c r="F22" s="89">
        <f t="shared" si="0"/>
        <v>0</v>
      </c>
      <c r="G22" s="45" t="s">
        <v>81</v>
      </c>
      <c r="H22" s="26" t="s">
        <v>10</v>
      </c>
      <c r="I22" s="26">
        <v>1</v>
      </c>
      <c r="J22" s="105"/>
      <c r="K22" s="106">
        <f t="shared" ref="K22:K23" si="4">I22*J22</f>
        <v>0</v>
      </c>
    </row>
    <row r="23" spans="1:11" ht="68.099999999999994" customHeight="1" x14ac:dyDescent="0.2">
      <c r="A23" s="9">
        <v>17</v>
      </c>
      <c r="B23" s="11" t="s">
        <v>76</v>
      </c>
      <c r="C23" s="10" t="s">
        <v>17</v>
      </c>
      <c r="D23" s="9">
        <v>1</v>
      </c>
      <c r="E23" s="88"/>
      <c r="F23" s="89">
        <f t="shared" si="0"/>
        <v>0</v>
      </c>
      <c r="G23" s="45" t="s">
        <v>82</v>
      </c>
      <c r="H23" s="26" t="s">
        <v>10</v>
      </c>
      <c r="I23" s="26">
        <v>1</v>
      </c>
      <c r="J23" s="105"/>
      <c r="K23" s="106">
        <f t="shared" si="4"/>
        <v>0</v>
      </c>
    </row>
    <row r="24" spans="1:11" ht="41.1" customHeight="1" x14ac:dyDescent="0.2">
      <c r="A24" s="9">
        <v>18</v>
      </c>
      <c r="B24" s="11" t="s">
        <v>114</v>
      </c>
      <c r="C24" s="10" t="s">
        <v>11</v>
      </c>
      <c r="D24" s="9">
        <v>6</v>
      </c>
      <c r="E24" s="88"/>
      <c r="F24" s="89">
        <f t="shared" si="0"/>
        <v>0</v>
      </c>
      <c r="G24" s="39"/>
      <c r="H24" s="8"/>
      <c r="I24" s="8"/>
      <c r="J24" s="105"/>
      <c r="K24" s="120"/>
    </row>
    <row r="25" spans="1:11" ht="18" customHeight="1" x14ac:dyDescent="0.2">
      <c r="A25" s="245" t="s">
        <v>18</v>
      </c>
      <c r="B25" s="246"/>
      <c r="C25" s="246"/>
      <c r="D25" s="246"/>
      <c r="E25" s="246"/>
      <c r="F25" s="87"/>
      <c r="G25" s="69"/>
      <c r="H25" s="69"/>
      <c r="I25" s="69"/>
      <c r="J25" s="87"/>
      <c r="K25" s="112"/>
    </row>
    <row r="26" spans="1:11" ht="39.75" customHeight="1" x14ac:dyDescent="0.2">
      <c r="A26" s="80">
        <v>1</v>
      </c>
      <c r="B26" s="71" t="s">
        <v>19</v>
      </c>
      <c r="C26" s="81" t="s">
        <v>10</v>
      </c>
      <c r="D26" s="80">
        <v>6</v>
      </c>
      <c r="E26" s="92"/>
      <c r="F26" s="90">
        <f>D26*E26</f>
        <v>0</v>
      </c>
      <c r="G26" s="44" t="s">
        <v>83</v>
      </c>
      <c r="H26" s="30" t="s">
        <v>10</v>
      </c>
      <c r="I26" s="30">
        <v>1</v>
      </c>
      <c r="J26" s="105"/>
      <c r="K26" s="113">
        <f t="shared" ref="K26:K38" si="5">I26*J26</f>
        <v>0</v>
      </c>
    </row>
    <row r="27" spans="1:11" ht="39.75" customHeight="1" x14ac:dyDescent="0.2">
      <c r="A27" s="80"/>
      <c r="B27" s="71"/>
      <c r="C27" s="81"/>
      <c r="D27" s="80"/>
      <c r="E27" s="92"/>
      <c r="F27" s="90"/>
      <c r="G27" s="44" t="s">
        <v>84</v>
      </c>
      <c r="H27" s="30" t="s">
        <v>85</v>
      </c>
      <c r="I27" s="30">
        <v>1</v>
      </c>
      <c r="J27" s="105"/>
      <c r="K27" s="113">
        <f t="shared" si="5"/>
        <v>0</v>
      </c>
    </row>
    <row r="28" spans="1:11" ht="39.75" customHeight="1" x14ac:dyDescent="0.2">
      <c r="A28" s="80"/>
      <c r="B28" s="71"/>
      <c r="C28" s="81"/>
      <c r="D28" s="80"/>
      <c r="E28" s="92"/>
      <c r="F28" s="90"/>
      <c r="G28" s="8" t="s">
        <v>86</v>
      </c>
      <c r="H28" s="30" t="s">
        <v>87</v>
      </c>
      <c r="I28" s="30">
        <v>6</v>
      </c>
      <c r="J28" s="105"/>
      <c r="K28" s="113">
        <f t="shared" si="5"/>
        <v>0</v>
      </c>
    </row>
    <row r="29" spans="1:11" ht="27.95" customHeight="1" x14ac:dyDescent="0.2">
      <c r="A29" s="80">
        <v>2</v>
      </c>
      <c r="B29" s="82" t="s">
        <v>20</v>
      </c>
      <c r="C29" s="72" t="s">
        <v>21</v>
      </c>
      <c r="D29" s="73">
        <v>0.05</v>
      </c>
      <c r="E29" s="93"/>
      <c r="F29" s="89">
        <f>D29*E29</f>
        <v>0</v>
      </c>
      <c r="G29" s="11" t="s">
        <v>77</v>
      </c>
      <c r="H29" s="10" t="s">
        <v>78</v>
      </c>
      <c r="I29" s="15">
        <f>0.2227*330</f>
        <v>73.491</v>
      </c>
      <c r="J29" s="88"/>
      <c r="K29" s="121">
        <f t="shared" si="5"/>
        <v>0</v>
      </c>
    </row>
    <row r="30" spans="1:11" ht="27" customHeight="1" x14ac:dyDescent="0.2">
      <c r="A30" s="80">
        <v>3</v>
      </c>
      <c r="B30" s="82" t="s">
        <v>22</v>
      </c>
      <c r="C30" s="72" t="s">
        <v>11</v>
      </c>
      <c r="D30" s="73">
        <v>137</v>
      </c>
      <c r="E30" s="93"/>
      <c r="F30" s="89">
        <f>D30*E30</f>
        <v>0</v>
      </c>
      <c r="G30" s="39"/>
      <c r="H30" s="8"/>
      <c r="I30" s="30"/>
      <c r="J30" s="105"/>
      <c r="K30" s="106"/>
    </row>
    <row r="31" spans="1:11" ht="36.75" customHeight="1" x14ac:dyDescent="0.2">
      <c r="A31" s="80">
        <v>4</v>
      </c>
      <c r="B31" s="71" t="s">
        <v>23</v>
      </c>
      <c r="C31" s="72" t="s">
        <v>11</v>
      </c>
      <c r="D31" s="70">
        <v>137</v>
      </c>
      <c r="E31" s="93"/>
      <c r="F31" s="89">
        <f t="shared" ref="F31:F33" si="6">D31*E31</f>
        <v>0</v>
      </c>
      <c r="G31" s="11" t="s">
        <v>88</v>
      </c>
      <c r="H31" s="8" t="s">
        <v>29</v>
      </c>
      <c r="I31" s="30">
        <f>0.15*D31</f>
        <v>20.55</v>
      </c>
      <c r="J31" s="105"/>
      <c r="K31" s="106">
        <f t="shared" si="5"/>
        <v>0</v>
      </c>
    </row>
    <row r="32" spans="1:11" ht="51" customHeight="1" x14ac:dyDescent="0.2">
      <c r="A32" s="80">
        <v>5</v>
      </c>
      <c r="B32" s="74" t="s">
        <v>60</v>
      </c>
      <c r="C32" s="72" t="s">
        <v>11</v>
      </c>
      <c r="D32" s="70">
        <v>137</v>
      </c>
      <c r="E32" s="93"/>
      <c r="F32" s="89">
        <f t="shared" si="6"/>
        <v>0</v>
      </c>
      <c r="G32" s="27" t="s">
        <v>24</v>
      </c>
      <c r="H32" s="10" t="s">
        <v>89</v>
      </c>
      <c r="I32" s="10">
        <v>48</v>
      </c>
      <c r="J32" s="105"/>
      <c r="K32" s="106">
        <f t="shared" si="5"/>
        <v>0</v>
      </c>
    </row>
    <row r="33" spans="1:11" ht="41.1" customHeight="1" x14ac:dyDescent="0.2">
      <c r="A33" s="174">
        <v>6</v>
      </c>
      <c r="B33" s="175" t="s">
        <v>145</v>
      </c>
      <c r="C33" s="176" t="s">
        <v>11</v>
      </c>
      <c r="D33" s="174">
        <v>137</v>
      </c>
      <c r="E33" s="172"/>
      <c r="F33" s="177">
        <f t="shared" si="6"/>
        <v>0</v>
      </c>
      <c r="G33" s="178" t="s">
        <v>148</v>
      </c>
      <c r="H33" s="176" t="s">
        <v>11</v>
      </c>
      <c r="I33" s="176">
        <v>137</v>
      </c>
      <c r="J33" s="179"/>
      <c r="K33" s="180">
        <f t="shared" si="5"/>
        <v>0</v>
      </c>
    </row>
    <row r="34" spans="1:11" ht="47.25" customHeight="1" x14ac:dyDescent="0.2">
      <c r="A34" s="174"/>
      <c r="B34" s="175"/>
      <c r="C34" s="176"/>
      <c r="D34" s="174"/>
      <c r="E34" s="172"/>
      <c r="F34" s="177"/>
      <c r="G34" s="181" t="s">
        <v>144</v>
      </c>
      <c r="H34" s="182" t="s">
        <v>78</v>
      </c>
      <c r="I34" s="182">
        <f>0.3*I33</f>
        <v>41.1</v>
      </c>
      <c r="J34" s="183"/>
      <c r="K34" s="184">
        <f t="shared" si="5"/>
        <v>0</v>
      </c>
    </row>
    <row r="35" spans="1:11" ht="28.5" customHeight="1" x14ac:dyDescent="0.2">
      <c r="A35" s="70">
        <v>7</v>
      </c>
      <c r="B35" s="82" t="s">
        <v>25</v>
      </c>
      <c r="C35" s="72" t="s">
        <v>13</v>
      </c>
      <c r="D35" s="75">
        <v>65.900000000000006</v>
      </c>
      <c r="E35" s="93"/>
      <c r="F35" s="94">
        <f>D35*E35</f>
        <v>0</v>
      </c>
      <c r="G35" s="43" t="s">
        <v>156</v>
      </c>
      <c r="H35" s="33" t="s">
        <v>90</v>
      </c>
      <c r="I35" s="33">
        <v>68</v>
      </c>
      <c r="J35" s="123"/>
      <c r="K35" s="122">
        <f t="shared" si="5"/>
        <v>0</v>
      </c>
    </row>
    <row r="36" spans="1:11" ht="25.5" customHeight="1" x14ac:dyDescent="0.2">
      <c r="A36" s="70"/>
      <c r="B36" s="82"/>
      <c r="C36" s="72"/>
      <c r="D36" s="75"/>
      <c r="E36" s="93"/>
      <c r="F36" s="94"/>
      <c r="G36" s="42" t="s">
        <v>92</v>
      </c>
      <c r="H36" s="36" t="s">
        <v>10</v>
      </c>
      <c r="I36" s="32">
        <v>21</v>
      </c>
      <c r="J36" s="124"/>
      <c r="K36" s="122">
        <f t="shared" si="5"/>
        <v>0</v>
      </c>
    </row>
    <row r="37" spans="1:11" ht="30.75" customHeight="1" x14ac:dyDescent="0.2">
      <c r="A37" s="70"/>
      <c r="B37" s="82"/>
      <c r="C37" s="72"/>
      <c r="D37" s="75"/>
      <c r="E37" s="93"/>
      <c r="F37" s="94"/>
      <c r="G37" s="31" t="s">
        <v>91</v>
      </c>
      <c r="H37" s="36" t="s">
        <v>10</v>
      </c>
      <c r="I37" s="32">
        <v>17</v>
      </c>
      <c r="J37" s="124"/>
      <c r="K37" s="122">
        <f t="shared" si="5"/>
        <v>0</v>
      </c>
    </row>
    <row r="38" spans="1:11" ht="30.75" customHeight="1" x14ac:dyDescent="0.2">
      <c r="A38" s="70"/>
      <c r="B38" s="82"/>
      <c r="C38" s="72"/>
      <c r="D38" s="75"/>
      <c r="E38" s="93"/>
      <c r="F38" s="94"/>
      <c r="G38" s="31" t="s">
        <v>93</v>
      </c>
      <c r="H38" s="36" t="s">
        <v>87</v>
      </c>
      <c r="I38" s="35">
        <v>5</v>
      </c>
      <c r="J38" s="123"/>
      <c r="K38" s="122">
        <f t="shared" si="5"/>
        <v>0</v>
      </c>
    </row>
    <row r="39" spans="1:11" ht="24.75" customHeight="1" x14ac:dyDescent="0.2">
      <c r="A39" s="70">
        <v>8</v>
      </c>
      <c r="B39" s="82" t="s">
        <v>26</v>
      </c>
      <c r="C39" s="72" t="s">
        <v>13</v>
      </c>
      <c r="D39" s="70">
        <v>15</v>
      </c>
      <c r="E39" s="93"/>
      <c r="F39" s="89">
        <f>E39*D39</f>
        <v>0</v>
      </c>
      <c r="G39" s="37" t="s">
        <v>95</v>
      </c>
      <c r="H39" s="18" t="s">
        <v>29</v>
      </c>
      <c r="I39" s="18">
        <v>2</v>
      </c>
      <c r="J39" s="105"/>
      <c r="K39" s="122">
        <f t="shared" ref="K39:K43" si="7">I39*J39</f>
        <v>0</v>
      </c>
    </row>
    <row r="40" spans="1:11" ht="45.75" customHeight="1" x14ac:dyDescent="0.2">
      <c r="A40" s="70"/>
      <c r="B40" s="82"/>
      <c r="C40" s="72"/>
      <c r="D40" s="70"/>
      <c r="E40" s="93"/>
      <c r="F40" s="89"/>
      <c r="G40" s="38" t="s">
        <v>98</v>
      </c>
      <c r="H40" s="30" t="s">
        <v>10</v>
      </c>
      <c r="I40" s="30">
        <v>1</v>
      </c>
      <c r="J40" s="105"/>
      <c r="K40" s="122">
        <f t="shared" si="7"/>
        <v>0</v>
      </c>
    </row>
    <row r="41" spans="1:11" ht="26.25" customHeight="1" x14ac:dyDescent="0.2">
      <c r="A41" s="70"/>
      <c r="B41" s="82"/>
      <c r="C41" s="72"/>
      <c r="D41" s="70"/>
      <c r="E41" s="93"/>
      <c r="F41" s="89"/>
      <c r="G41" s="38" t="s">
        <v>96</v>
      </c>
      <c r="H41" s="30" t="s">
        <v>94</v>
      </c>
      <c r="I41" s="30">
        <v>1</v>
      </c>
      <c r="J41" s="105"/>
      <c r="K41" s="122">
        <f t="shared" si="7"/>
        <v>0</v>
      </c>
    </row>
    <row r="42" spans="1:11" ht="36" customHeight="1" x14ac:dyDescent="0.2">
      <c r="A42" s="70">
        <v>9</v>
      </c>
      <c r="B42" s="82" t="s">
        <v>27</v>
      </c>
      <c r="C42" s="72" t="s">
        <v>11</v>
      </c>
      <c r="D42" s="73">
        <v>68.75</v>
      </c>
      <c r="E42" s="93"/>
      <c r="F42" s="89">
        <f>D42*E42</f>
        <v>0</v>
      </c>
      <c r="G42" s="27" t="s">
        <v>99</v>
      </c>
      <c r="H42" s="18" t="s">
        <v>100</v>
      </c>
      <c r="I42" s="18">
        <v>14</v>
      </c>
      <c r="J42" s="105"/>
      <c r="K42" s="122">
        <f t="shared" si="7"/>
        <v>0</v>
      </c>
    </row>
    <row r="43" spans="1:11" ht="30.75" customHeight="1" x14ac:dyDescent="0.2">
      <c r="A43" s="9"/>
      <c r="B43" s="11"/>
      <c r="C43" s="10"/>
      <c r="D43" s="15"/>
      <c r="E43" s="88"/>
      <c r="F43" s="89"/>
      <c r="G43" s="40" t="s">
        <v>98</v>
      </c>
      <c r="H43" s="14" t="s">
        <v>10</v>
      </c>
      <c r="I43" s="14">
        <v>2</v>
      </c>
      <c r="J43" s="125"/>
      <c r="K43" s="122">
        <f t="shared" si="7"/>
        <v>0</v>
      </c>
    </row>
    <row r="44" spans="1:11" ht="30.75" customHeight="1" x14ac:dyDescent="0.2">
      <c r="A44" s="9"/>
      <c r="B44" s="11"/>
      <c r="C44" s="10"/>
      <c r="D44" s="15"/>
      <c r="E44" s="88"/>
      <c r="F44" s="89"/>
      <c r="G44" s="38" t="s">
        <v>96</v>
      </c>
      <c r="H44" s="30" t="s">
        <v>94</v>
      </c>
      <c r="I44" s="30">
        <v>5</v>
      </c>
      <c r="J44" s="105"/>
      <c r="K44" s="122">
        <f t="shared" ref="K44" si="8">I44*J44</f>
        <v>0</v>
      </c>
    </row>
    <row r="45" spans="1:11" ht="33.75" customHeight="1" x14ac:dyDescent="0.2">
      <c r="A45" s="9"/>
      <c r="B45" s="11"/>
      <c r="C45" s="10"/>
      <c r="D45" s="15"/>
      <c r="E45" s="88"/>
      <c r="F45" s="89"/>
      <c r="G45" s="39" t="s">
        <v>97</v>
      </c>
      <c r="H45" s="30" t="s">
        <v>78</v>
      </c>
      <c r="I45" s="30">
        <f>3*D42</f>
        <v>206.25</v>
      </c>
      <c r="J45" s="105"/>
      <c r="K45" s="126">
        <f t="shared" ref="K45:K68" si="9">I45*J45</f>
        <v>0</v>
      </c>
    </row>
    <row r="46" spans="1:11" ht="33.75" customHeight="1" x14ac:dyDescent="0.2">
      <c r="A46" s="9"/>
      <c r="B46" s="11"/>
      <c r="C46" s="10"/>
      <c r="D46" s="15"/>
      <c r="E46" s="88"/>
      <c r="F46" s="89"/>
      <c r="G46" s="39" t="s">
        <v>101</v>
      </c>
      <c r="H46" s="30" t="s">
        <v>85</v>
      </c>
      <c r="I46" s="30">
        <v>1</v>
      </c>
      <c r="J46" s="105"/>
      <c r="K46" s="126">
        <f t="shared" si="9"/>
        <v>0</v>
      </c>
    </row>
    <row r="47" spans="1:11" ht="44.25" customHeight="1" x14ac:dyDescent="0.2">
      <c r="A47" s="9"/>
      <c r="B47" s="11"/>
      <c r="C47" s="10"/>
      <c r="D47" s="15"/>
      <c r="E47" s="88"/>
      <c r="F47" s="89"/>
      <c r="G47" s="39" t="s">
        <v>102</v>
      </c>
      <c r="H47" s="30" t="s">
        <v>85</v>
      </c>
      <c r="I47" s="30">
        <v>1</v>
      </c>
      <c r="J47" s="105"/>
      <c r="K47" s="126">
        <f t="shared" si="9"/>
        <v>0</v>
      </c>
    </row>
    <row r="48" spans="1:11" ht="33.75" customHeight="1" x14ac:dyDescent="0.2">
      <c r="A48" s="9">
        <v>10</v>
      </c>
      <c r="B48" s="11" t="s">
        <v>28</v>
      </c>
      <c r="C48" s="10" t="s">
        <v>11</v>
      </c>
      <c r="D48" s="15">
        <v>33.25</v>
      </c>
      <c r="E48" s="88"/>
      <c r="F48" s="89">
        <f>D48*E48</f>
        <v>0</v>
      </c>
      <c r="G48" s="39"/>
      <c r="H48" s="30"/>
      <c r="I48" s="29"/>
      <c r="J48" s="105"/>
      <c r="K48" s="113"/>
    </row>
    <row r="49" spans="1:11" ht="30" customHeight="1" x14ac:dyDescent="0.2">
      <c r="A49" s="3">
        <v>11</v>
      </c>
      <c r="B49" s="7" t="s">
        <v>61</v>
      </c>
      <c r="C49" s="5" t="s">
        <v>11</v>
      </c>
      <c r="D49" s="12">
        <v>102</v>
      </c>
      <c r="E49" s="90"/>
      <c r="F49" s="91">
        <f>D49*E49</f>
        <v>0</v>
      </c>
      <c r="G49" s="27" t="s">
        <v>88</v>
      </c>
      <c r="H49" s="18" t="s">
        <v>29</v>
      </c>
      <c r="I49" s="15">
        <v>40</v>
      </c>
      <c r="J49" s="88"/>
      <c r="K49" s="113">
        <f t="shared" si="9"/>
        <v>0</v>
      </c>
    </row>
    <row r="50" spans="1:11" ht="30" customHeight="1" x14ac:dyDescent="0.2">
      <c r="A50" s="3"/>
      <c r="B50" s="7"/>
      <c r="C50" s="5"/>
      <c r="D50" s="12"/>
      <c r="E50" s="90"/>
      <c r="F50" s="91"/>
      <c r="G50" s="27"/>
      <c r="H50" s="18"/>
      <c r="I50" s="15"/>
      <c r="J50" s="88"/>
      <c r="K50" s="113"/>
    </row>
    <row r="51" spans="1:11" ht="30" customHeight="1" x14ac:dyDescent="0.2">
      <c r="A51" s="3">
        <v>12</v>
      </c>
      <c r="B51" s="7" t="s">
        <v>62</v>
      </c>
      <c r="C51" s="5" t="s">
        <v>11</v>
      </c>
      <c r="D51" s="12">
        <v>102</v>
      </c>
      <c r="E51" s="90"/>
      <c r="F51" s="91">
        <f t="shared" ref="F51:F72" si="10">D51*E51</f>
        <v>0</v>
      </c>
      <c r="G51" s="13" t="s">
        <v>103</v>
      </c>
      <c r="H51" s="17" t="s">
        <v>29</v>
      </c>
      <c r="I51" s="15">
        <v>30</v>
      </c>
      <c r="J51" s="88"/>
      <c r="K51" s="106">
        <f t="shared" si="9"/>
        <v>0</v>
      </c>
    </row>
    <row r="52" spans="1:11" ht="38.25" customHeight="1" x14ac:dyDescent="0.2">
      <c r="A52" s="197">
        <v>3</v>
      </c>
      <c r="B52" s="198" t="s">
        <v>152</v>
      </c>
      <c r="C52" s="199" t="s">
        <v>11</v>
      </c>
      <c r="D52" s="200">
        <v>16.5</v>
      </c>
      <c r="E52" s="200"/>
      <c r="F52" s="201">
        <f>D52*E52</f>
        <v>0</v>
      </c>
      <c r="G52" s="202" t="s">
        <v>153</v>
      </c>
      <c r="H52" s="203" t="s">
        <v>11</v>
      </c>
      <c r="I52" s="204">
        <f>D52*1.05</f>
        <v>17.324999999999999</v>
      </c>
      <c r="J52" s="204"/>
      <c r="K52" s="205">
        <f>I52*J52</f>
        <v>0</v>
      </c>
    </row>
    <row r="53" spans="1:11" ht="27.75" customHeight="1" x14ac:dyDescent="0.25">
      <c r="A53" s="206"/>
      <c r="B53" s="207"/>
      <c r="C53" s="207"/>
      <c r="D53" s="207"/>
      <c r="E53" s="207"/>
      <c r="F53" s="208"/>
      <c r="G53" s="209" t="s">
        <v>154</v>
      </c>
      <c r="H53" s="199" t="s">
        <v>13</v>
      </c>
      <c r="I53" s="210">
        <v>50</v>
      </c>
      <c r="J53" s="210"/>
      <c r="K53" s="211">
        <f>I53*J53</f>
        <v>0</v>
      </c>
    </row>
    <row r="54" spans="1:11" ht="18" customHeight="1" x14ac:dyDescent="0.25">
      <c r="A54" s="206"/>
      <c r="B54" s="207"/>
      <c r="C54" s="207"/>
      <c r="D54" s="207"/>
      <c r="E54" s="207"/>
      <c r="F54" s="208"/>
      <c r="G54" s="209" t="s">
        <v>155</v>
      </c>
      <c r="H54" s="199" t="s">
        <v>13</v>
      </c>
      <c r="I54" s="210">
        <v>20</v>
      </c>
      <c r="J54" s="210"/>
      <c r="K54" s="211">
        <f>I54*J54</f>
        <v>0</v>
      </c>
    </row>
    <row r="55" spans="1:11" ht="24" customHeight="1" x14ac:dyDescent="0.25">
      <c r="A55" s="206"/>
      <c r="B55" s="207"/>
      <c r="C55" s="207"/>
      <c r="D55" s="207"/>
      <c r="E55" s="207"/>
      <c r="F55" s="208"/>
      <c r="G55" s="209" t="s">
        <v>150</v>
      </c>
      <c r="H55" s="199" t="s">
        <v>149</v>
      </c>
      <c r="I55" s="212">
        <f>9*D52</f>
        <v>148.5</v>
      </c>
      <c r="J55" s="210"/>
      <c r="K55" s="211">
        <f t="shared" ref="K55:K56" si="11">I55*J55</f>
        <v>0</v>
      </c>
    </row>
    <row r="56" spans="1:11" ht="35.25" customHeight="1" x14ac:dyDescent="0.2">
      <c r="A56" s="213"/>
      <c r="B56" s="214"/>
      <c r="C56" s="214"/>
      <c r="D56" s="214"/>
      <c r="E56" s="214"/>
      <c r="F56" s="215"/>
      <c r="G56" s="209" t="s">
        <v>151</v>
      </c>
      <c r="H56" s="199" t="s">
        <v>149</v>
      </c>
      <c r="I56" s="212">
        <f>22*D52</f>
        <v>363</v>
      </c>
      <c r="J56" s="210"/>
      <c r="K56" s="211">
        <f t="shared" si="11"/>
        <v>0</v>
      </c>
    </row>
    <row r="57" spans="1:11" ht="55.5" customHeight="1" x14ac:dyDescent="0.2">
      <c r="A57" s="164"/>
      <c r="B57" s="165" t="s">
        <v>140</v>
      </c>
      <c r="C57" s="166" t="s">
        <v>130</v>
      </c>
      <c r="D57" s="196">
        <v>16.5</v>
      </c>
      <c r="E57" s="167"/>
      <c r="F57" s="168">
        <f>D57*E57</f>
        <v>0</v>
      </c>
      <c r="G57" s="169" t="s">
        <v>141</v>
      </c>
      <c r="H57" s="170" t="s">
        <v>130</v>
      </c>
      <c r="I57" s="171">
        <f>D57*1.05</f>
        <v>17.324999999999999</v>
      </c>
      <c r="J57" s="172"/>
      <c r="K57" s="173">
        <f>I57*J57</f>
        <v>0</v>
      </c>
    </row>
    <row r="58" spans="1:11" ht="55.5" customHeight="1" x14ac:dyDescent="0.2">
      <c r="A58" s="164"/>
      <c r="B58" s="165"/>
      <c r="C58" s="166"/>
      <c r="D58" s="196"/>
      <c r="E58" s="167"/>
      <c r="F58" s="168"/>
      <c r="G58" s="169" t="s">
        <v>143</v>
      </c>
      <c r="H58" s="170" t="s">
        <v>29</v>
      </c>
      <c r="I58" s="171">
        <f>0.15*I57</f>
        <v>2.5987499999999999</v>
      </c>
      <c r="J58" s="172"/>
      <c r="K58" s="173">
        <f>I58*J58</f>
        <v>0</v>
      </c>
    </row>
    <row r="59" spans="1:11" ht="39.950000000000003" customHeight="1" x14ac:dyDescent="0.2">
      <c r="A59" s="9">
        <v>13</v>
      </c>
      <c r="B59" s="11" t="s">
        <v>30</v>
      </c>
      <c r="C59" s="10" t="s">
        <v>11</v>
      </c>
      <c r="D59" s="15">
        <v>137</v>
      </c>
      <c r="E59" s="88"/>
      <c r="F59" s="91">
        <f t="shared" si="10"/>
        <v>0</v>
      </c>
      <c r="G59" s="13" t="s">
        <v>105</v>
      </c>
      <c r="H59" s="18" t="s">
        <v>10</v>
      </c>
      <c r="I59" s="15">
        <v>370</v>
      </c>
      <c r="J59" s="88"/>
      <c r="K59" s="106">
        <f t="shared" si="9"/>
        <v>0</v>
      </c>
    </row>
    <row r="60" spans="1:11" ht="30" customHeight="1" x14ac:dyDescent="0.2">
      <c r="A60" s="9"/>
      <c r="B60" s="11"/>
      <c r="C60" s="10"/>
      <c r="D60" s="9"/>
      <c r="E60" s="88"/>
      <c r="F60" s="91"/>
      <c r="G60" s="13" t="s">
        <v>106</v>
      </c>
      <c r="H60" s="18" t="s">
        <v>10</v>
      </c>
      <c r="I60" s="15">
        <v>31</v>
      </c>
      <c r="J60" s="88"/>
      <c r="K60" s="106">
        <f t="shared" si="9"/>
        <v>0</v>
      </c>
    </row>
    <row r="61" spans="1:11" ht="26.25" customHeight="1" x14ac:dyDescent="0.2">
      <c r="A61" s="9"/>
      <c r="B61" s="11"/>
      <c r="C61" s="10"/>
      <c r="D61" s="9"/>
      <c r="E61" s="88"/>
      <c r="F61" s="91"/>
      <c r="G61" s="13" t="s">
        <v>107</v>
      </c>
      <c r="H61" s="18" t="s">
        <v>10</v>
      </c>
      <c r="I61" s="15">
        <v>178</v>
      </c>
      <c r="J61" s="88"/>
      <c r="K61" s="106">
        <f t="shared" si="9"/>
        <v>0</v>
      </c>
    </row>
    <row r="62" spans="1:11" ht="29.25" customHeight="1" x14ac:dyDescent="0.2">
      <c r="A62" s="9"/>
      <c r="B62" s="11"/>
      <c r="C62" s="10"/>
      <c r="D62" s="9"/>
      <c r="E62" s="88"/>
      <c r="F62" s="91"/>
      <c r="G62" s="13" t="s">
        <v>108</v>
      </c>
      <c r="H62" s="18" t="s">
        <v>10</v>
      </c>
      <c r="I62" s="15">
        <v>178</v>
      </c>
      <c r="J62" s="88"/>
      <c r="K62" s="106">
        <f t="shared" si="9"/>
        <v>0</v>
      </c>
    </row>
    <row r="63" spans="1:11" ht="28.5" customHeight="1" x14ac:dyDescent="0.2">
      <c r="A63" s="9"/>
      <c r="B63" s="11"/>
      <c r="C63" s="10"/>
      <c r="D63" s="9"/>
      <c r="E63" s="88"/>
      <c r="F63" s="91"/>
      <c r="G63" s="13" t="s">
        <v>109</v>
      </c>
      <c r="H63" s="18" t="s">
        <v>10</v>
      </c>
      <c r="I63" s="15">
        <v>26</v>
      </c>
      <c r="J63" s="88"/>
      <c r="K63" s="106">
        <f t="shared" si="9"/>
        <v>0</v>
      </c>
    </row>
    <row r="64" spans="1:11" ht="21.75" customHeight="1" x14ac:dyDescent="0.2">
      <c r="A64" s="9"/>
      <c r="B64" s="11"/>
      <c r="C64" s="10"/>
      <c r="D64" s="9"/>
      <c r="E64" s="88"/>
      <c r="F64" s="91"/>
      <c r="G64" s="13" t="s">
        <v>110</v>
      </c>
      <c r="H64" s="18" t="s">
        <v>10</v>
      </c>
      <c r="I64" s="15">
        <v>90</v>
      </c>
      <c r="J64" s="88"/>
      <c r="K64" s="106">
        <f t="shared" si="9"/>
        <v>0</v>
      </c>
    </row>
    <row r="65" spans="1:12" ht="21.75" customHeight="1" x14ac:dyDescent="0.2">
      <c r="A65" s="9"/>
      <c r="B65" s="11"/>
      <c r="C65" s="10"/>
      <c r="D65" s="9"/>
      <c r="E65" s="88"/>
      <c r="F65" s="91"/>
      <c r="G65" s="13" t="s">
        <v>111</v>
      </c>
      <c r="H65" s="18" t="s">
        <v>10</v>
      </c>
      <c r="I65" s="15">
        <v>90</v>
      </c>
      <c r="J65" s="88"/>
      <c r="K65" s="106">
        <f t="shared" si="9"/>
        <v>0</v>
      </c>
    </row>
    <row r="66" spans="1:12" ht="18" customHeight="1" x14ac:dyDescent="0.2">
      <c r="A66" s="9"/>
      <c r="B66" s="11"/>
      <c r="C66" s="10"/>
      <c r="D66" s="9"/>
      <c r="E66" s="88"/>
      <c r="F66" s="91"/>
      <c r="G66" s="13" t="s">
        <v>112</v>
      </c>
      <c r="H66" s="18" t="s">
        <v>10</v>
      </c>
      <c r="I66" s="15">
        <v>90</v>
      </c>
      <c r="J66" s="88"/>
      <c r="K66" s="106">
        <f t="shared" si="9"/>
        <v>0</v>
      </c>
    </row>
    <row r="67" spans="1:12" ht="227.25" customHeight="1" x14ac:dyDescent="0.2">
      <c r="A67" s="70">
        <v>14</v>
      </c>
      <c r="B67" s="71" t="s">
        <v>31</v>
      </c>
      <c r="C67" s="72" t="s">
        <v>16</v>
      </c>
      <c r="D67" s="70">
        <v>1</v>
      </c>
      <c r="E67" s="93"/>
      <c r="F67" s="79">
        <f t="shared" si="10"/>
        <v>0</v>
      </c>
      <c r="G67" s="77" t="s">
        <v>158</v>
      </c>
      <c r="H67" s="72" t="s">
        <v>11</v>
      </c>
      <c r="I67" s="75">
        <v>19.100000000000001</v>
      </c>
      <c r="J67" s="93"/>
      <c r="K67" s="127">
        <f t="shared" si="9"/>
        <v>0</v>
      </c>
      <c r="L67" s="51"/>
    </row>
    <row r="68" spans="1:12" ht="204.75" customHeight="1" x14ac:dyDescent="0.2">
      <c r="A68" s="70">
        <v>15</v>
      </c>
      <c r="B68" s="71" t="s">
        <v>31</v>
      </c>
      <c r="C68" s="72" t="s">
        <v>16</v>
      </c>
      <c r="D68" s="70">
        <v>1</v>
      </c>
      <c r="E68" s="93"/>
      <c r="F68" s="79">
        <f t="shared" si="10"/>
        <v>0</v>
      </c>
      <c r="G68" s="77" t="s">
        <v>159</v>
      </c>
      <c r="H68" s="72" t="s">
        <v>11</v>
      </c>
      <c r="I68" s="76">
        <v>14.9</v>
      </c>
      <c r="J68" s="128"/>
      <c r="K68" s="127">
        <f t="shared" si="9"/>
        <v>0</v>
      </c>
      <c r="L68" s="51"/>
    </row>
    <row r="69" spans="1:12" ht="210.75" customHeight="1" x14ac:dyDescent="0.2">
      <c r="A69" s="70">
        <v>16</v>
      </c>
      <c r="B69" s="71" t="s">
        <v>31</v>
      </c>
      <c r="C69" s="72" t="s">
        <v>16</v>
      </c>
      <c r="D69" s="70">
        <v>1</v>
      </c>
      <c r="E69" s="93"/>
      <c r="F69" s="79">
        <f t="shared" si="10"/>
        <v>0</v>
      </c>
      <c r="G69" s="77" t="s">
        <v>160</v>
      </c>
      <c r="H69" s="72" t="s">
        <v>11</v>
      </c>
      <c r="I69" s="78">
        <v>12.25</v>
      </c>
      <c r="J69" s="128"/>
      <c r="K69" s="79">
        <f>I69*J69</f>
        <v>0</v>
      </c>
      <c r="L69" s="51"/>
    </row>
    <row r="70" spans="1:12" ht="45" customHeight="1" x14ac:dyDescent="0.2">
      <c r="A70" s="3">
        <v>17</v>
      </c>
      <c r="B70" s="4" t="s">
        <v>32</v>
      </c>
      <c r="C70" s="5" t="s">
        <v>13</v>
      </c>
      <c r="D70" s="3">
        <v>27</v>
      </c>
      <c r="E70" s="90"/>
      <c r="F70" s="91">
        <f t="shared" si="10"/>
        <v>0</v>
      </c>
      <c r="G70" s="27" t="s">
        <v>157</v>
      </c>
      <c r="H70" s="18" t="s">
        <v>10</v>
      </c>
      <c r="I70" s="9">
        <v>14</v>
      </c>
      <c r="J70" s="88"/>
      <c r="K70" s="106">
        <f>I70*J70</f>
        <v>0</v>
      </c>
    </row>
    <row r="71" spans="1:12" ht="27" customHeight="1" x14ac:dyDescent="0.2">
      <c r="A71" s="3">
        <v>18</v>
      </c>
      <c r="B71" s="4" t="s">
        <v>33</v>
      </c>
      <c r="C71" s="5" t="s">
        <v>11</v>
      </c>
      <c r="D71" s="6">
        <v>12.1</v>
      </c>
      <c r="E71" s="90"/>
      <c r="F71" s="91">
        <f t="shared" si="10"/>
        <v>0</v>
      </c>
      <c r="G71" s="13" t="s">
        <v>104</v>
      </c>
      <c r="H71" s="5" t="s">
        <v>10</v>
      </c>
      <c r="I71" s="5">
        <v>2</v>
      </c>
      <c r="J71" s="129"/>
      <c r="K71" s="118">
        <f>I71*J71</f>
        <v>0</v>
      </c>
    </row>
    <row r="72" spans="1:12" ht="80.25" customHeight="1" x14ac:dyDescent="0.2">
      <c r="A72" s="9">
        <v>19</v>
      </c>
      <c r="B72" s="11" t="s">
        <v>34</v>
      </c>
      <c r="C72" s="10" t="s">
        <v>11</v>
      </c>
      <c r="D72" s="9">
        <v>3</v>
      </c>
      <c r="E72" s="88"/>
      <c r="F72" s="89">
        <f t="shared" si="10"/>
        <v>0</v>
      </c>
      <c r="G72" s="13" t="s">
        <v>113</v>
      </c>
      <c r="H72" s="7"/>
      <c r="I72" s="7"/>
      <c r="J72" s="130"/>
      <c r="K72" s="115"/>
    </row>
    <row r="73" spans="1:12" ht="18" customHeight="1" x14ac:dyDescent="0.2">
      <c r="A73" s="247" t="s">
        <v>35</v>
      </c>
      <c r="B73" s="248"/>
      <c r="C73" s="248"/>
      <c r="D73" s="248"/>
      <c r="E73" s="248"/>
      <c r="F73" s="87"/>
      <c r="G73" s="69"/>
      <c r="H73" s="69"/>
      <c r="I73" s="69"/>
      <c r="J73" s="87"/>
      <c r="K73" s="112"/>
    </row>
    <row r="74" spans="1:12" ht="27.95" customHeight="1" x14ac:dyDescent="0.2">
      <c r="A74" s="9">
        <v>1</v>
      </c>
      <c r="B74" s="11" t="s">
        <v>36</v>
      </c>
      <c r="C74" s="10" t="s">
        <v>13</v>
      </c>
      <c r="D74" s="9">
        <v>25</v>
      </c>
      <c r="E74" s="88"/>
      <c r="F74" s="89">
        <f>D74*E74</f>
        <v>0</v>
      </c>
      <c r="G74" s="8"/>
      <c r="H74" s="8"/>
      <c r="I74" s="8"/>
      <c r="J74" s="117"/>
      <c r="K74" s="117"/>
    </row>
    <row r="75" spans="1:12" ht="28.5" customHeight="1" x14ac:dyDescent="0.2">
      <c r="A75" s="3">
        <v>2</v>
      </c>
      <c r="B75" s="4" t="s">
        <v>37</v>
      </c>
      <c r="C75" s="5" t="s">
        <v>13</v>
      </c>
      <c r="D75" s="3">
        <v>5</v>
      </c>
      <c r="E75" s="90"/>
      <c r="F75" s="89">
        <f>D75*E75</f>
        <v>0</v>
      </c>
      <c r="G75" s="13" t="s">
        <v>38</v>
      </c>
      <c r="H75" s="17" t="s">
        <v>13</v>
      </c>
      <c r="I75" s="12">
        <v>15</v>
      </c>
      <c r="J75" s="90"/>
      <c r="K75" s="106">
        <f t="shared" ref="K75:K81" si="12">I75*J75</f>
        <v>0</v>
      </c>
    </row>
    <row r="76" spans="1:12" ht="28.5" customHeight="1" x14ac:dyDescent="0.2">
      <c r="A76" s="48"/>
      <c r="B76" s="19"/>
      <c r="C76" s="49"/>
      <c r="D76" s="48"/>
      <c r="E76" s="95"/>
      <c r="F76" s="95"/>
      <c r="G76" s="13" t="s">
        <v>115</v>
      </c>
      <c r="H76" s="17" t="s">
        <v>85</v>
      </c>
      <c r="I76" s="12">
        <v>2</v>
      </c>
      <c r="J76" s="90"/>
      <c r="K76" s="106">
        <f t="shared" si="12"/>
        <v>0</v>
      </c>
    </row>
    <row r="77" spans="1:12" ht="15" customHeight="1" x14ac:dyDescent="0.2">
      <c r="A77" s="223">
        <v>3</v>
      </c>
      <c r="B77" s="260" t="s">
        <v>39</v>
      </c>
      <c r="C77" s="226" t="s">
        <v>13</v>
      </c>
      <c r="D77" s="223">
        <v>46</v>
      </c>
      <c r="E77" s="241"/>
      <c r="F77" s="243">
        <f>D77*E77</f>
        <v>0</v>
      </c>
      <c r="G77" s="13" t="s">
        <v>38</v>
      </c>
      <c r="H77" s="20" t="s">
        <v>13</v>
      </c>
      <c r="I77" s="12">
        <v>56</v>
      </c>
      <c r="J77" s="90"/>
      <c r="K77" s="106">
        <f t="shared" si="12"/>
        <v>0</v>
      </c>
    </row>
    <row r="78" spans="1:12" ht="36.75" customHeight="1" x14ac:dyDescent="0.2">
      <c r="A78" s="225"/>
      <c r="B78" s="261"/>
      <c r="C78" s="228"/>
      <c r="D78" s="225"/>
      <c r="E78" s="242"/>
      <c r="F78" s="244"/>
      <c r="G78" s="13" t="s">
        <v>116</v>
      </c>
      <c r="H78" s="24" t="s">
        <v>13</v>
      </c>
      <c r="I78" s="15">
        <v>50</v>
      </c>
      <c r="J78" s="88"/>
      <c r="K78" s="106">
        <f t="shared" si="12"/>
        <v>0</v>
      </c>
    </row>
    <row r="79" spans="1:12" ht="38.25" customHeight="1" x14ac:dyDescent="0.2">
      <c r="A79" s="23"/>
      <c r="B79" s="21"/>
      <c r="C79" s="22"/>
      <c r="D79" s="23"/>
      <c r="E79" s="96"/>
      <c r="F79" s="97"/>
      <c r="G79" s="13" t="s">
        <v>118</v>
      </c>
      <c r="H79" s="18" t="s">
        <v>10</v>
      </c>
      <c r="I79" s="15">
        <v>240</v>
      </c>
      <c r="J79" s="88"/>
      <c r="K79" s="106">
        <f t="shared" si="12"/>
        <v>0</v>
      </c>
    </row>
    <row r="80" spans="1:12" ht="15" customHeight="1" x14ac:dyDescent="0.2">
      <c r="A80" s="48">
        <v>4</v>
      </c>
      <c r="B80" s="19" t="s">
        <v>40</v>
      </c>
      <c r="C80" s="49" t="s">
        <v>21</v>
      </c>
      <c r="D80" s="50">
        <v>0.15</v>
      </c>
      <c r="E80" s="98"/>
      <c r="F80" s="99">
        <f>D80*E80</f>
        <v>0</v>
      </c>
      <c r="G80" s="52" t="s">
        <v>77</v>
      </c>
      <c r="H80" s="10" t="s">
        <v>78</v>
      </c>
      <c r="I80" s="15">
        <f>0.253*330</f>
        <v>83.49</v>
      </c>
      <c r="J80" s="88"/>
      <c r="K80" s="121">
        <f t="shared" si="12"/>
        <v>0</v>
      </c>
    </row>
    <row r="81" spans="1:11" ht="65.25" customHeight="1" x14ac:dyDescent="0.2">
      <c r="A81" s="53">
        <v>5</v>
      </c>
      <c r="B81" s="55" t="s">
        <v>41</v>
      </c>
      <c r="C81" s="55" t="s">
        <v>16</v>
      </c>
      <c r="D81" s="61">
        <v>1</v>
      </c>
      <c r="E81" s="100"/>
      <c r="F81" s="101">
        <f t="shared" ref="F81" si="13">D81*E81</f>
        <v>0</v>
      </c>
      <c r="G81" s="62" t="s">
        <v>120</v>
      </c>
      <c r="H81" s="16" t="s">
        <v>10</v>
      </c>
      <c r="I81" s="15">
        <v>3</v>
      </c>
      <c r="J81" s="88"/>
      <c r="K81" s="121">
        <f t="shared" si="12"/>
        <v>0</v>
      </c>
    </row>
    <row r="82" spans="1:11" ht="41.1" customHeight="1" x14ac:dyDescent="0.2">
      <c r="A82" s="53"/>
      <c r="B82" s="55"/>
      <c r="C82" s="55"/>
      <c r="D82" s="61"/>
      <c r="E82" s="100"/>
      <c r="F82" s="101"/>
      <c r="G82" s="62" t="s">
        <v>121</v>
      </c>
      <c r="H82" s="16" t="s">
        <v>10</v>
      </c>
      <c r="I82" s="15">
        <v>1</v>
      </c>
      <c r="J82" s="88"/>
      <c r="K82" s="121">
        <f t="shared" ref="K82:K109" si="14">I82*J82</f>
        <v>0</v>
      </c>
    </row>
    <row r="83" spans="1:11" ht="44.25" customHeight="1" x14ac:dyDescent="0.2">
      <c r="A83" s="238">
        <v>6</v>
      </c>
      <c r="B83" s="54" t="s">
        <v>42</v>
      </c>
      <c r="C83" s="55" t="s">
        <v>16</v>
      </c>
      <c r="D83" s="61">
        <v>1</v>
      </c>
      <c r="E83" s="100"/>
      <c r="F83" s="101">
        <f t="shared" ref="F83" si="15">D83*E83</f>
        <v>0</v>
      </c>
      <c r="G83" s="63" t="s">
        <v>64</v>
      </c>
      <c r="H83" s="16" t="s">
        <v>10</v>
      </c>
      <c r="I83" s="15">
        <v>3</v>
      </c>
      <c r="J83" s="88"/>
      <c r="K83" s="121">
        <f t="shared" si="14"/>
        <v>0</v>
      </c>
    </row>
    <row r="84" spans="1:11" ht="41.1" customHeight="1" x14ac:dyDescent="0.2">
      <c r="A84" s="238"/>
      <c r="B84" s="54"/>
      <c r="C84" s="55"/>
      <c r="D84" s="61"/>
      <c r="E84" s="100"/>
      <c r="F84" s="101"/>
      <c r="G84" s="63" t="s">
        <v>63</v>
      </c>
      <c r="H84" s="16" t="s">
        <v>10</v>
      </c>
      <c r="I84" s="15">
        <v>1</v>
      </c>
      <c r="J84" s="88"/>
      <c r="K84" s="121">
        <f t="shared" si="14"/>
        <v>0</v>
      </c>
    </row>
    <row r="85" spans="1:11" ht="27" customHeight="1" x14ac:dyDescent="0.2">
      <c r="A85" s="57">
        <v>7</v>
      </c>
      <c r="B85" s="55" t="s">
        <v>43</v>
      </c>
      <c r="C85" s="55" t="s">
        <v>16</v>
      </c>
      <c r="D85" s="61">
        <v>1</v>
      </c>
      <c r="E85" s="100"/>
      <c r="F85" s="101">
        <f>D85*E85</f>
        <v>0</v>
      </c>
      <c r="G85" s="62" t="s">
        <v>44</v>
      </c>
      <c r="H85" s="16" t="s">
        <v>10</v>
      </c>
      <c r="I85" s="15">
        <v>1</v>
      </c>
      <c r="J85" s="88"/>
      <c r="K85" s="121">
        <f t="shared" si="14"/>
        <v>0</v>
      </c>
    </row>
    <row r="86" spans="1:11" ht="43.5" customHeight="1" x14ac:dyDescent="0.2">
      <c r="A86" s="53"/>
      <c r="B86" s="58"/>
      <c r="C86" s="55"/>
      <c r="D86" s="53"/>
      <c r="E86" s="100"/>
      <c r="F86" s="101"/>
      <c r="G86" s="62" t="s">
        <v>45</v>
      </c>
      <c r="H86" s="16" t="s">
        <v>10</v>
      </c>
      <c r="I86" s="15">
        <v>1</v>
      </c>
      <c r="J86" s="88"/>
      <c r="K86" s="121">
        <f t="shared" si="14"/>
        <v>0</v>
      </c>
    </row>
    <row r="87" spans="1:11" ht="41.25" customHeight="1" x14ac:dyDescent="0.2">
      <c r="A87" s="53"/>
      <c r="B87" s="55"/>
      <c r="C87" s="55"/>
      <c r="D87" s="53"/>
      <c r="E87" s="100"/>
      <c r="F87" s="101"/>
      <c r="G87" s="62" t="s">
        <v>122</v>
      </c>
      <c r="H87" s="16" t="s">
        <v>10</v>
      </c>
      <c r="I87" s="15">
        <v>1</v>
      </c>
      <c r="J87" s="88"/>
      <c r="K87" s="121">
        <f t="shared" si="14"/>
        <v>0</v>
      </c>
    </row>
    <row r="88" spans="1:11" ht="63" customHeight="1" x14ac:dyDescent="0.2">
      <c r="A88" s="53"/>
      <c r="B88" s="55"/>
      <c r="C88" s="55"/>
      <c r="D88" s="53"/>
      <c r="E88" s="100"/>
      <c r="F88" s="101"/>
      <c r="G88" s="62" t="s">
        <v>123</v>
      </c>
      <c r="H88" s="16" t="s">
        <v>10</v>
      </c>
      <c r="I88" s="15">
        <v>1</v>
      </c>
      <c r="J88" s="88"/>
      <c r="K88" s="121">
        <f t="shared" si="14"/>
        <v>0</v>
      </c>
    </row>
    <row r="89" spans="1:11" ht="15" customHeight="1" x14ac:dyDescent="0.2">
      <c r="A89" s="59">
        <v>8</v>
      </c>
      <c r="B89" s="21" t="s">
        <v>46</v>
      </c>
      <c r="C89" s="60" t="s">
        <v>13</v>
      </c>
      <c r="D89" s="59">
        <v>6</v>
      </c>
      <c r="E89" s="102"/>
      <c r="F89" s="103">
        <f>D89*E89</f>
        <v>0</v>
      </c>
      <c r="G89" s="8"/>
      <c r="H89" s="8"/>
      <c r="I89" s="26"/>
      <c r="J89" s="117"/>
      <c r="K89" s="121"/>
    </row>
    <row r="90" spans="1:11" ht="15" customHeight="1" x14ac:dyDescent="0.2">
      <c r="A90" s="3">
        <v>9</v>
      </c>
      <c r="B90" s="4" t="s">
        <v>119</v>
      </c>
      <c r="C90" s="5" t="s">
        <v>13</v>
      </c>
      <c r="D90" s="3">
        <v>6</v>
      </c>
      <c r="E90" s="90"/>
      <c r="F90" s="103">
        <f>D90*E90</f>
        <v>0</v>
      </c>
      <c r="G90" s="27" t="s">
        <v>47</v>
      </c>
      <c r="H90" s="16" t="s">
        <v>13</v>
      </c>
      <c r="I90" s="15">
        <v>8</v>
      </c>
      <c r="J90" s="88"/>
      <c r="K90" s="121">
        <f t="shared" si="14"/>
        <v>0</v>
      </c>
    </row>
    <row r="91" spans="1:11" ht="15" customHeight="1" x14ac:dyDescent="0.2">
      <c r="A91" s="48"/>
      <c r="B91" s="19"/>
      <c r="C91" s="49"/>
      <c r="D91" s="48"/>
      <c r="E91" s="95"/>
      <c r="F91" s="104"/>
      <c r="G91" s="52" t="s">
        <v>77</v>
      </c>
      <c r="H91" s="10" t="s">
        <v>78</v>
      </c>
      <c r="I91" s="15">
        <f>0.055*330</f>
        <v>18.149999999999999</v>
      </c>
      <c r="J91" s="88"/>
      <c r="K91" s="121">
        <f t="shared" si="14"/>
        <v>0</v>
      </c>
    </row>
    <row r="92" spans="1:11" ht="24" customHeight="1" x14ac:dyDescent="0.2">
      <c r="A92" s="217">
        <v>10</v>
      </c>
      <c r="B92" s="220" t="s">
        <v>48</v>
      </c>
      <c r="C92" s="220" t="s">
        <v>16</v>
      </c>
      <c r="D92" s="223">
        <v>2</v>
      </c>
      <c r="E92" s="241"/>
      <c r="F92" s="243">
        <f>D92*E92</f>
        <v>0</v>
      </c>
      <c r="G92" s="27" t="s">
        <v>49</v>
      </c>
      <c r="H92" s="10" t="s">
        <v>10</v>
      </c>
      <c r="I92" s="15">
        <v>2</v>
      </c>
      <c r="J92" s="88"/>
      <c r="K92" s="121">
        <f t="shared" si="14"/>
        <v>0</v>
      </c>
    </row>
    <row r="93" spans="1:11" ht="28.5" customHeight="1" x14ac:dyDescent="0.2">
      <c r="A93" s="218"/>
      <c r="B93" s="221"/>
      <c r="C93" s="221"/>
      <c r="D93" s="224"/>
      <c r="E93" s="262"/>
      <c r="F93" s="263"/>
      <c r="G93" s="27" t="s">
        <v>45</v>
      </c>
      <c r="H93" s="10" t="s">
        <v>10</v>
      </c>
      <c r="I93" s="15">
        <v>2</v>
      </c>
      <c r="J93" s="88"/>
      <c r="K93" s="121">
        <f t="shared" si="14"/>
        <v>0</v>
      </c>
    </row>
    <row r="94" spans="1:11" ht="27" customHeight="1" x14ac:dyDescent="0.2">
      <c r="A94" s="218"/>
      <c r="B94" s="221"/>
      <c r="C94" s="221"/>
      <c r="D94" s="224"/>
      <c r="E94" s="262"/>
      <c r="F94" s="263"/>
      <c r="G94" s="27" t="s">
        <v>50</v>
      </c>
      <c r="H94" s="10" t="s">
        <v>10</v>
      </c>
      <c r="I94" s="15">
        <v>2</v>
      </c>
      <c r="J94" s="88"/>
      <c r="K94" s="121">
        <f t="shared" si="14"/>
        <v>0</v>
      </c>
    </row>
    <row r="95" spans="1:11" ht="64.5" customHeight="1" x14ac:dyDescent="0.2">
      <c r="A95" s="219"/>
      <c r="B95" s="222"/>
      <c r="C95" s="222"/>
      <c r="D95" s="225"/>
      <c r="E95" s="242"/>
      <c r="F95" s="244"/>
      <c r="G95" s="8" t="s">
        <v>65</v>
      </c>
      <c r="H95" s="10" t="s">
        <v>10</v>
      </c>
      <c r="I95" s="15">
        <v>2</v>
      </c>
      <c r="J95" s="88"/>
      <c r="K95" s="121">
        <f t="shared" si="14"/>
        <v>0</v>
      </c>
    </row>
    <row r="96" spans="1:11" ht="15" customHeight="1" x14ac:dyDescent="0.2">
      <c r="A96" s="3">
        <v>11</v>
      </c>
      <c r="B96" s="4" t="s">
        <v>51</v>
      </c>
      <c r="C96" s="5" t="s">
        <v>13</v>
      </c>
      <c r="D96" s="3">
        <v>12</v>
      </c>
      <c r="E96" s="90"/>
      <c r="F96" s="91">
        <f>D96*E96</f>
        <v>0</v>
      </c>
      <c r="G96" s="8"/>
      <c r="H96" s="30"/>
      <c r="I96" s="26"/>
      <c r="J96" s="117"/>
      <c r="K96" s="121">
        <f t="shared" si="14"/>
        <v>0</v>
      </c>
    </row>
    <row r="97" spans="1:11" ht="27" customHeight="1" x14ac:dyDescent="0.2">
      <c r="A97" s="217">
        <v>12</v>
      </c>
      <c r="B97" s="220" t="s">
        <v>52</v>
      </c>
      <c r="C97" s="220" t="s">
        <v>16</v>
      </c>
      <c r="D97" s="223">
        <v>3</v>
      </c>
      <c r="E97" s="241"/>
      <c r="F97" s="243">
        <f>D97*E97</f>
        <v>0</v>
      </c>
      <c r="G97" s="27" t="s">
        <v>53</v>
      </c>
      <c r="H97" s="10" t="s">
        <v>10</v>
      </c>
      <c r="I97" s="15">
        <v>3</v>
      </c>
      <c r="J97" s="88"/>
      <c r="K97" s="121">
        <f t="shared" si="14"/>
        <v>0</v>
      </c>
    </row>
    <row r="98" spans="1:11" ht="33" customHeight="1" x14ac:dyDescent="0.2">
      <c r="A98" s="218"/>
      <c r="B98" s="221"/>
      <c r="C98" s="221"/>
      <c r="D98" s="224"/>
      <c r="E98" s="262"/>
      <c r="F98" s="263"/>
      <c r="G98" s="27" t="s">
        <v>45</v>
      </c>
      <c r="H98" s="10" t="s">
        <v>10</v>
      </c>
      <c r="I98" s="15">
        <v>3</v>
      </c>
      <c r="J98" s="88"/>
      <c r="K98" s="121">
        <f t="shared" si="14"/>
        <v>0</v>
      </c>
    </row>
    <row r="99" spans="1:11" ht="30" customHeight="1" x14ac:dyDescent="0.2">
      <c r="A99" s="218"/>
      <c r="B99" s="221"/>
      <c r="C99" s="221"/>
      <c r="D99" s="224"/>
      <c r="E99" s="262"/>
      <c r="F99" s="263"/>
      <c r="G99" s="27" t="s">
        <v>50</v>
      </c>
      <c r="H99" s="10" t="s">
        <v>10</v>
      </c>
      <c r="I99" s="15">
        <v>2</v>
      </c>
      <c r="J99" s="88"/>
      <c r="K99" s="121">
        <f t="shared" si="14"/>
        <v>0</v>
      </c>
    </row>
    <row r="100" spans="1:11" ht="27.95" customHeight="1" x14ac:dyDescent="0.2">
      <c r="A100" s="218"/>
      <c r="B100" s="221"/>
      <c r="C100" s="221"/>
      <c r="D100" s="224"/>
      <c r="E100" s="262"/>
      <c r="F100" s="263"/>
      <c r="G100" s="27" t="s">
        <v>124</v>
      </c>
      <c r="H100" s="10" t="s">
        <v>10</v>
      </c>
      <c r="I100" s="15">
        <v>1</v>
      </c>
      <c r="J100" s="88"/>
      <c r="K100" s="121">
        <f t="shared" si="14"/>
        <v>0</v>
      </c>
    </row>
    <row r="101" spans="1:11" ht="51" customHeight="1" x14ac:dyDescent="0.2">
      <c r="A101" s="219"/>
      <c r="B101" s="222"/>
      <c r="C101" s="222"/>
      <c r="D101" s="225"/>
      <c r="E101" s="242"/>
      <c r="F101" s="244"/>
      <c r="G101" s="8" t="s">
        <v>65</v>
      </c>
      <c r="H101" s="10" t="s">
        <v>10</v>
      </c>
      <c r="I101" s="15">
        <v>3</v>
      </c>
      <c r="J101" s="88"/>
      <c r="K101" s="121">
        <f t="shared" si="14"/>
        <v>0</v>
      </c>
    </row>
    <row r="102" spans="1:11" ht="30" customHeight="1" x14ac:dyDescent="0.2">
      <c r="A102" s="217">
        <v>13</v>
      </c>
      <c r="B102" s="220" t="s">
        <v>54</v>
      </c>
      <c r="C102" s="226" t="s">
        <v>13</v>
      </c>
      <c r="D102" s="223">
        <v>35</v>
      </c>
      <c r="E102" s="241"/>
      <c r="F102" s="243">
        <f>D102*E102</f>
        <v>0</v>
      </c>
      <c r="G102" s="27" t="s">
        <v>55</v>
      </c>
      <c r="H102" s="10" t="s">
        <v>10</v>
      </c>
      <c r="I102" s="15">
        <v>7</v>
      </c>
      <c r="J102" s="88"/>
      <c r="K102" s="121">
        <f t="shared" si="14"/>
        <v>0</v>
      </c>
    </row>
    <row r="103" spans="1:11" ht="15" customHeight="1" x14ac:dyDescent="0.2">
      <c r="A103" s="218"/>
      <c r="B103" s="221"/>
      <c r="C103" s="227"/>
      <c r="D103" s="224"/>
      <c r="E103" s="262"/>
      <c r="F103" s="263"/>
      <c r="G103" s="27" t="s">
        <v>47</v>
      </c>
      <c r="H103" s="10" t="s">
        <v>13</v>
      </c>
      <c r="I103" s="15">
        <v>65</v>
      </c>
      <c r="J103" s="88"/>
      <c r="K103" s="121">
        <f t="shared" si="14"/>
        <v>0</v>
      </c>
    </row>
    <row r="104" spans="1:11" ht="44.25" customHeight="1" x14ac:dyDescent="0.2">
      <c r="A104" s="219"/>
      <c r="B104" s="222"/>
      <c r="C104" s="228"/>
      <c r="D104" s="225"/>
      <c r="E104" s="242"/>
      <c r="F104" s="244"/>
      <c r="G104" s="27" t="s">
        <v>125</v>
      </c>
      <c r="H104" s="10" t="s">
        <v>117</v>
      </c>
      <c r="I104" s="15">
        <v>65</v>
      </c>
      <c r="J104" s="88"/>
      <c r="K104" s="131">
        <f t="shared" si="14"/>
        <v>0</v>
      </c>
    </row>
    <row r="105" spans="1:11" ht="27.95" customHeight="1" x14ac:dyDescent="0.2">
      <c r="A105" s="3">
        <v>14</v>
      </c>
      <c r="B105" s="4" t="s">
        <v>56</v>
      </c>
      <c r="C105" s="30" t="s">
        <v>13</v>
      </c>
      <c r="D105" s="30">
        <v>20</v>
      </c>
      <c r="E105" s="105"/>
      <c r="F105" s="106">
        <f>D105*E105</f>
        <v>0</v>
      </c>
      <c r="G105" s="27" t="s">
        <v>47</v>
      </c>
      <c r="H105" s="10" t="s">
        <v>13</v>
      </c>
      <c r="I105" s="15">
        <v>20</v>
      </c>
      <c r="J105" s="132"/>
      <c r="K105" s="133">
        <f t="shared" si="14"/>
        <v>0</v>
      </c>
    </row>
    <row r="106" spans="1:11" ht="27.95" customHeight="1" x14ac:dyDescent="0.2">
      <c r="A106" s="48">
        <v>15</v>
      </c>
      <c r="B106" s="19" t="s">
        <v>57</v>
      </c>
      <c r="C106" s="64" t="s">
        <v>10</v>
      </c>
      <c r="D106" s="65">
        <v>20</v>
      </c>
      <c r="E106" s="95"/>
      <c r="F106" s="107">
        <f>D106*E106</f>
        <v>0</v>
      </c>
      <c r="G106" s="41" t="s">
        <v>58</v>
      </c>
      <c r="H106" s="34" t="s">
        <v>10</v>
      </c>
      <c r="I106" s="47">
        <v>20</v>
      </c>
      <c r="J106" s="134"/>
      <c r="K106" s="133">
        <f t="shared" si="14"/>
        <v>0</v>
      </c>
    </row>
    <row r="107" spans="1:11" ht="27.95" customHeight="1" x14ac:dyDescent="0.2">
      <c r="A107" s="66"/>
      <c r="B107" s="19" t="s">
        <v>129</v>
      </c>
      <c r="C107" s="64" t="s">
        <v>130</v>
      </c>
      <c r="D107" s="65">
        <v>140</v>
      </c>
      <c r="E107" s="95"/>
      <c r="F107" s="108"/>
      <c r="G107" s="67" t="s">
        <v>131</v>
      </c>
      <c r="H107" s="33" t="s">
        <v>132</v>
      </c>
      <c r="I107" s="56">
        <v>1</v>
      </c>
      <c r="J107" s="135"/>
      <c r="K107" s="133">
        <f t="shared" si="14"/>
        <v>0</v>
      </c>
    </row>
    <row r="108" spans="1:11" ht="27.95" customHeight="1" x14ac:dyDescent="0.2">
      <c r="A108" s="66"/>
      <c r="B108" s="68" t="s">
        <v>146</v>
      </c>
      <c r="C108" s="33" t="s">
        <v>127</v>
      </c>
      <c r="D108" s="61">
        <v>6</v>
      </c>
      <c r="E108" s="100"/>
      <c r="F108" s="101">
        <f>D108*E108</f>
        <v>0</v>
      </c>
      <c r="G108" s="67"/>
      <c r="H108" s="33"/>
      <c r="I108" s="56"/>
      <c r="J108" s="135"/>
      <c r="K108" s="136"/>
    </row>
    <row r="109" spans="1:11" ht="27.95" customHeight="1" thickBot="1" x14ac:dyDescent="0.25">
      <c r="A109" s="140"/>
      <c r="B109" s="141" t="s">
        <v>126</v>
      </c>
      <c r="C109" s="142" t="s">
        <v>127</v>
      </c>
      <c r="D109" s="143">
        <v>6</v>
      </c>
      <c r="E109" s="144"/>
      <c r="F109" s="99">
        <f>D109*E109</f>
        <v>0</v>
      </c>
      <c r="G109" s="145" t="s">
        <v>128</v>
      </c>
      <c r="H109" s="142" t="s">
        <v>10</v>
      </c>
      <c r="I109" s="146">
        <v>200</v>
      </c>
      <c r="J109" s="144"/>
      <c r="K109" s="136">
        <f t="shared" si="14"/>
        <v>0</v>
      </c>
    </row>
    <row r="110" spans="1:11" ht="27.95" customHeight="1" thickBot="1" x14ac:dyDescent="0.25">
      <c r="A110" s="162"/>
      <c r="B110" s="159"/>
      <c r="C110" s="147"/>
      <c r="D110" s="148"/>
      <c r="E110" s="149"/>
      <c r="F110" s="150">
        <f>SUM(F7:F109)</f>
        <v>0</v>
      </c>
      <c r="G110" s="151"/>
      <c r="H110" s="152"/>
      <c r="I110" s="153"/>
      <c r="J110" s="154"/>
      <c r="K110" s="139">
        <f>SUM(K7:K109)</f>
        <v>0</v>
      </c>
    </row>
    <row r="111" spans="1:11" ht="27.95" customHeight="1" thickBot="1" x14ac:dyDescent="0.25">
      <c r="A111" s="163"/>
      <c r="B111" s="186" t="s">
        <v>138</v>
      </c>
      <c r="C111" s="185" t="s">
        <v>16</v>
      </c>
      <c r="D111" s="157">
        <v>1</v>
      </c>
      <c r="E111" s="149"/>
      <c r="F111" s="150">
        <f>D111*E111</f>
        <v>0</v>
      </c>
      <c r="G111" s="232"/>
      <c r="H111" s="233"/>
      <c r="I111" s="233"/>
      <c r="J111" s="233"/>
      <c r="K111" s="234"/>
    </row>
    <row r="112" spans="1:11" ht="27.95" customHeight="1" thickBot="1" x14ac:dyDescent="0.25">
      <c r="A112" s="163"/>
      <c r="B112" s="186" t="s">
        <v>139</v>
      </c>
      <c r="C112" s="185" t="s">
        <v>16</v>
      </c>
      <c r="D112" s="157">
        <v>1</v>
      </c>
      <c r="E112" s="158"/>
      <c r="F112" s="150">
        <f>D112*E112</f>
        <v>0</v>
      </c>
      <c r="G112" s="155"/>
      <c r="H112" s="155"/>
      <c r="I112" s="155"/>
      <c r="J112" s="156"/>
      <c r="K112" s="137">
        <f>F112</f>
        <v>0</v>
      </c>
    </row>
    <row r="113" spans="1:11" ht="27.95" customHeight="1" thickBot="1" x14ac:dyDescent="0.25">
      <c r="A113" s="163"/>
      <c r="B113" s="188" t="s">
        <v>147</v>
      </c>
      <c r="C113" s="189"/>
      <c r="D113" s="190"/>
      <c r="E113" s="191"/>
      <c r="F113" s="192"/>
      <c r="G113" s="193"/>
      <c r="H113" s="193"/>
      <c r="I113" s="193"/>
      <c r="J113" s="194"/>
      <c r="K113" s="195">
        <f>K110*0.5/100</f>
        <v>0</v>
      </c>
    </row>
    <row r="114" spans="1:11" ht="27.95" customHeight="1" thickBot="1" x14ac:dyDescent="0.25">
      <c r="A114" s="163"/>
      <c r="B114" s="160" t="s">
        <v>135</v>
      </c>
      <c r="C114" s="235"/>
      <c r="D114" s="236"/>
      <c r="E114" s="236"/>
      <c r="F114" s="236"/>
      <c r="G114" s="236"/>
      <c r="H114" s="236"/>
      <c r="I114" s="236"/>
      <c r="J114" s="237"/>
      <c r="K114" s="138">
        <f>F110+K110+F111+K112+K113</f>
        <v>0</v>
      </c>
    </row>
    <row r="115" spans="1:11" ht="27.95" customHeight="1" thickBot="1" x14ac:dyDescent="0.25">
      <c r="A115" s="163"/>
      <c r="B115" s="161" t="s">
        <v>133</v>
      </c>
      <c r="C115" s="229"/>
      <c r="D115" s="230"/>
      <c r="E115" s="230"/>
      <c r="F115" s="230"/>
      <c r="G115" s="230"/>
      <c r="H115" s="230"/>
      <c r="I115" s="230"/>
      <c r="J115" s="231"/>
      <c r="K115" s="139">
        <f>K114*20/100</f>
        <v>0</v>
      </c>
    </row>
    <row r="116" spans="1:11" ht="27.95" customHeight="1" thickBot="1" x14ac:dyDescent="0.25">
      <c r="A116" s="187"/>
      <c r="B116" s="160" t="s">
        <v>134</v>
      </c>
      <c r="C116" s="229"/>
      <c r="D116" s="230"/>
      <c r="E116" s="230"/>
      <c r="F116" s="230"/>
      <c r="G116" s="230"/>
      <c r="H116" s="230"/>
      <c r="I116" s="230"/>
      <c r="J116" s="231"/>
      <c r="K116" s="139">
        <f>K114+K115</f>
        <v>0</v>
      </c>
    </row>
    <row r="121" spans="1:11" ht="63.75" customHeight="1" x14ac:dyDescent="0.2">
      <c r="B121" s="216" t="s">
        <v>142</v>
      </c>
      <c r="C121" s="216"/>
      <c r="D121" s="216"/>
      <c r="E121" s="216"/>
      <c r="F121" s="216"/>
      <c r="G121" s="216"/>
      <c r="H121" s="216"/>
      <c r="I121" s="216"/>
      <c r="J121" s="216"/>
      <c r="K121" s="216"/>
    </row>
  </sheetData>
  <mergeCells count="40">
    <mergeCell ref="E92:E95"/>
    <mergeCell ref="F92:F95"/>
    <mergeCell ref="E97:E101"/>
    <mergeCell ref="F97:F101"/>
    <mergeCell ref="E102:E104"/>
    <mergeCell ref="F102:F104"/>
    <mergeCell ref="A2:K2"/>
    <mergeCell ref="A1:K1"/>
    <mergeCell ref="E77:E78"/>
    <mergeCell ref="F77:F78"/>
    <mergeCell ref="A25:E25"/>
    <mergeCell ref="A73:E73"/>
    <mergeCell ref="A6:E6"/>
    <mergeCell ref="A3:K3"/>
    <mergeCell ref="A4:A5"/>
    <mergeCell ref="B4:B5"/>
    <mergeCell ref="C4:D4"/>
    <mergeCell ref="G4:I4"/>
    <mergeCell ref="A77:A78"/>
    <mergeCell ref="B77:B78"/>
    <mergeCell ref="C77:C78"/>
    <mergeCell ref="D77:D78"/>
    <mergeCell ref="A83:A84"/>
    <mergeCell ref="A92:A95"/>
    <mergeCell ref="B92:B95"/>
    <mergeCell ref="C92:C95"/>
    <mergeCell ref="D92:D95"/>
    <mergeCell ref="B121:K121"/>
    <mergeCell ref="A97:A101"/>
    <mergeCell ref="B97:B101"/>
    <mergeCell ref="C97:C101"/>
    <mergeCell ref="D97:D101"/>
    <mergeCell ref="A102:A104"/>
    <mergeCell ref="B102:B104"/>
    <mergeCell ref="C102:C104"/>
    <mergeCell ref="D102:D104"/>
    <mergeCell ref="C116:J116"/>
    <mergeCell ref="G111:K111"/>
    <mergeCell ref="C114:J114"/>
    <mergeCell ref="C115:J115"/>
  </mergeCells>
  <pageMargins left="0.7" right="0.7" top="0.75" bottom="0.75" header="0.3" footer="0.3"/>
  <pageSetup paperSize="9" scale="62" fitToHeight="0" orientation="landscape" verticalDpi="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2024-04-08T14:26:21Z</cp:lastPrinted>
  <dcterms:created xsi:type="dcterms:W3CDTF">2024-04-04T11:43:48Z</dcterms:created>
  <dcterms:modified xsi:type="dcterms:W3CDTF">2024-08-06T19:00:27Z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2023-10-03T00:00:00Z</vt:filetime>
  </property>
  <property fmtid="{D5CDD505-2E9C-101B-9397-08002B2CF9AE}" pid="3" name="Creator">
    <vt:lpwstr>Acrobat PDFMaker 22 для Excel</vt:lpwstr>
  </property>
  <property fmtid="{D5CDD505-2E9C-101B-9397-08002B2CF9AE}" pid="4" name="LastSaved">
    <vt:filetime>2024-04-04T00:00:00Z</vt:filetime>
  </property>
  <property fmtid="{D5CDD505-2E9C-101B-9397-08002B2CF9AE}" pid="5" name="Producer">
    <vt:lpwstr>Adobe PDF Library 22.1.149</vt:lpwstr>
  </property>
</Properties>
</file>