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2AA7029-30AE-4751-95D4-E090839A29A0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МДГ-1 водопостачання (2)" sheetId="5" state="hidden" r:id="rId1"/>
    <sheet name="ТЗ_ЕТР_кв128" sheetId="16" r:id="rId2"/>
  </sheets>
  <definedNames>
    <definedName name="_xlnm._FilterDatabase" localSheetId="0" hidden="1">'МДГ-1 водопостачання (2)'!$A$13:$J$508</definedName>
    <definedName name="_xlnm._FilterDatabase" localSheetId="1" hidden="1">ТЗ_ЕТР_кв128!$B$1:$B$10</definedName>
    <definedName name="_xlnm.Print_Area" localSheetId="0">'МДГ-1 водопостачання (2)'!$A$1:$J$517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6" l="1"/>
  <c r="E10" i="16"/>
  <c r="G5" i="16"/>
  <c r="G7" i="16"/>
  <c r="G9" i="16"/>
  <c r="J503" i="5"/>
  <c r="J502" i="5"/>
  <c r="J501" i="5"/>
  <c r="F500" i="5"/>
  <c r="H500" i="5"/>
  <c r="J499" i="5"/>
  <c r="J498" i="5"/>
  <c r="J497" i="5"/>
  <c r="J496" i="5"/>
  <c r="H495" i="5"/>
  <c r="H494" i="5"/>
  <c r="H493" i="5"/>
  <c r="H492" i="5"/>
  <c r="J491" i="5"/>
  <c r="H490" i="5"/>
  <c r="F489" i="5"/>
  <c r="H489" i="5"/>
  <c r="J488" i="5"/>
  <c r="J487" i="5"/>
  <c r="J486" i="5"/>
  <c r="F485" i="5"/>
  <c r="H485" i="5"/>
  <c r="J484" i="5"/>
  <c r="F483" i="5"/>
  <c r="H483" i="5"/>
  <c r="J481" i="5"/>
  <c r="J480" i="5"/>
  <c r="J479" i="5"/>
  <c r="J478" i="5"/>
  <c r="H477" i="5"/>
  <c r="J476" i="5"/>
  <c r="J475" i="5"/>
  <c r="J474" i="5"/>
  <c r="J473" i="5"/>
  <c r="J472" i="5"/>
  <c r="J471" i="5"/>
  <c r="J470" i="5"/>
  <c r="J469" i="5"/>
  <c r="J468" i="5"/>
  <c r="J467" i="5"/>
  <c r="J466" i="5"/>
  <c r="F465" i="5"/>
  <c r="H465" i="5"/>
  <c r="J464" i="5"/>
  <c r="F463" i="5"/>
  <c r="H463" i="5"/>
  <c r="J462" i="5"/>
  <c r="J461" i="5"/>
  <c r="J460" i="5"/>
  <c r="J459" i="5"/>
  <c r="J458" i="5"/>
  <c r="H457" i="5"/>
  <c r="H456" i="5"/>
  <c r="J455" i="5"/>
  <c r="H454" i="5"/>
  <c r="J452" i="5"/>
  <c r="J451" i="5"/>
  <c r="J450" i="5"/>
  <c r="J449" i="5"/>
  <c r="J448" i="5"/>
  <c r="J447" i="5"/>
  <c r="J446" i="5"/>
  <c r="F445" i="5"/>
  <c r="F444" i="5"/>
  <c r="H444" i="5"/>
  <c r="J443" i="5"/>
  <c r="F442" i="5"/>
  <c r="H442" i="5"/>
  <c r="J441" i="5"/>
  <c r="F440" i="5"/>
  <c r="H440" i="5"/>
  <c r="J439" i="5"/>
  <c r="F438" i="5"/>
  <c r="H438" i="5"/>
  <c r="H435" i="5"/>
  <c r="J434" i="5"/>
  <c r="F433" i="5"/>
  <c r="H433" i="5"/>
  <c r="J432" i="5"/>
  <c r="J431" i="5"/>
  <c r="J430" i="5"/>
  <c r="J429" i="5"/>
  <c r="H428" i="5"/>
  <c r="J427" i="5"/>
  <c r="H426" i="5"/>
  <c r="J425" i="5"/>
  <c r="H424" i="5"/>
  <c r="H422" i="5"/>
  <c r="J420" i="5"/>
  <c r="H419" i="5"/>
  <c r="J418" i="5"/>
  <c r="J417" i="5"/>
  <c r="F416" i="5"/>
  <c r="H416" i="5"/>
  <c r="J415" i="5"/>
  <c r="H414" i="5"/>
  <c r="J413" i="5"/>
  <c r="F412" i="5"/>
  <c r="H412" i="5"/>
  <c r="J411" i="5"/>
  <c r="F410" i="5"/>
  <c r="H410" i="5"/>
  <c r="J409" i="5"/>
  <c r="F408" i="5"/>
  <c r="H408" i="5"/>
  <c r="J406" i="5"/>
  <c r="J405" i="5"/>
  <c r="J404" i="5"/>
  <c r="J403" i="5"/>
  <c r="F402" i="5"/>
  <c r="H402" i="5"/>
  <c r="J401" i="5"/>
  <c r="J400" i="5"/>
  <c r="J399" i="5"/>
  <c r="J398" i="5"/>
  <c r="J397" i="5"/>
  <c r="J396" i="5"/>
  <c r="J395" i="5"/>
  <c r="H394" i="5"/>
  <c r="F393" i="5"/>
  <c r="H393" i="5"/>
  <c r="J392" i="5"/>
  <c r="F391" i="5"/>
  <c r="H391" i="5"/>
  <c r="J390" i="5"/>
  <c r="F389" i="5"/>
  <c r="H389" i="5"/>
  <c r="J388" i="5"/>
  <c r="F387" i="5"/>
  <c r="H387" i="5"/>
  <c r="H386" i="5"/>
  <c r="H385" i="5"/>
  <c r="H384" i="5"/>
  <c r="J381" i="5"/>
  <c r="J380" i="5"/>
  <c r="F379" i="5"/>
  <c r="H379" i="5"/>
  <c r="J378" i="5"/>
  <c r="F377" i="5"/>
  <c r="H377" i="5"/>
  <c r="H376" i="5"/>
  <c r="H375" i="5"/>
  <c r="J374" i="5"/>
  <c r="F373" i="5"/>
  <c r="H373" i="5"/>
  <c r="F372" i="5"/>
  <c r="F371" i="5"/>
  <c r="H371" i="5"/>
  <c r="J369" i="5"/>
  <c r="J368" i="5"/>
  <c r="J367" i="5"/>
  <c r="J366" i="5"/>
  <c r="J365" i="5"/>
  <c r="H364" i="5"/>
  <c r="J363" i="5"/>
  <c r="H362" i="5"/>
  <c r="J361" i="5"/>
  <c r="F360" i="5"/>
  <c r="H360" i="5"/>
  <c r="J359" i="5"/>
  <c r="F358" i="5"/>
  <c r="H358" i="5"/>
  <c r="J357" i="5"/>
  <c r="J356" i="5"/>
  <c r="F355" i="5"/>
  <c r="H355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H341" i="5"/>
  <c r="J340" i="5"/>
  <c r="J339" i="5"/>
  <c r="H338" i="5"/>
  <c r="J337" i="5"/>
  <c r="J336" i="5"/>
  <c r="H335" i="5"/>
  <c r="J334" i="5"/>
  <c r="H331" i="5"/>
  <c r="J329" i="5"/>
  <c r="J328" i="5"/>
  <c r="J327" i="5"/>
  <c r="H326" i="5"/>
  <c r="J325" i="5"/>
  <c r="H324" i="5"/>
  <c r="J323" i="5"/>
  <c r="J322" i="5"/>
  <c r="J321" i="5"/>
  <c r="H320" i="5"/>
  <c r="J319" i="5"/>
  <c r="J318" i="5"/>
  <c r="J317" i="5"/>
  <c r="J316" i="5"/>
  <c r="J315" i="5"/>
  <c r="H314" i="5"/>
  <c r="J313" i="5"/>
  <c r="H312" i="5"/>
  <c r="J311" i="5"/>
  <c r="H310" i="5"/>
  <c r="J309" i="5"/>
  <c r="H308" i="5"/>
  <c r="H307" i="5"/>
  <c r="J306" i="5"/>
  <c r="H305" i="5"/>
  <c r="J304" i="5"/>
  <c r="H303" i="5"/>
  <c r="J302" i="5"/>
  <c r="H301" i="5"/>
  <c r="J300" i="5"/>
  <c r="J299" i="5"/>
  <c r="J298" i="5"/>
  <c r="H297" i="5"/>
  <c r="H296" i="5"/>
  <c r="H295" i="5"/>
  <c r="J293" i="5"/>
  <c r="J292" i="5"/>
  <c r="J291" i="5"/>
  <c r="H290" i="5"/>
  <c r="J289" i="5"/>
  <c r="J288" i="5"/>
  <c r="J287" i="5"/>
  <c r="J286" i="5"/>
  <c r="J285" i="5"/>
  <c r="J284" i="5"/>
  <c r="F283" i="5"/>
  <c r="J283" i="5"/>
  <c r="J282" i="5"/>
  <c r="J281" i="5"/>
  <c r="J280" i="5"/>
  <c r="J279" i="5"/>
  <c r="F278" i="5"/>
  <c r="H278" i="5"/>
  <c r="J277" i="5"/>
  <c r="F276" i="5"/>
  <c r="H276" i="5"/>
  <c r="J275" i="5"/>
  <c r="J274" i="5"/>
  <c r="J273" i="5"/>
  <c r="F272" i="5"/>
  <c r="H272" i="5"/>
  <c r="J271" i="5"/>
  <c r="H270" i="5"/>
  <c r="F269" i="5"/>
  <c r="H269" i="5"/>
  <c r="J267" i="5"/>
  <c r="J266" i="5"/>
  <c r="J265" i="5"/>
  <c r="J264" i="5"/>
  <c r="J263" i="5"/>
  <c r="J262" i="5"/>
  <c r="J261" i="5"/>
  <c r="J260" i="5"/>
  <c r="J259" i="5"/>
  <c r="F258" i="5"/>
  <c r="H258" i="5"/>
  <c r="J257" i="5"/>
  <c r="F256" i="5"/>
  <c r="H256" i="5"/>
  <c r="F255" i="5"/>
  <c r="F254" i="5"/>
  <c r="H254" i="5"/>
  <c r="F253" i="5"/>
  <c r="F252" i="5"/>
  <c r="H252" i="5"/>
  <c r="J249" i="5"/>
  <c r="J248" i="5"/>
  <c r="J247" i="5"/>
  <c r="F246" i="5"/>
  <c r="H246" i="5"/>
  <c r="J245" i="5"/>
  <c r="H244" i="5"/>
  <c r="J243" i="5"/>
  <c r="F242" i="5"/>
  <c r="H242" i="5"/>
  <c r="J241" i="5"/>
  <c r="F240" i="5"/>
  <c r="H240" i="5"/>
  <c r="J239" i="5"/>
  <c r="F238" i="5"/>
  <c r="H238" i="5"/>
  <c r="J236" i="5"/>
  <c r="J235" i="5"/>
  <c r="J234" i="5"/>
  <c r="J233" i="5"/>
  <c r="J232" i="5"/>
  <c r="J231" i="5"/>
  <c r="J230" i="5"/>
  <c r="J229" i="5"/>
  <c r="H228" i="5"/>
  <c r="J227" i="5"/>
  <c r="J226" i="5"/>
  <c r="J225" i="5"/>
  <c r="J224" i="5"/>
  <c r="F223" i="5"/>
  <c r="H223" i="5"/>
  <c r="J222" i="5"/>
  <c r="J221" i="5"/>
  <c r="H220" i="5"/>
  <c r="J219" i="5"/>
  <c r="H218" i="5"/>
  <c r="H217" i="5"/>
  <c r="J216" i="5"/>
  <c r="F215" i="5"/>
  <c r="H215" i="5"/>
  <c r="J212" i="5"/>
  <c r="H211" i="5"/>
  <c r="J210" i="5"/>
  <c r="F209" i="5"/>
  <c r="H209" i="5"/>
  <c r="J208" i="5"/>
  <c r="J207" i="5"/>
  <c r="J206" i="5"/>
  <c r="F205" i="5"/>
  <c r="H205" i="5"/>
  <c r="J204" i="5"/>
  <c r="H203" i="5"/>
  <c r="J202" i="5"/>
  <c r="H201" i="5"/>
  <c r="J200" i="5"/>
  <c r="H199" i="5"/>
  <c r="H197" i="5"/>
  <c r="J195" i="5"/>
  <c r="J194" i="5"/>
  <c r="H193" i="5"/>
  <c r="J192" i="5"/>
  <c r="H192" i="5"/>
  <c r="F191" i="5"/>
  <c r="H191" i="5"/>
  <c r="J190" i="5"/>
  <c r="F189" i="5"/>
  <c r="H189" i="5"/>
  <c r="J188" i="5"/>
  <c r="F187" i="5"/>
  <c r="H187" i="5"/>
  <c r="J186" i="5"/>
  <c r="F185" i="5"/>
  <c r="H185" i="5"/>
  <c r="J184" i="5"/>
  <c r="F183" i="5"/>
  <c r="H183" i="5"/>
  <c r="J181" i="5"/>
  <c r="J180" i="5"/>
  <c r="J179" i="5"/>
  <c r="J178" i="5"/>
  <c r="F177" i="5"/>
  <c r="H177" i="5"/>
  <c r="J176" i="5"/>
  <c r="J175" i="5"/>
  <c r="J174" i="5"/>
  <c r="J173" i="5"/>
  <c r="J172" i="5"/>
  <c r="J171" i="5"/>
  <c r="H170" i="5"/>
  <c r="F169" i="5"/>
  <c r="H169" i="5"/>
  <c r="J168" i="5"/>
  <c r="F167" i="5"/>
  <c r="H167" i="5"/>
  <c r="J166" i="5"/>
  <c r="F165" i="5"/>
  <c r="H165" i="5"/>
  <c r="J164" i="5"/>
  <c r="F163" i="5"/>
  <c r="H163" i="5"/>
  <c r="H162" i="5"/>
  <c r="H161" i="5"/>
  <c r="H160" i="5"/>
  <c r="J157" i="5"/>
  <c r="J156" i="5"/>
  <c r="J155" i="5"/>
  <c r="H154" i="5"/>
  <c r="J153" i="5"/>
  <c r="H152" i="5"/>
  <c r="J151" i="5"/>
  <c r="F150" i="5"/>
  <c r="H150" i="5"/>
  <c r="J149" i="5"/>
  <c r="F148" i="5"/>
  <c r="H148" i="5"/>
  <c r="J147" i="5"/>
  <c r="F145" i="5"/>
  <c r="H145" i="5"/>
  <c r="J143" i="5"/>
  <c r="H142" i="5"/>
  <c r="J141" i="5"/>
  <c r="H140" i="5"/>
  <c r="J139" i="5"/>
  <c r="J138" i="5"/>
  <c r="J137" i="5"/>
  <c r="J136" i="5"/>
  <c r="F135" i="5"/>
  <c r="H135" i="5"/>
  <c r="H134" i="5"/>
  <c r="H133" i="5"/>
  <c r="H132" i="5"/>
  <c r="J131" i="5"/>
  <c r="F130" i="5"/>
  <c r="H130" i="5"/>
  <c r="F129" i="5"/>
  <c r="F128" i="5"/>
  <c r="H128" i="5"/>
  <c r="J126" i="5"/>
  <c r="J125" i="5"/>
  <c r="J124" i="5"/>
  <c r="J123" i="5"/>
  <c r="J122" i="5"/>
  <c r="J121" i="5"/>
  <c r="J120" i="5"/>
  <c r="J119" i="5"/>
  <c r="J118" i="5"/>
  <c r="J117" i="5"/>
  <c r="F116" i="5"/>
  <c r="H116" i="5"/>
  <c r="J115" i="5"/>
  <c r="J114" i="5"/>
  <c r="F113" i="5"/>
  <c r="H113" i="5"/>
  <c r="J112" i="5"/>
  <c r="J111" i="5"/>
  <c r="H110" i="5"/>
  <c r="J109" i="5"/>
  <c r="J108" i="5"/>
  <c r="H107" i="5"/>
  <c r="J106" i="5"/>
  <c r="H103" i="5"/>
  <c r="J101" i="5"/>
  <c r="J100" i="5"/>
  <c r="J99" i="5"/>
  <c r="H98" i="5"/>
  <c r="J97" i="5"/>
  <c r="H96" i="5"/>
  <c r="J95" i="5"/>
  <c r="J94" i="5"/>
  <c r="J93" i="5"/>
  <c r="H92" i="5"/>
  <c r="J91" i="5"/>
  <c r="J90" i="5"/>
  <c r="J89" i="5"/>
  <c r="J88" i="5"/>
  <c r="J87" i="5"/>
  <c r="H86" i="5"/>
  <c r="J85" i="5"/>
  <c r="H84" i="5"/>
  <c r="J83" i="5"/>
  <c r="H82" i="5"/>
  <c r="J81" i="5"/>
  <c r="H80" i="5"/>
  <c r="F79" i="5"/>
  <c r="H79" i="5"/>
  <c r="J78" i="5"/>
  <c r="H77" i="5"/>
  <c r="J76" i="5"/>
  <c r="H75" i="5"/>
  <c r="J74" i="5"/>
  <c r="H73" i="5"/>
  <c r="J72" i="5"/>
  <c r="J71" i="5"/>
  <c r="J70" i="5"/>
  <c r="H69" i="5"/>
  <c r="H68" i="5"/>
  <c r="H67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F49" i="5"/>
  <c r="H49" i="5"/>
  <c r="J48" i="5"/>
  <c r="F47" i="5"/>
  <c r="H47" i="5"/>
  <c r="J46" i="5"/>
  <c r="J45" i="5"/>
  <c r="J44" i="5"/>
  <c r="F43" i="5"/>
  <c r="H43" i="5"/>
  <c r="J42" i="5"/>
  <c r="H41" i="5"/>
  <c r="F40" i="5"/>
  <c r="H40" i="5"/>
  <c r="J38" i="5"/>
  <c r="J37" i="5"/>
  <c r="J36" i="5"/>
  <c r="J35" i="5"/>
  <c r="J34" i="5"/>
  <c r="J33" i="5"/>
  <c r="J32" i="5"/>
  <c r="J31" i="5"/>
  <c r="J30" i="5"/>
  <c r="F29" i="5"/>
  <c r="H29" i="5"/>
  <c r="J28" i="5"/>
  <c r="F27" i="5"/>
  <c r="H27" i="5"/>
  <c r="J26" i="5"/>
  <c r="F25" i="5"/>
  <c r="H25" i="5"/>
  <c r="F24" i="5"/>
  <c r="J24" i="5"/>
  <c r="F22" i="5"/>
  <c r="J22" i="5"/>
  <c r="F21" i="5"/>
  <c r="H21" i="5"/>
  <c r="J129" i="5"/>
  <c r="F23" i="5"/>
  <c r="H23" i="5"/>
  <c r="F39" i="5"/>
  <c r="H39" i="5"/>
  <c r="F268" i="5"/>
  <c r="H268" i="5"/>
  <c r="F453" i="5"/>
  <c r="H453" i="5"/>
  <c r="H504" i="5"/>
  <c r="J253" i="5"/>
  <c r="J255" i="5"/>
  <c r="J372" i="5"/>
  <c r="J445" i="5"/>
  <c r="J504" i="5"/>
  <c r="H505" i="5"/>
  <c r="J506" i="5"/>
  <c r="J507" i="5"/>
  <c r="J508" i="5"/>
  <c r="K505" i="5"/>
</calcChain>
</file>

<file path=xl/sharedStrings.xml><?xml version="1.0" encoding="utf-8"?>
<sst xmlns="http://schemas.openxmlformats.org/spreadsheetml/2006/main" count="1011" uniqueCount="264">
  <si>
    <t>Нерухома опора 10.НО.01</t>
  </si>
  <si>
    <t>м2</t>
  </si>
  <si>
    <t>Труба ст. Ду15х2,8 ГОСТ 3262-75</t>
  </si>
  <si>
    <t>Труба ст. Ду20х2,8 ГОСТ 3262-75</t>
  </si>
  <si>
    <t>Труба ст. Ду25х3,2 ГОСТ 3262-75</t>
  </si>
  <si>
    <t>Прокладання трубопроводiв
водопостачання з полiетиленових труб з антидифузійним захистом зовнiшнiм дiаметром до 20 мм</t>
  </si>
  <si>
    <t>Прокладання трубопроводiв
водопостачанняз полiетиленових труб з антидифузійним захистом зовнiшнiм дiаметром 25 мм</t>
  </si>
  <si>
    <t>Прилади, що монтуються на технологiчному
трубопроводi [расходомiр об'ємний, швидкiсний, iндукцiйний; ротаметр, клапан регулюючий; регулятор тиску та температури прямої дiї; покажчик потоку рiдини; проточнi датчики концентратомiрiв i щiльномiрiв, РН-метрiв], дiаметр трубопроводу до 25 мм</t>
  </si>
  <si>
    <t>на комплекс робіт по улаштуванню внутрішніх мереж  водопостачання</t>
  </si>
  <si>
    <t>№
п/п</t>
  </si>
  <si>
    <t>Найменування робіт і витрат</t>
  </si>
  <si>
    <t>Одиниця
виміру</t>
  </si>
  <si>
    <t>Кіль-
кість</t>
  </si>
  <si>
    <t>Установлення кранів кульових дiаметром до
40 мм</t>
  </si>
  <si>
    <t>шт</t>
  </si>
  <si>
    <t>комплект</t>
  </si>
  <si>
    <t>м</t>
  </si>
  <si>
    <t>Установлення фiльтрiв для очищення води
у трубопроводах систем опалення
дiаметром 25 мм</t>
  </si>
  <si>
    <t>Установлення вентилiв, засувок, затворiв,
клапанiв зворотних, кранiв прохiдних на
трубопроводах iз стальних труб дiаметром
до 50 мм</t>
  </si>
  <si>
    <t>Установлення вентилiв, засувок, затворiв,
клапанiв зворотних, кранiв прохiдних на
трубопроводах iз стальних труб дiаметром
до 100 мм</t>
  </si>
  <si>
    <t>Гiдравлiчне випробування трубопроводiв
систем опалення, водопроводу i гарячого
водопостачання дiаметром до 50 мм</t>
  </si>
  <si>
    <t>Гiдравлiчне випробування трубопроводiв
систем опалення, водопроводу i гарячого
водопостачання дiаметром до 100 мм</t>
  </si>
  <si>
    <t>Затягування полiетиленових труб у захисні
гофровані труби, дiаметр до 25 мм</t>
  </si>
  <si>
    <t>Ізоляція трубопроводів трубками із
спіненого каучуку, поліетилену</t>
  </si>
  <si>
    <t>л</t>
  </si>
  <si>
    <t>Від Підрядника:</t>
  </si>
  <si>
    <t>мп</t>
  </si>
  <si>
    <t>Від Замовника:</t>
  </si>
  <si>
    <t>Вартість робіт</t>
  </si>
  <si>
    <t>Відділ 1. Внутрішня мережа
водопостачання В1,Т3,Т4 (1-а та 2-а зона
водопостачання житлових приміщень
магістралі та стояки)</t>
  </si>
  <si>
    <t>Прокладання трубопроводiв
водопостачання зi стальних
водогазопровiдних оцинкованих труб
дiаметром 40 мм</t>
  </si>
  <si>
    <t>Труба ст.оц. Ду40х3,5 ГОСТ 3262</t>
  </si>
  <si>
    <t>Прокладання трубопроводiв
водопостачання зi стальних
водогазопровiдних оцинкованих труб
дiаметром 50 мм</t>
  </si>
  <si>
    <t>Труба ст.оц. Ду50х3,5 ГОСТ 3262</t>
  </si>
  <si>
    <t>Прокладання трубопроводiв
водопостачання зi стальних
водогазопровiдних оцинкованих труб
дiаметром 65 мм</t>
  </si>
  <si>
    <t>Фарбування металевих поверхонь емаллю
сріблястою за 2 рази</t>
  </si>
  <si>
    <t>кг</t>
  </si>
  <si>
    <t>Установлення колекторів на 2 виходи</t>
  </si>
  <si>
    <t>Прокладання трубопроводiв
водопостачання зi стальних
водогазопровiдних оцинкованих труб
дiаметром 15 мм</t>
  </si>
  <si>
    <t>Прокладання трубопроводiв
водопостачання зi стальних
водогазопровiдних оцинкованих труб
дiаметром 25 мм</t>
  </si>
  <si>
    <t>Труба ст.оц. Ду25х3,2 ГОСТ 3262</t>
  </si>
  <si>
    <t>Установлення лiчильникiв [водомiрiв]
дiаметром до 40 мм</t>
  </si>
  <si>
    <t>Монтажний комплект</t>
  </si>
  <si>
    <t>Установлення компенсаторiв дiаметром 40
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</si>
  <si>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1. Внутрішня мережа господарсько-
питного водопроводу В1. житлова частина 
 </t>
    </r>
  </si>
  <si>
    <t xml:space="preserve">Магістралі та стояки </t>
  </si>
  <si>
    <t>Прокладання трубопроводiв
водопостачання зi стальних
водогазопровiдних оцинкованих труб
дiаметром 100 мм</t>
  </si>
  <si>
    <t>Труба ст.оц. Ду108*4,5 ГОСТ 3262</t>
  </si>
  <si>
    <t>Труба ст.оц. Ду76х4,0 ГОСТ 3262</t>
  </si>
  <si>
    <t>Перехідник концентричний DN50*40 оцинк.</t>
  </si>
  <si>
    <t>Перехідник концентричний DN65*50 оцинк.</t>
  </si>
  <si>
    <t>Перехідник концентричний DN65*20 оцинк.</t>
  </si>
  <si>
    <t>Трійник перехідний Dn65*40 оцинк.</t>
  </si>
  <si>
    <t>Трійник перехідний Dn65*32 оцинк.</t>
  </si>
  <si>
    <t>Трійник перехідний Dn50*32 оцинк.</t>
  </si>
  <si>
    <t>Відведення 90град. DN32 оцинк.</t>
  </si>
  <si>
    <t>Відведення 90град. DN40 оцинк.</t>
  </si>
  <si>
    <t>Хомут ф32</t>
  </si>
  <si>
    <t xml:space="preserve">    -ІІ-   ф40</t>
  </si>
  <si>
    <t xml:space="preserve">    -ІІ-   ф50</t>
  </si>
  <si>
    <t xml:space="preserve">    -ІІ-   ф65</t>
  </si>
  <si>
    <t xml:space="preserve">    -ІІ-   ф100</t>
  </si>
  <si>
    <t>Гільза ст. Ду125 І=500мм</t>
  </si>
  <si>
    <t>Гільза ст. Ду150 І=500мм</t>
  </si>
  <si>
    <t>Врізка в стояк із стал.труби ф32 стал.патрубком ф15*2,8мм оцинк., І=250-650мм</t>
  </si>
  <si>
    <t>Врізка в стояк із стал.труби ф32 стал.патрубком ф20*2,8мм оцинк., І=250-650мм</t>
  </si>
  <si>
    <t>Врізка в стояк із стал.труби ф40 стал.патрубком ф25*3,2мм оцинк., І=250-650мм</t>
  </si>
  <si>
    <t>Відвід оцинк. стал. безшовний ф15мм</t>
  </si>
  <si>
    <t>Відвід оцинк. стал. безшовний ф20мм</t>
  </si>
  <si>
    <t>Відвід оцинк. стал. безшовний ф25мм</t>
  </si>
  <si>
    <t>Прокладання трубопроводiв
водопостачання зi стальних
водогазопровiдних оцинкованих труб
дiаметром 20 мм</t>
  </si>
  <si>
    <t>Гребінка  оц. DN25"  на  2 виходи DN15 І=80мм</t>
  </si>
  <si>
    <t>Заглушка DN25 сталь оцинк. PN2,0 MPa</t>
  </si>
  <si>
    <t>Коліно 90град. DN25 сталь оцинк. PN2,0 Mpa</t>
  </si>
  <si>
    <t>Водомірний вузол обліку холодної води, поквартирний (розміщення в МОП-ах у вузлі на одну квартиру)</t>
  </si>
  <si>
    <t>Лiчильники холодної води зі штуцерами DN15 (поставка Замовника)</t>
  </si>
  <si>
    <t>Лiчильники холодної води зі штуцерами DN20 (поставка Замовника)</t>
  </si>
  <si>
    <t>Кран кульовий муфтовий для води DN15 PN2,5 мПа</t>
  </si>
  <si>
    <t>Монтажні кріплення для ПЕ труб до підлоги та стін</t>
  </si>
  <si>
    <t>Заглушка для РЕ труби ф20мм</t>
  </si>
  <si>
    <t>Заглушка для РЕ труби ф25мм</t>
  </si>
  <si>
    <t>Муфта перехідна РЕ/сталь ф20/ф15</t>
  </si>
  <si>
    <t>Муфта перехідна РЕ/сталь ф25/ф20</t>
  </si>
  <si>
    <t>Контргайка 1/2"</t>
  </si>
  <si>
    <t>Контргайка 3/4"</t>
  </si>
  <si>
    <t>Муфта коротка 1/2""</t>
  </si>
  <si>
    <t>Муфта коротка 3/4"</t>
  </si>
  <si>
    <t>Перехідник ф20/15мм, сталь</t>
  </si>
  <si>
    <t>Кріплення водомірних вузлів, сталь</t>
  </si>
  <si>
    <t xml:space="preserve">Приміщення санвузла вестибюлю </t>
  </si>
  <si>
    <t>Врізка в стояк із стал.труби ф32 стал.патрубком ф15, І=500мм</t>
  </si>
  <si>
    <t xml:space="preserve">Установлення змішувачів для умивальника </t>
  </si>
  <si>
    <t>Кран водорозбірний з підведенням холодної води DN15 PN1,0 Mpa</t>
  </si>
  <si>
    <t>З`єднувач кутовий DN15 PN 1,0 Mpa</t>
  </si>
  <si>
    <t xml:space="preserve">Приміщення санвузла вестибюлю. Водомірний вузол холодної води </t>
  </si>
  <si>
    <t>Відгалудження до вбудованих приміщень</t>
  </si>
  <si>
    <t>Врізка в стояк із стал.труби ф50 стал.патрубком ф20мм, І=500мм</t>
  </si>
  <si>
    <t>Врізка в стояк із стал.труби ф50 стал.патрубком ф25мм, І=500мм</t>
  </si>
  <si>
    <t>Врізка в стояк із стал.труби ф65 стал.патрубком ф25мм, І=500мм</t>
  </si>
  <si>
    <t>Трійник перехідний DN20*15мм, сталь оцинк.</t>
  </si>
  <si>
    <t>Заглушка, сталь оцинк. DN15 PN 1,0 MPa</t>
  </si>
  <si>
    <t>Хомут ф15</t>
  </si>
  <si>
    <t xml:space="preserve">    -ІІ-   ф20</t>
  </si>
  <si>
    <t xml:space="preserve">    -ІІ-   ф25</t>
  </si>
  <si>
    <t xml:space="preserve">Кріплення тру-дів сталевими деталями (кутники, кронштенйи) до стін та перекритя </t>
  </si>
  <si>
    <t>Обладнання загальне для 2х вбудованих приміщень на мережі холодного водопостачання В1вб (вихід на водоміри)</t>
  </si>
  <si>
    <t>Гребінка  оц. DN25"  на  2 виходи DN25 І=400мм</t>
  </si>
  <si>
    <t>Врізка в стал.труби ф25 стал.патрубком ф15*2,8мм оцинк., І=150мм</t>
  </si>
  <si>
    <t>Трійник перехідний DN25*15 сталь оцинк.</t>
  </si>
  <si>
    <t>Заглушка DN25 сталь оцинк. PN1,6 MPa</t>
  </si>
  <si>
    <t>Водомірний вузол обліку холодної води для вбудованих приміщень )розміщення у підвалі)</t>
  </si>
  <si>
    <t>Врізка в стал.труби ф15 стал.патрубком ф15*2,8мм оцинк., І=150мм</t>
  </si>
  <si>
    <t>Відгалудження до поливальних кранів</t>
  </si>
  <si>
    <t>Прокладання трубопроводiв
водопостачання з полiетиленових труб дiаметром до 20 мм</t>
  </si>
  <si>
    <t>Муфта перехідна РЕ/сталь ф25/20</t>
  </si>
  <si>
    <t>Шланг для поливального крану DN20 PN1,0 Mpa L=40м</t>
  </si>
  <si>
    <t>Хомут ф20</t>
  </si>
  <si>
    <t>Гільза-футляр із стал. Труби Ду50 І=1000мм</t>
  </si>
  <si>
    <t xml:space="preserve">Ковер для поливального крану, чавун </t>
  </si>
  <si>
    <t>Адаптер для крану ВН 3/4", пластик</t>
  </si>
  <si>
    <t>Муфта компресійна ВН ф25*3/4"</t>
  </si>
  <si>
    <t>Основа під ковер (бетонна підготовка)</t>
  </si>
  <si>
    <t xml:space="preserve">Водомірний вузол </t>
  </si>
  <si>
    <t>Клапан зворотній муфтовий для води DN20 PN1,6 Mpa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</si>
  <si>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3. Поливальний водопровід В10
 </t>
    </r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</si>
  <si>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4. Мережа гарячого водопостачання, Т3. Житлова частина
 </t>
    </r>
  </si>
  <si>
    <t>Перехідник концентричний DN50*20 оцинк.</t>
  </si>
  <si>
    <t>Компенсатор сільфонний Ду32 з зовн.захистом та внутр.вставкою для ділянки з лінійним подовженням в 40мм</t>
  </si>
  <si>
    <t xml:space="preserve">Відгалудження до санітарно-технічних приладів квартир </t>
  </si>
  <si>
    <t>Водомірний вузол обліку гарячої води, поквартирний (розміщення в нішах МОП-ів)</t>
  </si>
  <si>
    <t xml:space="preserve">Приміщення санвузла вестибюлю. Водомірний вузол гарячої води </t>
  </si>
  <si>
    <t>Муфта перехідна РЕ/сталь ф20</t>
  </si>
  <si>
    <t>Гільзи із сталевої труби Ду50 І=350мм</t>
  </si>
  <si>
    <t>Гільзи із сталевої труби Ду50 І=300мм</t>
  </si>
  <si>
    <t>Обладнання загальне для 2х вбудованих приміщень на мережі гарячого водопостачання Т3вб (вихід на водоміри)</t>
  </si>
  <si>
    <t>Повітровідводники ф15</t>
  </si>
  <si>
    <t>Водомірний вузол обліку гарячої води для вбудованих приміщень (розміщення у підвалі)</t>
  </si>
  <si>
    <t>Клапан зворотній муфтовий для води DN15 PN1,6 MРa</t>
  </si>
  <si>
    <t>Перехідник концентричний DN50*32 оцинк.</t>
  </si>
  <si>
    <t>Перехідник концентричний DN32*15 оцинк.</t>
  </si>
  <si>
    <t>Перехідник концентричний DN32*25 оцинк.</t>
  </si>
  <si>
    <t>Перехідник концентричний DN40*32 оцинк.</t>
  </si>
  <si>
    <t>Трійник перехідний Dn40*25 оцинк.</t>
  </si>
  <si>
    <t>Трійник перехідний Dn50*40 оцинк.</t>
  </si>
  <si>
    <t>Врізка в стояк із стал.труби ф50 стал.патрубком ф32мм, І=300мм</t>
  </si>
  <si>
    <t>Хомут ф25</t>
  </si>
  <si>
    <t xml:space="preserve">    -ІІ-   ф32</t>
  </si>
  <si>
    <t>Гільза ст. Ду100 І=400мм</t>
  </si>
  <si>
    <t>Компенсатор сільфонний Ду50 з зовн.захистом та внутр.вставкою для ділянки з лінійним подовженням в 40мм</t>
  </si>
  <si>
    <t>Труба ст.оц. Ду20х2,8 ГОСТ 3262</t>
  </si>
  <si>
    <t>Перехідник концентричний DN25*20 оцинк.</t>
  </si>
  <si>
    <t>Перехідник концентричний DN20*15 оцинк.</t>
  </si>
  <si>
    <t>Врізка в стояк із стал.труби ф25 стал.патрубком ф20мм, І=500мм</t>
  </si>
  <si>
    <t>Прокладання трубопроводiв
водопостачання зi стальних
водогазопровiдних оцинкованих труб
дiаметром 32 мм</t>
  </si>
  <si>
    <t>Труба ст.оц. Ду32х3,2 ГОСТ 3262</t>
  </si>
  <si>
    <t>дата</t>
  </si>
  <si>
    <t>Хомут для зрівнювання потенціаліів для сталевих труб ф32</t>
  </si>
  <si>
    <t>Установлення клапанів зворотніх дiаметром до
40 мм</t>
  </si>
  <si>
    <t>Лiчильники гарячої води зі штуцерами DN15 (поставка Замовника)</t>
  </si>
  <si>
    <t>Лiчильники гарячої води зі штуцерами DN20 (поставка Замовника)</t>
  </si>
  <si>
    <t>Лiчильники гарячої  води зі штуцерами DN15 (поставка Замовника)</t>
  </si>
  <si>
    <r>
      <t xml:space="preserve">Лiчильники гарячої </t>
    </r>
    <r>
      <rPr>
        <sz val="10"/>
        <color indexed="56"/>
        <rFont val="Arial Cyr"/>
        <charset val="204"/>
      </rPr>
      <t>води зі штуцерами DN15 (поставка Замовника)</t>
    </r>
  </si>
  <si>
    <r>
      <t xml:space="preserve">Хомут для зрівнювання потенціаліів для сталевих труб </t>
    </r>
    <r>
      <rPr>
        <sz val="10"/>
        <rFont val="Arial"/>
        <family val="2"/>
        <charset val="204"/>
      </rPr>
      <t>Д50</t>
    </r>
  </si>
  <si>
    <t>Труба захисна гофрована для труб діаметр
20 мм</t>
  </si>
  <si>
    <t>Труба захисна гофрована для труб діаметр
25 мм</t>
  </si>
  <si>
    <t>Фільтр осадовий різьбовий DN15 PN 2,55 Mpa</t>
  </si>
  <si>
    <t>Фільтр осадовий різьбовий DN20 PN 2,55 Mpa</t>
  </si>
  <si>
    <t>Клапан зворотнiй муфтовий для води DN 15 PN 2,0MPa</t>
  </si>
  <si>
    <t>Клапан зворотнiй муфтовий для води DN 20 PN 2,0MPa</t>
  </si>
  <si>
    <t>Фільтр осадовий різьбовий DN25 PN 2,55 Mpa</t>
  </si>
  <si>
    <t>Труба водопровідні із поліетилену ПЕ-100 SDR 17 ф20*2,0мм</t>
  </si>
  <si>
    <t>Фільтр осадовий різьбовий DN20 PN 2,0 Mpa</t>
  </si>
  <si>
    <t xml:space="preserve">Фільтр осадовий різьбовий DN25 PN 1,6 MPa </t>
  </si>
  <si>
    <t xml:space="preserve">Фільтр осадовий різьбовий DN15 PN 2,0 MPa </t>
  </si>
  <si>
    <t>Труба РЕ-Ха  діаметр ф20*2,8мм</t>
  </si>
  <si>
    <t>Труба РЕ-Ха  діаметр ф25*3,5мм</t>
  </si>
  <si>
    <t xml:space="preserve">Труба РЕ-Ха  діаметр ф20*2,8мм </t>
  </si>
  <si>
    <t>Директор ТОВ "ВІС ГРАНДІС"    ____________     Грига О.М.</t>
  </si>
  <si>
    <t>Емаль ПФ-132</t>
  </si>
  <si>
    <t>Всього, грн без ПДВ</t>
  </si>
  <si>
    <t>за одиницю, грн без ПДВ</t>
  </si>
  <si>
    <t>РАЗОМ ВАРТІСТЬ РОБІТ ТА МАТЕРІАЛІВ, грн без ПДВ:</t>
  </si>
  <si>
    <t>ПДВ 20%</t>
  </si>
  <si>
    <t>"____" грудня 2020 року</t>
  </si>
  <si>
    <t>Директор ТОВ "ВЕНЗАБУД"     _______________   Бойченко І. А.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</si>
  <si>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6. Циркуляційний трубопровід гарячого водопостачання Т4. житлова частина </t>
    </r>
  </si>
  <si>
    <t>РАЗОМ ВАРТІСТЬ РОБІТ ТА МАТЕРІАЛІВ, грн з ПДВ:</t>
  </si>
  <si>
    <t>Трубка K-Flex 09х042-2 ST</t>
  </si>
  <si>
    <t>Трубка K-Flex 09х060-2 ST</t>
  </si>
  <si>
    <t>Трубка K-Flex 09х054-2 ST</t>
  </si>
  <si>
    <t>Трубка K-Flex 09х076-2 ST</t>
  </si>
  <si>
    <t>Трубка K-Flex 09х114-2 ST</t>
  </si>
  <si>
    <t>Трубка K-Flex 09х022-2 ST</t>
  </si>
  <si>
    <t>Трубка K-Flex 09х028-2 ST</t>
  </si>
  <si>
    <t>Трубка K-Flex 09х035-2 ST</t>
  </si>
  <si>
    <t>Трубка K-Flex 13х042-2 ST</t>
  </si>
  <si>
    <t>Трубка K-Flex 13х054-2 ST</t>
  </si>
  <si>
    <t>Трубка K-Flex 13х060-2 ST</t>
  </si>
  <si>
    <t>Трубка K-Flex 13х076-2 ST</t>
  </si>
  <si>
    <t>Трубка K-Flex 13х022-2 ST</t>
  </si>
  <si>
    <t>Трубка K-Flex 13х028-2 ST</t>
  </si>
  <si>
    <t>Трубка K-Flex 13х035-2 ST</t>
  </si>
  <si>
    <t>Трубка K-Flex 13х048-2 ST</t>
  </si>
  <si>
    <t>Стрічка K-Flex 003-050-15 ST</t>
  </si>
  <si>
    <t>Клей K-Flex К414</t>
  </si>
  <si>
    <t>Регулятор тиску DN15. PN16. Tmax 70  °C. Діапазон налаштувань 1.5-6.0 бар, приєднання - внутрішня різьба 1/2", зовнішня різьба 3/4"</t>
  </si>
  <si>
    <t>Регулятор тиску DN20. PN16. Tmax 70  °C. Діапазон налаштувань 1.5-6.0 бар, приєднання - внутрішня різьба 3/4", зовнішня різьба 1"</t>
  </si>
  <si>
    <t>Регулятор тиску із збалансованим сідлом DN25. PN25. Tmax 70  °C. Діапазон налаштувань 1.5-6.0 бар, приєднання - зовнішня різьба 1"</t>
  </si>
  <si>
    <t>Кран кульовий латунний муфтовий для води ВВ DN15, PN50, PERFECTA, метелик, F.I.V.</t>
  </si>
  <si>
    <t>Кран кульовий латунний муфтовий для води ВВ DN20, PN40, PERFECTA, метелик, F.I.V.</t>
  </si>
  <si>
    <t>Кран кульовий латунний муфтовий для води ВВ DN50, PN16, PERFECTA, ричаг, F.I.V.</t>
  </si>
  <si>
    <t>Кран кульовий латунний муфтовий для води ВВ DN65, PN15, EVOLUTION, ричаг, F.I.V.</t>
  </si>
  <si>
    <t>Кран кульовий латунний муфтовий для води ВВ DN25, PN25, PERFECTA, метелик, F.I.V.</t>
  </si>
  <si>
    <t>Кран кульовий латунний муфтовий для води ВВ DN32, PN25, PERFECTA, ричаг, F.I.V.</t>
  </si>
  <si>
    <t>Кран кульовий латунний муфтовий для води ВВ DN40, PN25, PERFECTA, ричаг, F.I.V.</t>
  </si>
  <si>
    <t>Кран кульовий латунний муфтовий для води ВЗ DN15, PN50, PERFECTA, метелик, F.I.V.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</si>
  <si>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2. Система холодного господарсько-питного водопроводу вбудованих приміщень В1вб  </t>
    </r>
  </si>
  <si>
    <t>Прокладання трубопроводiв водопостачання зi стальних водогазопровiдних оцинкованих труб
дiаметром 32 мм</t>
  </si>
  <si>
    <t>Прокладання трубопроводiв водопостачання зi стальних водогазопровiдних оцинкованих труб
дiаметром 40 мм</t>
  </si>
  <si>
    <t>Прокладання трубопроводiв водопостачання зi стальних водогазопровiдних оцинкованих труб
дiаметром 50 мм</t>
  </si>
  <si>
    <t>Прокладання трубопроводiв водопостачання зi стальних водогазопровiдних оцинкованих труб
дiаметром 65 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</si>
  <si>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5. Система гарячого водопостачання вбудованих приміщень Т3вб  </t>
    </r>
  </si>
  <si>
    <t>Прокладання трубопроводiв водопостачання зi стальних водогазопровiдних оцинкованих труб
дiаметром 25 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</si>
  <si>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7. Циркуляційний трубопровід гарячого водопостачання Т4вб. Вбудовані приміщення </t>
    </r>
  </si>
  <si>
    <t>Установлення фiльтрiв для очищення води
у трубопроводах систем опалення дiаметром 25 мм</t>
  </si>
  <si>
    <t>Ізоляція трубопроводів трубками із спіненого каучуку, поліетилену</t>
  </si>
  <si>
    <t>Прокладання трубопроводiв водопостачання зi стальних водогазопровiдних оцинкованих труб
дiаметром 20 мм</t>
  </si>
  <si>
    <t>Установлення компенсаторiв дiаметром 50 мм</t>
  </si>
  <si>
    <t>м.Бровари, 15 грудня 2020 року</t>
  </si>
  <si>
    <t>Об'єкт: «Будівництво багатоквартирних житлових будинків з вбудовано-прибудованими нежитловими приміщеннями. Київська область, м. Бровари, територія 2 мікрорайону IV житлового району по вул. Київській» Житловий будинок № 1»</t>
  </si>
  <si>
    <t xml:space="preserve">договірна ціна тверда </t>
  </si>
  <si>
    <t>Загальна вартість робіт, та матеріалів  грн без ПДВ</t>
  </si>
  <si>
    <t>Тип, марка</t>
  </si>
  <si>
    <t>Завод-виготовлювач</t>
  </si>
  <si>
    <t>Заготівельно-складські витрати, %, грн без ПДВ</t>
  </si>
  <si>
    <t>Замовник: ________________________</t>
  </si>
  <si>
    <t>Підрядник: _______________________</t>
  </si>
  <si>
    <t>до Договору підряду_______________________ від ___________ 2021 р.</t>
  </si>
  <si>
    <t xml:space="preserve">Додаток №2 </t>
  </si>
  <si>
    <t>ДОГОВІРНА ЦІНА №</t>
  </si>
  <si>
    <t>1</t>
  </si>
  <si>
    <t>2</t>
  </si>
  <si>
    <t>4</t>
  </si>
  <si>
    <t>РОБОТИ</t>
  </si>
  <si>
    <t>1.1</t>
  </si>
  <si>
    <t>1.2</t>
  </si>
  <si>
    <t>1.3</t>
  </si>
  <si>
    <t>1.1.1</t>
  </si>
  <si>
    <t>1.2.1</t>
  </si>
  <si>
    <t>1.3.1</t>
  </si>
  <si>
    <t>Кількість</t>
  </si>
  <si>
    <t>Норма витрат</t>
  </si>
  <si>
    <t>труба ПВХ гофрована легка з протяжкою та комплектом кріплень, діам.=25мм, серія 9, ТУ 2247-008-47022248-2002, DKC</t>
  </si>
  <si>
    <t>Монтаж труби гофрованої ПВХ діам.=25мм</t>
  </si>
  <si>
    <t>Од.
виміру</t>
  </si>
  <si>
    <t>Монтаж щита розподільчого квартирного</t>
  </si>
  <si>
    <t>компл</t>
  </si>
  <si>
    <t>Щит розподільчий квартирний навісний, інд. Виготовлення в складі:                                                          - м/конструкція щита навісного, виконана на 12 модулів ЩРн-П-12 (ІЕК)- 1шт;                                                     - вимикач навантаження, 1Р, ВН32 1Р 63А (ІЕК) -1 шт</t>
  </si>
  <si>
    <t>Монтаж провода установчого з мідними жилами перерізом 1х10мм2</t>
  </si>
  <si>
    <t>провід установчий з мідними жилами, з ізоляцією з ПВХ пластику пониженої горючості та димоутворення, перерізом 1х10мм2, ПВЗнгд ТУ У 31.3-00214534-056:2006</t>
  </si>
  <si>
    <t>8</t>
  </si>
  <si>
    <t>Електропостачання кв.134</t>
  </si>
  <si>
    <t xml:space="preserve">за одиницю, грн  </t>
  </si>
  <si>
    <t xml:space="preserve">Всього, грн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</si>
</sst>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6" formatCode="0.0"/>
    <numFmt numFmtId="167" formatCode="0.0000"/>
    <numFmt numFmtId="168" formatCode="#,##0.00_ ;\-#,##0.00\ "/>
    <numFmt numFmtId="169" formatCode="0.000"/>
  </numFmts>
  <fonts count="3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8"/>
      <name val="Arimo"/>
    </font>
    <font>
      <b/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56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sz val="10"/>
      <color indexed="56"/>
      <name val="Arial Cyr"/>
      <charset val="204"/>
    </font>
    <font>
      <sz val="11"/>
      <name val="Arial Cyr"/>
      <charset val="204"/>
    </font>
    <font>
      <sz val="10"/>
      <name val="Calibri"/>
      <family val="2"/>
      <charset val="204"/>
    </font>
    <font>
      <b/>
      <sz val="10"/>
      <name val="Arimo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6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i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28" fillId="0" borderId="0"/>
    <xf numFmtId="0" fontId="3" fillId="0" borderId="0"/>
    <xf numFmtId="0" fontId="27" fillId="0" borderId="0"/>
    <xf numFmtId="0" fontId="28" fillId="0" borderId="0"/>
    <xf numFmtId="0" fontId="3" fillId="0" borderId="0"/>
    <xf numFmtId="0" fontId="33" fillId="0" borderId="0"/>
    <xf numFmtId="0" fontId="2" fillId="0" borderId="0"/>
    <xf numFmtId="0" fontId="28" fillId="0" borderId="0"/>
    <xf numFmtId="0" fontId="3" fillId="0" borderId="0"/>
    <xf numFmtId="0" fontId="34" fillId="0" borderId="0"/>
    <xf numFmtId="0" fontId="2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/>
    <xf numFmtId="2" fontId="21" fillId="0" borderId="0" xfId="3" applyNumberFormat="1" applyFont="1" applyAlignment="1">
      <alignment horizontal="center" vertical="top"/>
    </xf>
    <xf numFmtId="0" fontId="5" fillId="2" borderId="5" xfId="0" applyFont="1" applyFill="1" applyBorder="1" applyAlignment="1">
      <alignment horizontal="left" vertical="center" wrapText="1" indent="1"/>
    </xf>
    <xf numFmtId="168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49" fontId="11" fillId="2" borderId="0" xfId="2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22" fillId="2" borderId="0" xfId="0" applyFont="1" applyFill="1" applyAlignment="1">
      <alignment vertical="center" wrapText="1"/>
    </xf>
    <xf numFmtId="4" fontId="23" fillId="2" borderId="0" xfId="2" applyNumberFormat="1" applyFont="1" applyFill="1" applyAlignment="1">
      <alignment vertical="center" wrapText="1"/>
    </xf>
    <xf numFmtId="49" fontId="13" fillId="2" borderId="0" xfId="2" applyNumberFormat="1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4" fontId="14" fillId="2" borderId="0" xfId="2" applyNumberFormat="1" applyFont="1" applyFill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66" fontId="18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left" vertical="center"/>
    </xf>
    <xf numFmtId="49" fontId="15" fillId="2" borderId="0" xfId="1" applyNumberFormat="1" applyFont="1" applyFill="1" applyAlignment="1">
      <alignment horizontal="center" vertical="center" wrapText="1"/>
    </xf>
    <xf numFmtId="49" fontId="5" fillId="2" borderId="0" xfId="3" applyNumberFormat="1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49" fontId="9" fillId="2" borderId="0" xfId="1" applyNumberFormat="1" applyFont="1" applyFill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18" fillId="2" borderId="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top"/>
    </xf>
    <xf numFmtId="0" fontId="4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 indent="1"/>
    </xf>
    <xf numFmtId="167" fontId="4" fillId="2" borderId="5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left" vertical="center" wrapText="1" indent="1"/>
    </xf>
    <xf numFmtId="0" fontId="19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68" fontId="26" fillId="2" borderId="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2" applyFont="1" applyFill="1"/>
    <xf numFmtId="4" fontId="5" fillId="2" borderId="0" xfId="0" applyNumberFormat="1" applyFont="1" applyFill="1" applyAlignment="1">
      <alignment horizontal="center" vertical="center"/>
    </xf>
    <xf numFmtId="4" fontId="5" fillId="2" borderId="0" xfId="3" applyNumberFormat="1" applyFont="1" applyFill="1" applyAlignment="1">
      <alignment vertical="center"/>
    </xf>
    <xf numFmtId="4" fontId="5" fillId="2" borderId="0" xfId="3" applyNumberFormat="1" applyFont="1" applyFill="1" applyAlignment="1">
      <alignment horizontal="right" vertical="center"/>
    </xf>
    <xf numFmtId="168" fontId="5" fillId="2" borderId="1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/>
    </xf>
    <xf numFmtId="4" fontId="7" fillId="2" borderId="13" xfId="2" applyNumberFormat="1" applyFont="1" applyFill="1" applyBorder="1" applyAlignment="1">
      <alignment horizontal="center" vertical="center"/>
    </xf>
    <xf numFmtId="4" fontId="25" fillId="2" borderId="13" xfId="0" applyNumberFormat="1" applyFont="1" applyFill="1" applyBorder="1" applyAlignment="1">
      <alignment horizontal="center" vertical="center"/>
    </xf>
    <xf numFmtId="168" fontId="25" fillId="2" borderId="1" xfId="0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18" fillId="2" borderId="5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" fontId="6" fillId="2" borderId="19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 wrapText="1"/>
    </xf>
    <xf numFmtId="2" fontId="29" fillId="0" borderId="0" xfId="3" applyNumberFormat="1" applyFont="1" applyAlignment="1">
      <alignment horizontal="right" vertical="top"/>
    </xf>
    <xf numFmtId="49" fontId="9" fillId="2" borderId="0" xfId="3" applyNumberFormat="1" applyFont="1" applyFill="1" applyAlignment="1">
      <alignment vertical="center"/>
    </xf>
    <xf numFmtId="0" fontId="4" fillId="2" borderId="0" xfId="2" applyFont="1" applyFill="1" applyAlignment="1">
      <alignment horizontal="left" vertical="center" wrapText="1"/>
    </xf>
    <xf numFmtId="4" fontId="6" fillId="2" borderId="3" xfId="2" applyNumberFormat="1" applyFont="1" applyFill="1" applyBorder="1" applyAlignment="1">
      <alignment horizontal="center" vertical="center"/>
    </xf>
    <xf numFmtId="4" fontId="6" fillId="2" borderId="4" xfId="2" applyNumberFormat="1" applyFont="1" applyFill="1" applyBorder="1" applyAlignment="1">
      <alignment horizontal="center" vertical="center"/>
    </xf>
    <xf numFmtId="4" fontId="6" fillId="2" borderId="8" xfId="2" applyNumberFormat="1" applyFont="1" applyFill="1" applyBorder="1" applyAlignment="1">
      <alignment horizontal="center" vertical="center" wrapText="1"/>
    </xf>
    <xf numFmtId="4" fontId="6" fillId="2" borderId="12" xfId="2" applyNumberFormat="1" applyFont="1" applyFill="1" applyBorder="1" applyAlignment="1">
      <alignment horizontal="center" vertical="center" wrapText="1"/>
    </xf>
    <xf numFmtId="0" fontId="31" fillId="2" borderId="2" xfId="2" applyFont="1" applyFill="1" applyBorder="1" applyAlignment="1">
      <alignment horizontal="center" vertical="center" wrapText="1"/>
    </xf>
    <xf numFmtId="4" fontId="31" fillId="2" borderId="1" xfId="2" applyNumberFormat="1" applyFont="1" applyFill="1" applyBorder="1" applyAlignment="1">
      <alignment horizontal="center" vertical="center" wrapText="1"/>
    </xf>
    <xf numFmtId="4" fontId="31" fillId="2" borderId="8" xfId="2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  <xf numFmtId="4" fontId="5" fillId="2" borderId="5" xfId="2" applyNumberFormat="1" applyFont="1" applyFill="1" applyBorder="1"/>
    <xf numFmtId="166" fontId="4" fillId="2" borderId="5" xfId="0" applyNumberFormat="1" applyFont="1" applyFill="1" applyBorder="1" applyAlignment="1">
      <alignment horizontal="center" vertical="center" wrapText="1"/>
    </xf>
    <xf numFmtId="0" fontId="31" fillId="0" borderId="0" xfId="4" applyFont="1"/>
    <xf numFmtId="0" fontId="31" fillId="3" borderId="0" xfId="4" applyFont="1" applyFill="1" applyAlignment="1">
      <alignment vertical="top" wrapText="1"/>
    </xf>
    <xf numFmtId="0" fontId="24" fillId="0" borderId="0" xfId="4" applyFont="1" applyAlignment="1">
      <alignment horizontal="center" vertical="center"/>
    </xf>
    <xf numFmtId="169" fontId="24" fillId="0" borderId="0" xfId="4" applyNumberFormat="1" applyFont="1" applyAlignment="1">
      <alignment horizontal="center" vertical="center"/>
    </xf>
    <xf numFmtId="4" fontId="3" fillId="0" borderId="0" xfId="5" applyNumberFormat="1" applyAlignment="1">
      <alignment horizontal="center" vertical="center"/>
    </xf>
    <xf numFmtId="0" fontId="3" fillId="0" borderId="0" xfId="5"/>
    <xf numFmtId="0" fontId="32" fillId="2" borderId="5" xfId="2" applyFont="1" applyFill="1" applyBorder="1" applyAlignment="1">
      <alignment horizontal="center" vertical="center"/>
    </xf>
    <xf numFmtId="4" fontId="6" fillId="2" borderId="2" xfId="2" applyNumberFormat="1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/>
    </xf>
    <xf numFmtId="4" fontId="5" fillId="2" borderId="2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9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0" fontId="7" fillId="2" borderId="14" xfId="2" applyFont="1" applyFill="1" applyBorder="1" applyAlignment="1">
      <alignment vertical="center"/>
    </xf>
    <xf numFmtId="0" fontId="7" fillId="2" borderId="9" xfId="2" applyFont="1" applyFill="1" applyBorder="1" applyAlignment="1">
      <alignment vertical="center"/>
    </xf>
    <xf numFmtId="0" fontId="7" fillId="2" borderId="22" xfId="2" applyFont="1" applyFill="1" applyBorder="1" applyAlignment="1">
      <alignment vertical="center"/>
    </xf>
    <xf numFmtId="0" fontId="7" fillId="2" borderId="14" xfId="2" applyFont="1" applyFill="1" applyBorder="1" applyAlignment="1">
      <alignment vertical="center" wrapText="1"/>
    </xf>
    <xf numFmtId="0" fontId="7" fillId="2" borderId="9" xfId="2" applyFont="1" applyFill="1" applyBorder="1" applyAlignment="1">
      <alignment vertical="center" wrapText="1"/>
    </xf>
    <xf numFmtId="0" fontId="7" fillId="2" borderId="22" xfId="2" applyFont="1" applyFill="1" applyBorder="1" applyAlignment="1">
      <alignment vertical="center" wrapText="1"/>
    </xf>
    <xf numFmtId="0" fontId="30" fillId="2" borderId="14" xfId="2" applyFont="1" applyFill="1" applyBorder="1" applyAlignment="1">
      <alignment horizontal="left" vertical="center" wrapText="1"/>
    </xf>
    <xf numFmtId="0" fontId="30" fillId="2" borderId="9" xfId="2" applyFont="1" applyFill="1" applyBorder="1" applyAlignment="1">
      <alignment horizontal="left" vertical="center" wrapText="1"/>
    </xf>
    <xf numFmtId="0" fontId="30" fillId="2" borderId="22" xfId="2" applyFont="1" applyFill="1" applyBorder="1" applyAlignment="1">
      <alignment horizontal="left" vertical="center" wrapText="1"/>
    </xf>
    <xf numFmtId="0" fontId="7" fillId="2" borderId="17" xfId="2" applyFont="1" applyFill="1" applyBorder="1" applyAlignment="1">
      <alignment vertical="center" wrapText="1"/>
    </xf>
    <xf numFmtId="0" fontId="7" fillId="2" borderId="18" xfId="2" applyFont="1" applyFill="1" applyBorder="1" applyAlignment="1">
      <alignment vertical="center" wrapText="1"/>
    </xf>
    <xf numFmtId="0" fontId="7" fillId="2" borderId="23" xfId="2" applyFont="1" applyFill="1" applyBorder="1" applyAlignment="1">
      <alignment vertical="center" wrapText="1"/>
    </xf>
    <xf numFmtId="166" fontId="8" fillId="2" borderId="5" xfId="0" applyNumberFormat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7" fillId="2" borderId="15" xfId="2" applyFont="1" applyFill="1" applyBorder="1" applyAlignment="1">
      <alignment vertical="center"/>
    </xf>
    <xf numFmtId="0" fontId="7" fillId="2" borderId="16" xfId="2" applyFont="1" applyFill="1" applyBorder="1" applyAlignment="1">
      <alignment vertical="center"/>
    </xf>
    <xf numFmtId="0" fontId="7" fillId="2" borderId="20" xfId="2" applyFont="1" applyFill="1" applyBorder="1" applyAlignment="1">
      <alignment vertical="center"/>
    </xf>
    <xf numFmtId="166" fontId="8" fillId="2" borderId="24" xfId="0" applyNumberFormat="1" applyFont="1" applyFill="1" applyBorder="1" applyAlignment="1">
      <alignment horizontal="center" vertical="center" wrapText="1"/>
    </xf>
    <xf numFmtId="166" fontId="8" fillId="2" borderId="25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49" fontId="24" fillId="2" borderId="0" xfId="2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4" fontId="24" fillId="0" borderId="0" xfId="4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right" vertical="center"/>
    </xf>
  </cellXfs>
  <cellStyles count="23">
    <cellStyle name="_x000d__x000a_JournalTemplate=C:\COMFO\CTALK\JOURSTD.TPL_x000d__x000a_LbStateAddress=3 3 0 251 1 89 2 311_x000d__x000a_LbStateJou 2" xfId="17" xr:uid="{00000000-0005-0000-0000-000000000000}"/>
    <cellStyle name="Обычный" xfId="0" builtinId="0"/>
    <cellStyle name="Обычный 12" xfId="1" xr:uid="{00000000-0005-0000-0000-000002000000}"/>
    <cellStyle name="Обычный 2" xfId="2" xr:uid="{00000000-0005-0000-0000-000003000000}"/>
    <cellStyle name="Обычный 2 2" xfId="10" xr:uid="{00000000-0005-0000-0000-000004000000}"/>
    <cellStyle name="Обычный 2 3" xfId="12" xr:uid="{00000000-0005-0000-0000-000005000000}"/>
    <cellStyle name="Обычный 2 6" xfId="4" xr:uid="{00000000-0005-0000-0000-000006000000}"/>
    <cellStyle name="Обычный 3" xfId="7" xr:uid="{00000000-0005-0000-0000-000007000000}"/>
    <cellStyle name="Обычный 3 2" xfId="6" xr:uid="{00000000-0005-0000-0000-000008000000}"/>
    <cellStyle name="Обычный 3 2 3" xfId="13" xr:uid="{00000000-0005-0000-0000-000009000000}"/>
    <cellStyle name="Обычный 3 2 4" xfId="14" xr:uid="{00000000-0005-0000-0000-00000A000000}"/>
    <cellStyle name="Обычный 3 2_Акт №6-1 Секція №1 з МЗ  Листопад-2" xfId="15" xr:uid="{00000000-0005-0000-0000-00000B000000}"/>
    <cellStyle name="Обычный 3 3" xfId="20" xr:uid="{00000000-0005-0000-0000-00000C000000}"/>
    <cellStyle name="Обычный 3 4" xfId="16" xr:uid="{00000000-0005-0000-0000-00000D000000}"/>
    <cellStyle name="Обычный 3 5" xfId="22" xr:uid="{00000000-0005-0000-0000-00000E000000}"/>
    <cellStyle name="Обычный 4" xfId="9" xr:uid="{00000000-0005-0000-0000-00000F000000}"/>
    <cellStyle name="Обычный 4 3" xfId="18" xr:uid="{00000000-0005-0000-0000-000010000000}"/>
    <cellStyle name="Обычный 6" xfId="8" xr:uid="{00000000-0005-0000-0000-000011000000}"/>
    <cellStyle name="Обычный 9" xfId="3" xr:uid="{00000000-0005-0000-0000-000012000000}"/>
    <cellStyle name="Обычный 9 2" xfId="11" xr:uid="{00000000-0005-0000-0000-000013000000}"/>
    <cellStyle name="Обычный 9 2 2" xfId="21" xr:uid="{00000000-0005-0000-0000-000014000000}"/>
    <cellStyle name="Обычный 9 3" xfId="19" xr:uid="{00000000-0005-0000-0000-000015000000}"/>
    <cellStyle name="Обычный_табель-наряд  июнь 2012" xfId="5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7"/>
  <sheetViews>
    <sheetView workbookViewId="0"/>
  </sheetViews>
  <sheetFormatPr defaultColWidth="9.140625" defaultRowHeight="12.75"/>
  <cols>
    <col min="1" max="1" width="4.5703125" style="4" customWidth="1"/>
    <col min="2" max="2" width="47.85546875" style="4" customWidth="1"/>
    <col min="3" max="3" width="14.85546875" style="4" customWidth="1"/>
    <col min="4" max="4" width="17" style="4" customWidth="1"/>
    <col min="5" max="5" width="9.85546875" style="4" customWidth="1"/>
    <col min="6" max="6" width="8.85546875" style="4" customWidth="1"/>
    <col min="7" max="10" width="15.5703125" style="4" customWidth="1"/>
    <col min="11" max="11" width="19.5703125" style="4" customWidth="1"/>
    <col min="12" max="16384" width="9.140625" style="4"/>
  </cols>
  <sheetData>
    <row r="1" spans="1:12" s="5" customFormat="1">
      <c r="E1" s="103"/>
      <c r="F1" s="103"/>
      <c r="G1" s="103"/>
      <c r="H1" s="103"/>
      <c r="I1" s="103"/>
      <c r="J1" s="103" t="s">
        <v>238</v>
      </c>
      <c r="K1" s="57"/>
    </row>
    <row r="2" spans="1:12" s="5" customFormat="1">
      <c r="E2" s="158" t="s">
        <v>237</v>
      </c>
      <c r="F2" s="158"/>
      <c r="G2" s="158"/>
      <c r="H2" s="158"/>
      <c r="I2" s="158"/>
      <c r="J2" s="158"/>
      <c r="K2" s="57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2" s="5" customFormat="1">
      <c r="A4" s="7" t="s">
        <v>235</v>
      </c>
      <c r="B4" s="8"/>
      <c r="C4" s="8"/>
      <c r="D4" s="8"/>
      <c r="E4" s="8"/>
      <c r="F4" s="8"/>
      <c r="G4" s="8"/>
      <c r="H4" s="8"/>
      <c r="I4" s="9"/>
      <c r="J4" s="9"/>
    </row>
    <row r="5" spans="1:12" s="9" customFormat="1">
      <c r="A5" s="7" t="s">
        <v>236</v>
      </c>
      <c r="B5" s="10"/>
      <c r="C5" s="10"/>
      <c r="D5" s="10"/>
      <c r="E5" s="10"/>
      <c r="F5" s="10"/>
      <c r="G5" s="10"/>
      <c r="H5" s="10"/>
      <c r="I5" s="11"/>
      <c r="J5" s="11"/>
    </row>
    <row r="6" spans="1:12" s="5" customFormat="1">
      <c r="A6" s="12"/>
      <c r="B6" s="13"/>
      <c r="C6" s="13"/>
      <c r="D6" s="13"/>
      <c r="E6" s="13"/>
      <c r="F6" s="13"/>
      <c r="G6" s="13"/>
      <c r="H6" s="13"/>
      <c r="I6" s="14"/>
      <c r="J6" s="14"/>
    </row>
    <row r="7" spans="1:12" s="5" customFormat="1" ht="15" customHeight="1">
      <c r="A7" s="159" t="s">
        <v>239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2" s="5" customFormat="1" ht="12.75" customHeight="1">
      <c r="A8" s="160" t="s">
        <v>8</v>
      </c>
      <c r="B8" s="160"/>
      <c r="C8" s="160"/>
      <c r="D8" s="160"/>
      <c r="E8" s="160"/>
      <c r="F8" s="160"/>
      <c r="G8" s="160"/>
      <c r="H8" s="160"/>
      <c r="I8" s="160"/>
      <c r="J8" s="160"/>
    </row>
    <row r="9" spans="1:12" s="5" customFormat="1" ht="30" customHeight="1">
      <c r="A9" s="161" t="s">
        <v>229</v>
      </c>
      <c r="B9" s="161"/>
      <c r="C9" s="161"/>
      <c r="D9" s="161"/>
      <c r="E9" s="161"/>
      <c r="F9" s="161"/>
      <c r="G9" s="161"/>
      <c r="H9" s="161"/>
      <c r="I9" s="161"/>
      <c r="J9" s="161"/>
    </row>
    <row r="10" spans="1:12" s="5" customFormat="1">
      <c r="A10" s="104"/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2" s="5" customForma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2" s="97" customFormat="1" ht="15">
      <c r="A12" s="92"/>
      <c r="B12" s="93" t="s">
        <v>230</v>
      </c>
      <c r="C12" s="93"/>
      <c r="D12" s="93"/>
      <c r="E12" s="94"/>
      <c r="F12" s="94"/>
      <c r="G12" s="95"/>
      <c r="H12" s="162"/>
      <c r="I12" s="162"/>
      <c r="J12" s="96"/>
    </row>
    <row r="13" spans="1:12" s="5" customFormat="1">
      <c r="A13" s="104"/>
      <c r="B13" s="73"/>
      <c r="C13" s="73"/>
      <c r="D13" s="73"/>
      <c r="E13" s="104"/>
      <c r="F13" s="104"/>
      <c r="G13" s="104"/>
      <c r="H13" s="104"/>
      <c r="I13" s="104"/>
      <c r="J13" s="104"/>
    </row>
    <row r="14" spans="1:12" s="5" customFormat="1" ht="13.5" thickBot="1">
      <c r="A14" s="105"/>
      <c r="B14" s="76" t="s">
        <v>228</v>
      </c>
      <c r="C14" s="76"/>
      <c r="D14" s="76"/>
      <c r="E14" s="105"/>
      <c r="F14" s="105"/>
      <c r="G14" s="105"/>
      <c r="H14" s="105"/>
      <c r="I14" s="105"/>
      <c r="J14" s="105"/>
    </row>
    <row r="15" spans="1:12" s="107" customFormat="1" ht="12.75" customHeight="1">
      <c r="A15" s="156" t="s">
        <v>9</v>
      </c>
      <c r="B15" s="149" t="s">
        <v>10</v>
      </c>
      <c r="C15" s="152" t="s">
        <v>232</v>
      </c>
      <c r="D15" s="152" t="s">
        <v>233</v>
      </c>
      <c r="E15" s="149" t="s">
        <v>11</v>
      </c>
      <c r="F15" s="149" t="s">
        <v>12</v>
      </c>
      <c r="G15" s="150" t="s">
        <v>28</v>
      </c>
      <c r="H15" s="150"/>
      <c r="I15" s="150"/>
      <c r="J15" s="150"/>
    </row>
    <row r="16" spans="1:12" s="107" customFormat="1" ht="25.5">
      <c r="A16" s="157"/>
      <c r="B16" s="149"/>
      <c r="C16" s="152"/>
      <c r="D16" s="152"/>
      <c r="E16" s="149"/>
      <c r="F16" s="149"/>
      <c r="G16" s="106" t="s">
        <v>180</v>
      </c>
      <c r="H16" s="106" t="s">
        <v>179</v>
      </c>
      <c r="I16" s="106" t="s">
        <v>180</v>
      </c>
      <c r="J16" s="106" t="s">
        <v>179</v>
      </c>
      <c r="K16" s="151"/>
      <c r="L16" s="152"/>
    </row>
    <row r="17" spans="1:12" s="107" customFormat="1" ht="13.5" customHeight="1" thickBot="1">
      <c r="A17" s="108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41">
        <v>10</v>
      </c>
      <c r="K17" s="151"/>
      <c r="L17" s="152"/>
    </row>
    <row r="18" spans="1:12" s="5" customFormat="1" ht="51" customHeight="1">
      <c r="A18" s="39"/>
      <c r="B18" s="100" t="s">
        <v>29</v>
      </c>
      <c r="C18" s="100"/>
      <c r="D18" s="100"/>
      <c r="E18" s="100"/>
      <c r="F18" s="100"/>
      <c r="G18" s="101"/>
      <c r="H18" s="101"/>
      <c r="I18" s="102"/>
      <c r="J18" s="102"/>
    </row>
    <row r="19" spans="1:12" s="5" customFormat="1" ht="38.25" customHeight="1">
      <c r="A19" s="40"/>
      <c r="B19" s="16" t="s">
        <v>44</v>
      </c>
      <c r="C19" s="16"/>
      <c r="D19" s="16"/>
      <c r="E19" s="41"/>
      <c r="F19" s="41"/>
      <c r="G19" s="26"/>
      <c r="H19" s="26"/>
      <c r="I19" s="63"/>
      <c r="J19" s="63"/>
    </row>
    <row r="20" spans="1:12" s="5" customFormat="1" ht="12.75" customHeight="1">
      <c r="A20" s="40"/>
      <c r="B20" s="41" t="s">
        <v>45</v>
      </c>
      <c r="C20" s="41"/>
      <c r="D20" s="41"/>
      <c r="E20" s="41"/>
      <c r="F20" s="41"/>
      <c r="G20" s="26"/>
      <c r="H20" s="26"/>
      <c r="I20" s="63"/>
      <c r="J20" s="63"/>
    </row>
    <row r="21" spans="1:12" s="5" customFormat="1" ht="51" customHeight="1">
      <c r="A21" s="15">
        <v>1</v>
      </c>
      <c r="B21" s="42" t="s">
        <v>153</v>
      </c>
      <c r="C21" s="42"/>
      <c r="D21" s="42"/>
      <c r="E21" s="16" t="s">
        <v>16</v>
      </c>
      <c r="F21" s="69">
        <f>F22</f>
        <v>266</v>
      </c>
      <c r="G21" s="18">
        <v>72.78</v>
      </c>
      <c r="H21" s="18">
        <f>G21*F21</f>
        <v>19359.48</v>
      </c>
      <c r="I21" s="61"/>
      <c r="J21" s="61"/>
    </row>
    <row r="22" spans="1:12" s="5" customFormat="1" ht="12.75" customHeight="1">
      <c r="A22" s="15">
        <v>2</v>
      </c>
      <c r="B22" s="43" t="s">
        <v>154</v>
      </c>
      <c r="C22" s="43"/>
      <c r="D22" s="43"/>
      <c r="E22" s="19" t="s">
        <v>16</v>
      </c>
      <c r="F22" s="19">
        <f>254+12</f>
        <v>266</v>
      </c>
      <c r="G22" s="18"/>
      <c r="H22" s="18"/>
      <c r="I22" s="61">
        <v>119.92</v>
      </c>
      <c r="J22" s="61">
        <f>I22*F22</f>
        <v>31898.720000000001</v>
      </c>
    </row>
    <row r="23" spans="1:12" s="5" customFormat="1" ht="51" customHeight="1">
      <c r="A23" s="15">
        <v>3</v>
      </c>
      <c r="B23" s="42" t="s">
        <v>30</v>
      </c>
      <c r="C23" s="42"/>
      <c r="D23" s="42"/>
      <c r="E23" s="16" t="s">
        <v>16</v>
      </c>
      <c r="F23" s="69">
        <f>F24</f>
        <v>98</v>
      </c>
      <c r="G23" s="18">
        <v>80.06</v>
      </c>
      <c r="H23" s="18">
        <f>G23*F23</f>
        <v>7845.88</v>
      </c>
      <c r="I23" s="61"/>
      <c r="J23" s="61"/>
    </row>
    <row r="24" spans="1:12" s="5" customFormat="1" ht="12.75" customHeight="1">
      <c r="A24" s="15">
        <v>4</v>
      </c>
      <c r="B24" s="43" t="s">
        <v>31</v>
      </c>
      <c r="C24" s="43"/>
      <c r="D24" s="43"/>
      <c r="E24" s="19" t="s">
        <v>16</v>
      </c>
      <c r="F24" s="19">
        <f>84+14</f>
        <v>98</v>
      </c>
      <c r="G24" s="18"/>
      <c r="H24" s="18"/>
      <c r="I24" s="61">
        <v>149.46</v>
      </c>
      <c r="J24" s="61">
        <f>I24*F24</f>
        <v>14647.08</v>
      </c>
    </row>
    <row r="25" spans="1:12" s="5" customFormat="1" ht="51" customHeight="1">
      <c r="A25" s="15">
        <v>5</v>
      </c>
      <c r="B25" s="42" t="s">
        <v>32</v>
      </c>
      <c r="C25" s="42"/>
      <c r="D25" s="42"/>
      <c r="E25" s="16" t="s">
        <v>16</v>
      </c>
      <c r="F25" s="17">
        <f>F26</f>
        <v>30</v>
      </c>
      <c r="G25" s="18">
        <v>87.33</v>
      </c>
      <c r="H25" s="18">
        <f>G25*F25</f>
        <v>2619.9</v>
      </c>
      <c r="I25" s="61"/>
      <c r="J25" s="61"/>
    </row>
    <row r="26" spans="1:12" s="5" customFormat="1" ht="12.75" customHeight="1">
      <c r="A26" s="15">
        <v>6</v>
      </c>
      <c r="B26" s="43" t="s">
        <v>33</v>
      </c>
      <c r="C26" s="43"/>
      <c r="D26" s="43"/>
      <c r="E26" s="19" t="s">
        <v>16</v>
      </c>
      <c r="F26" s="19">
        <v>30</v>
      </c>
      <c r="G26" s="18"/>
      <c r="H26" s="18"/>
      <c r="I26" s="61">
        <v>189.79</v>
      </c>
      <c r="J26" s="61">
        <f>I26*F26</f>
        <v>5693.7</v>
      </c>
    </row>
    <row r="27" spans="1:12" s="5" customFormat="1" ht="51" customHeight="1">
      <c r="A27" s="15">
        <v>7</v>
      </c>
      <c r="B27" s="42" t="s">
        <v>34</v>
      </c>
      <c r="C27" s="42"/>
      <c r="D27" s="42"/>
      <c r="E27" s="16" t="s">
        <v>16</v>
      </c>
      <c r="F27" s="17">
        <f>F28</f>
        <v>12</v>
      </c>
      <c r="G27" s="18">
        <v>101.89</v>
      </c>
      <c r="H27" s="18">
        <f>G27*F27</f>
        <v>1222.68</v>
      </c>
      <c r="I27" s="61"/>
      <c r="J27" s="61"/>
    </row>
    <row r="28" spans="1:12" s="5" customFormat="1" ht="12.75" customHeight="1">
      <c r="A28" s="15">
        <v>8</v>
      </c>
      <c r="B28" s="43" t="s">
        <v>48</v>
      </c>
      <c r="C28" s="43"/>
      <c r="D28" s="43"/>
      <c r="E28" s="19" t="s">
        <v>16</v>
      </c>
      <c r="F28" s="19">
        <v>12</v>
      </c>
      <c r="G28" s="18"/>
      <c r="H28" s="18"/>
      <c r="I28" s="61">
        <v>276.94</v>
      </c>
      <c r="J28" s="61">
        <f>I28*F28</f>
        <v>3323.28</v>
      </c>
    </row>
    <row r="29" spans="1:12" s="5" customFormat="1" ht="51" customHeight="1">
      <c r="A29" s="15">
        <v>9</v>
      </c>
      <c r="B29" s="42" t="s">
        <v>46</v>
      </c>
      <c r="C29" s="42"/>
      <c r="D29" s="42"/>
      <c r="E29" s="16" t="s">
        <v>16</v>
      </c>
      <c r="F29" s="17">
        <f>F30</f>
        <v>26</v>
      </c>
      <c r="G29" s="18">
        <v>131.01</v>
      </c>
      <c r="H29" s="18">
        <f>G29*F29</f>
        <v>3406.26</v>
      </c>
      <c r="I29" s="61"/>
      <c r="J29" s="61"/>
    </row>
    <row r="30" spans="1:12" s="5" customFormat="1" ht="12.75" customHeight="1">
      <c r="A30" s="15">
        <v>10</v>
      </c>
      <c r="B30" s="43" t="s">
        <v>47</v>
      </c>
      <c r="C30" s="43"/>
      <c r="D30" s="43"/>
      <c r="E30" s="19" t="s">
        <v>16</v>
      </c>
      <c r="F30" s="19">
        <v>26</v>
      </c>
      <c r="G30" s="18"/>
      <c r="H30" s="18"/>
      <c r="I30" s="61">
        <v>447.63</v>
      </c>
      <c r="J30" s="61">
        <f t="shared" ref="J30:J38" si="0">I30*F30</f>
        <v>11638.38</v>
      </c>
    </row>
    <row r="31" spans="1:12" s="5" customFormat="1" ht="12.75" customHeight="1">
      <c r="A31" s="15">
        <v>11</v>
      </c>
      <c r="B31" s="43" t="s">
        <v>49</v>
      </c>
      <c r="C31" s="43"/>
      <c r="D31" s="43"/>
      <c r="E31" s="19" t="s">
        <v>14</v>
      </c>
      <c r="F31" s="19">
        <v>1</v>
      </c>
      <c r="G31" s="18"/>
      <c r="H31" s="18"/>
      <c r="I31" s="61">
        <v>18.399999999999999</v>
      </c>
      <c r="J31" s="61">
        <f t="shared" si="0"/>
        <v>18.399999999999999</v>
      </c>
    </row>
    <row r="32" spans="1:12" s="5" customFormat="1" ht="12.75" customHeight="1">
      <c r="A32" s="15">
        <v>12</v>
      </c>
      <c r="B32" s="43" t="s">
        <v>50</v>
      </c>
      <c r="C32" s="43"/>
      <c r="D32" s="43"/>
      <c r="E32" s="19" t="s">
        <v>14</v>
      </c>
      <c r="F32" s="19">
        <v>1</v>
      </c>
      <c r="G32" s="18"/>
      <c r="H32" s="18"/>
      <c r="I32" s="61">
        <v>28.3</v>
      </c>
      <c r="J32" s="61">
        <f t="shared" si="0"/>
        <v>28.3</v>
      </c>
    </row>
    <row r="33" spans="1:10" s="5" customFormat="1" ht="12.75" customHeight="1">
      <c r="A33" s="15">
        <v>13</v>
      </c>
      <c r="B33" s="43" t="s">
        <v>51</v>
      </c>
      <c r="C33" s="43"/>
      <c r="D33" s="43"/>
      <c r="E33" s="19" t="s">
        <v>14</v>
      </c>
      <c r="F33" s="19">
        <v>1</v>
      </c>
      <c r="G33" s="18"/>
      <c r="H33" s="18"/>
      <c r="I33" s="61">
        <v>41.95</v>
      </c>
      <c r="J33" s="61">
        <f t="shared" si="0"/>
        <v>41.95</v>
      </c>
    </row>
    <row r="34" spans="1:10" s="5" customFormat="1" ht="13.5" customHeight="1">
      <c r="A34" s="15">
        <v>14</v>
      </c>
      <c r="B34" s="43" t="s">
        <v>52</v>
      </c>
      <c r="C34" s="43"/>
      <c r="D34" s="43"/>
      <c r="E34" s="19" t="s">
        <v>14</v>
      </c>
      <c r="F34" s="19">
        <v>1</v>
      </c>
      <c r="G34" s="18"/>
      <c r="H34" s="18"/>
      <c r="I34" s="61">
        <v>110.31</v>
      </c>
      <c r="J34" s="61">
        <f t="shared" si="0"/>
        <v>110.31</v>
      </c>
    </row>
    <row r="35" spans="1:10" s="5" customFormat="1" ht="13.5" customHeight="1">
      <c r="A35" s="15">
        <v>15</v>
      </c>
      <c r="B35" s="43" t="s">
        <v>53</v>
      </c>
      <c r="C35" s="43"/>
      <c r="D35" s="43"/>
      <c r="E35" s="19" t="s">
        <v>14</v>
      </c>
      <c r="F35" s="19">
        <v>1</v>
      </c>
      <c r="G35" s="18"/>
      <c r="H35" s="18"/>
      <c r="I35" s="61">
        <v>110.31</v>
      </c>
      <c r="J35" s="61">
        <f t="shared" si="0"/>
        <v>110.31</v>
      </c>
    </row>
    <row r="36" spans="1:10" s="5" customFormat="1" ht="13.5" customHeight="1">
      <c r="A36" s="15">
        <v>16</v>
      </c>
      <c r="B36" s="43" t="s">
        <v>54</v>
      </c>
      <c r="C36" s="43"/>
      <c r="D36" s="43"/>
      <c r="E36" s="19" t="s">
        <v>14</v>
      </c>
      <c r="F36" s="19">
        <v>5</v>
      </c>
      <c r="G36" s="18"/>
      <c r="H36" s="18"/>
      <c r="I36" s="61">
        <v>52.21</v>
      </c>
      <c r="J36" s="61">
        <f t="shared" si="0"/>
        <v>261.05</v>
      </c>
    </row>
    <row r="37" spans="1:10" s="5" customFormat="1" ht="12.75" customHeight="1">
      <c r="A37" s="15">
        <v>17</v>
      </c>
      <c r="B37" s="43" t="s">
        <v>55</v>
      </c>
      <c r="C37" s="43"/>
      <c r="D37" s="43"/>
      <c r="E37" s="19" t="s">
        <v>14</v>
      </c>
      <c r="F37" s="19">
        <v>6</v>
      </c>
      <c r="G37" s="18"/>
      <c r="H37" s="18"/>
      <c r="I37" s="61">
        <v>14.65</v>
      </c>
      <c r="J37" s="61">
        <f t="shared" si="0"/>
        <v>87.9</v>
      </c>
    </row>
    <row r="38" spans="1:10" s="5" customFormat="1" ht="12.75" customHeight="1">
      <c r="A38" s="15">
        <v>18</v>
      </c>
      <c r="B38" s="43" t="s">
        <v>56</v>
      </c>
      <c r="C38" s="43"/>
      <c r="D38" s="43"/>
      <c r="E38" s="19" t="s">
        <v>14</v>
      </c>
      <c r="F38" s="19">
        <v>2</v>
      </c>
      <c r="G38" s="18"/>
      <c r="H38" s="18"/>
      <c r="I38" s="61">
        <v>18.3</v>
      </c>
      <c r="J38" s="61">
        <f t="shared" si="0"/>
        <v>36.6</v>
      </c>
    </row>
    <row r="39" spans="1:10" s="5" customFormat="1" ht="38.25" customHeight="1">
      <c r="A39" s="15">
        <v>19</v>
      </c>
      <c r="B39" s="42" t="s">
        <v>20</v>
      </c>
      <c r="C39" s="42"/>
      <c r="D39" s="42"/>
      <c r="E39" s="16" t="s">
        <v>16</v>
      </c>
      <c r="F39" s="17">
        <f>F22+F24+F26</f>
        <v>394</v>
      </c>
      <c r="G39" s="18">
        <v>7.28</v>
      </c>
      <c r="H39" s="18">
        <f t="shared" ref="H39:H41" si="1">G39*F39</f>
        <v>2868.32</v>
      </c>
      <c r="I39" s="61"/>
      <c r="J39" s="61"/>
    </row>
    <row r="40" spans="1:10" s="5" customFormat="1" ht="38.25" customHeight="1">
      <c r="A40" s="15">
        <v>20</v>
      </c>
      <c r="B40" s="42" t="s">
        <v>21</v>
      </c>
      <c r="C40" s="42"/>
      <c r="D40" s="42"/>
      <c r="E40" s="16" t="s">
        <v>16</v>
      </c>
      <c r="F40" s="17">
        <f>F28+F30</f>
        <v>38</v>
      </c>
      <c r="G40" s="18">
        <v>10.92</v>
      </c>
      <c r="H40" s="18">
        <f t="shared" si="1"/>
        <v>414.96</v>
      </c>
      <c r="I40" s="61"/>
      <c r="J40" s="61"/>
    </row>
    <row r="41" spans="1:10" s="5" customFormat="1" ht="25.5" customHeight="1">
      <c r="A41" s="15">
        <v>21</v>
      </c>
      <c r="B41" s="42" t="s">
        <v>35</v>
      </c>
      <c r="C41" s="42"/>
      <c r="D41" s="42"/>
      <c r="E41" s="16" t="s">
        <v>1</v>
      </c>
      <c r="F41" s="44">
        <v>42.63</v>
      </c>
      <c r="G41" s="18">
        <v>20.38</v>
      </c>
      <c r="H41" s="18">
        <f t="shared" si="1"/>
        <v>868.8</v>
      </c>
      <c r="I41" s="61"/>
      <c r="J41" s="61"/>
    </row>
    <row r="42" spans="1:10" s="5" customFormat="1">
      <c r="A42" s="15"/>
      <c r="B42" s="42" t="s">
        <v>178</v>
      </c>
      <c r="C42" s="42"/>
      <c r="D42" s="42"/>
      <c r="E42" s="16" t="s">
        <v>36</v>
      </c>
      <c r="F42" s="17">
        <v>15</v>
      </c>
      <c r="G42" s="18"/>
      <c r="H42" s="18"/>
      <c r="I42" s="61">
        <v>121.88</v>
      </c>
      <c r="J42" s="61">
        <f>I42*F42</f>
        <v>1828.2</v>
      </c>
    </row>
    <row r="43" spans="1:10" s="5" customFormat="1" ht="25.5" customHeight="1">
      <c r="A43" s="15">
        <v>22</v>
      </c>
      <c r="B43" s="42" t="s">
        <v>13</v>
      </c>
      <c r="C43" s="42"/>
      <c r="D43" s="42"/>
      <c r="E43" s="16" t="s">
        <v>14</v>
      </c>
      <c r="F43" s="16">
        <f>SUM(F44:F46)</f>
        <v>18</v>
      </c>
      <c r="G43" s="18">
        <v>50.95</v>
      </c>
      <c r="H43" s="18">
        <f>G43*F43</f>
        <v>917.1</v>
      </c>
      <c r="I43" s="61"/>
      <c r="J43" s="61"/>
    </row>
    <row r="44" spans="1:10" s="5" customFormat="1" ht="25.5" customHeight="1">
      <c r="A44" s="15">
        <v>23</v>
      </c>
      <c r="B44" s="43" t="s">
        <v>213</v>
      </c>
      <c r="C44" s="43"/>
      <c r="D44" s="43"/>
      <c r="E44" s="19" t="s">
        <v>14</v>
      </c>
      <c r="F44" s="19">
        <v>6</v>
      </c>
      <c r="G44" s="18"/>
      <c r="H44" s="18"/>
      <c r="I44" s="61">
        <v>222.76</v>
      </c>
      <c r="J44" s="61">
        <f>I44*F44</f>
        <v>1336.56</v>
      </c>
    </row>
    <row r="45" spans="1:10" s="5" customFormat="1" ht="25.5" customHeight="1">
      <c r="A45" s="15">
        <v>24</v>
      </c>
      <c r="B45" s="43" t="s">
        <v>214</v>
      </c>
      <c r="C45" s="43"/>
      <c r="D45" s="43"/>
      <c r="E45" s="19" t="s">
        <v>14</v>
      </c>
      <c r="F45" s="19">
        <v>2</v>
      </c>
      <c r="G45" s="18"/>
      <c r="H45" s="18"/>
      <c r="I45" s="61">
        <v>358.51</v>
      </c>
      <c r="J45" s="61">
        <f>I45*F45</f>
        <v>717.02</v>
      </c>
    </row>
    <row r="46" spans="1:10" s="5" customFormat="1" ht="25.5" customHeight="1">
      <c r="A46" s="15">
        <v>25</v>
      </c>
      <c r="B46" s="43" t="s">
        <v>208</v>
      </c>
      <c r="C46" s="43"/>
      <c r="D46" s="43"/>
      <c r="E46" s="19" t="s">
        <v>14</v>
      </c>
      <c r="F46" s="19">
        <v>10</v>
      </c>
      <c r="G46" s="18"/>
      <c r="H46" s="18"/>
      <c r="I46" s="61">
        <v>59.8</v>
      </c>
      <c r="J46" s="61">
        <f>I46*F46</f>
        <v>598</v>
      </c>
    </row>
    <row r="47" spans="1:10" s="5" customFormat="1" ht="51" customHeight="1">
      <c r="A47" s="15">
        <v>26</v>
      </c>
      <c r="B47" s="25" t="s">
        <v>19</v>
      </c>
      <c r="C47" s="25"/>
      <c r="D47" s="25"/>
      <c r="E47" s="23" t="s">
        <v>14</v>
      </c>
      <c r="F47" s="23">
        <f>F48</f>
        <v>2</v>
      </c>
      <c r="G47" s="18">
        <v>269.27999999999997</v>
      </c>
      <c r="H47" s="18">
        <f>G47*F47</f>
        <v>538.55999999999995</v>
      </c>
      <c r="I47" s="60"/>
      <c r="J47" s="60"/>
    </row>
    <row r="48" spans="1:10" s="5" customFormat="1" ht="25.5" customHeight="1">
      <c r="A48" s="15">
        <v>27</v>
      </c>
      <c r="B48" s="43" t="s">
        <v>211</v>
      </c>
      <c r="C48" s="43"/>
      <c r="D48" s="43"/>
      <c r="E48" s="19" t="s">
        <v>14</v>
      </c>
      <c r="F48" s="19">
        <v>2</v>
      </c>
      <c r="G48" s="18"/>
      <c r="H48" s="18"/>
      <c r="I48" s="61">
        <v>1389.37</v>
      </c>
      <c r="J48" s="61">
        <f>I48*F48</f>
        <v>2778.74</v>
      </c>
    </row>
    <row r="49" spans="1:10" s="5" customFormat="1" ht="25.5" customHeight="1">
      <c r="A49" s="15">
        <v>28</v>
      </c>
      <c r="B49" s="42" t="s">
        <v>23</v>
      </c>
      <c r="C49" s="42"/>
      <c r="D49" s="42"/>
      <c r="E49" s="16" t="s">
        <v>16</v>
      </c>
      <c r="F49" s="91">
        <f>SUM(F50:F54)</f>
        <v>432</v>
      </c>
      <c r="G49" s="18">
        <v>18.190000000000001</v>
      </c>
      <c r="H49" s="18">
        <f>G49*F49</f>
        <v>7858.08</v>
      </c>
      <c r="I49" s="61"/>
      <c r="J49" s="61"/>
    </row>
    <row r="50" spans="1:10" s="5" customFormat="1">
      <c r="A50" s="15">
        <v>29</v>
      </c>
      <c r="B50" s="43" t="s">
        <v>187</v>
      </c>
      <c r="C50" s="43"/>
      <c r="D50" s="43"/>
      <c r="E50" s="19" t="s">
        <v>16</v>
      </c>
      <c r="F50" s="19">
        <v>266</v>
      </c>
      <c r="G50" s="18"/>
      <c r="H50" s="18"/>
      <c r="I50" s="61">
        <v>18.079999999999998</v>
      </c>
      <c r="J50" s="61">
        <f t="shared" ref="J50:J65" si="2">I50*F50</f>
        <v>4809.28</v>
      </c>
    </row>
    <row r="51" spans="1:10" s="5" customFormat="1">
      <c r="A51" s="15">
        <v>30</v>
      </c>
      <c r="B51" s="43" t="s">
        <v>189</v>
      </c>
      <c r="C51" s="43"/>
      <c r="D51" s="43"/>
      <c r="E51" s="19" t="s">
        <v>16</v>
      </c>
      <c r="F51" s="19">
        <v>98</v>
      </c>
      <c r="G51" s="18"/>
      <c r="H51" s="18"/>
      <c r="I51" s="61">
        <v>25.59</v>
      </c>
      <c r="J51" s="61">
        <f t="shared" si="2"/>
        <v>2507.8200000000002</v>
      </c>
    </row>
    <row r="52" spans="1:10" s="5" customFormat="1">
      <c r="A52" s="15">
        <v>31</v>
      </c>
      <c r="B52" s="43" t="s">
        <v>188</v>
      </c>
      <c r="C52" s="43"/>
      <c r="D52" s="43"/>
      <c r="E52" s="19" t="s">
        <v>16</v>
      </c>
      <c r="F52" s="19">
        <v>30</v>
      </c>
      <c r="G52" s="18"/>
      <c r="H52" s="18"/>
      <c r="I52" s="61">
        <v>27.7</v>
      </c>
      <c r="J52" s="61">
        <f t="shared" si="2"/>
        <v>831</v>
      </c>
    </row>
    <row r="53" spans="1:10" s="5" customFormat="1">
      <c r="A53" s="15">
        <v>32</v>
      </c>
      <c r="B53" s="43" t="s">
        <v>190</v>
      </c>
      <c r="C53" s="43"/>
      <c r="D53" s="43"/>
      <c r="E53" s="19" t="s">
        <v>16</v>
      </c>
      <c r="F53" s="19">
        <v>12</v>
      </c>
      <c r="G53" s="18"/>
      <c r="H53" s="18"/>
      <c r="I53" s="61">
        <v>35.61</v>
      </c>
      <c r="J53" s="61">
        <f t="shared" si="2"/>
        <v>427.32</v>
      </c>
    </row>
    <row r="54" spans="1:10" s="5" customFormat="1">
      <c r="A54" s="15">
        <v>33</v>
      </c>
      <c r="B54" s="43" t="s">
        <v>191</v>
      </c>
      <c r="C54" s="43"/>
      <c r="D54" s="43"/>
      <c r="E54" s="19" t="s">
        <v>16</v>
      </c>
      <c r="F54" s="19">
        <v>26</v>
      </c>
      <c r="G54" s="18"/>
      <c r="H54" s="18"/>
      <c r="I54" s="61">
        <v>71.22</v>
      </c>
      <c r="J54" s="61">
        <f t="shared" si="2"/>
        <v>1851.72</v>
      </c>
    </row>
    <row r="55" spans="1:10" s="5" customFormat="1" ht="12.75" customHeight="1">
      <c r="A55" s="15">
        <v>34</v>
      </c>
      <c r="B55" s="2" t="s">
        <v>57</v>
      </c>
      <c r="C55" s="2"/>
      <c r="D55" s="2"/>
      <c r="E55" s="23" t="s">
        <v>14</v>
      </c>
      <c r="F55" s="23">
        <v>90</v>
      </c>
      <c r="G55" s="18"/>
      <c r="H55" s="18"/>
      <c r="I55" s="61">
        <v>5.67</v>
      </c>
      <c r="J55" s="61">
        <f t="shared" si="2"/>
        <v>510.3</v>
      </c>
    </row>
    <row r="56" spans="1:10" s="5" customFormat="1" ht="12.75" customHeight="1">
      <c r="A56" s="15">
        <v>35</v>
      </c>
      <c r="B56" s="2" t="s">
        <v>58</v>
      </c>
      <c r="C56" s="2"/>
      <c r="D56" s="2"/>
      <c r="E56" s="23" t="s">
        <v>14</v>
      </c>
      <c r="F56" s="23">
        <v>40</v>
      </c>
      <c r="G56" s="18"/>
      <c r="H56" s="18"/>
      <c r="I56" s="61">
        <v>6.01</v>
      </c>
      <c r="J56" s="61">
        <f t="shared" si="2"/>
        <v>240.4</v>
      </c>
    </row>
    <row r="57" spans="1:10" s="5" customFormat="1" ht="12.75" customHeight="1">
      <c r="A57" s="15">
        <v>36</v>
      </c>
      <c r="B57" s="2" t="s">
        <v>59</v>
      </c>
      <c r="C57" s="2"/>
      <c r="D57" s="2"/>
      <c r="E57" s="23" t="s">
        <v>14</v>
      </c>
      <c r="F57" s="23">
        <v>14</v>
      </c>
      <c r="G57" s="18"/>
      <c r="H57" s="18"/>
      <c r="I57" s="61">
        <v>7.09</v>
      </c>
      <c r="J57" s="61">
        <f t="shared" si="2"/>
        <v>99.26</v>
      </c>
    </row>
    <row r="58" spans="1:10" s="5" customFormat="1" ht="12.75" customHeight="1">
      <c r="A58" s="15">
        <v>37</v>
      </c>
      <c r="B58" s="2" t="s">
        <v>60</v>
      </c>
      <c r="C58" s="2"/>
      <c r="D58" s="2"/>
      <c r="E58" s="23" t="s">
        <v>14</v>
      </c>
      <c r="F58" s="23">
        <v>6</v>
      </c>
      <c r="G58" s="18"/>
      <c r="H58" s="18"/>
      <c r="I58" s="61">
        <v>10.96</v>
      </c>
      <c r="J58" s="61">
        <f t="shared" si="2"/>
        <v>65.760000000000005</v>
      </c>
    </row>
    <row r="59" spans="1:10" s="5" customFormat="1" ht="12.75" customHeight="1">
      <c r="A59" s="15">
        <v>38</v>
      </c>
      <c r="B59" s="2" t="s">
        <v>61</v>
      </c>
      <c r="C59" s="2"/>
      <c r="D59" s="2"/>
      <c r="E59" s="23" t="s">
        <v>14</v>
      </c>
      <c r="F59" s="23">
        <v>10</v>
      </c>
      <c r="G59" s="18"/>
      <c r="H59" s="18"/>
      <c r="I59" s="61">
        <v>14.21</v>
      </c>
      <c r="J59" s="61">
        <f t="shared" si="2"/>
        <v>142.1</v>
      </c>
    </row>
    <row r="60" spans="1:10" s="5" customFormat="1" ht="25.5" customHeight="1">
      <c r="A60" s="15">
        <v>39</v>
      </c>
      <c r="B60" s="2" t="s">
        <v>104</v>
      </c>
      <c r="C60" s="2"/>
      <c r="D60" s="2"/>
      <c r="E60" s="23" t="s">
        <v>36</v>
      </c>
      <c r="F60" s="23">
        <v>200</v>
      </c>
      <c r="G60" s="18"/>
      <c r="H60" s="18"/>
      <c r="I60" s="61">
        <v>17.079999999999998</v>
      </c>
      <c r="J60" s="61">
        <f t="shared" si="2"/>
        <v>3416</v>
      </c>
    </row>
    <row r="61" spans="1:10" s="5" customFormat="1" ht="12.75" customHeight="1">
      <c r="A61" s="15">
        <v>40</v>
      </c>
      <c r="B61" s="2" t="s">
        <v>0</v>
      </c>
      <c r="C61" s="2"/>
      <c r="D61" s="2"/>
      <c r="E61" s="23" t="s">
        <v>14</v>
      </c>
      <c r="F61" s="23">
        <v>18</v>
      </c>
      <c r="G61" s="18"/>
      <c r="H61" s="18"/>
      <c r="I61" s="61">
        <v>100</v>
      </c>
      <c r="J61" s="61">
        <f t="shared" si="2"/>
        <v>1800</v>
      </c>
    </row>
    <row r="62" spans="1:10" s="5" customFormat="1" ht="12.75" customHeight="1">
      <c r="A62" s="15">
        <v>41</v>
      </c>
      <c r="B62" s="2" t="s">
        <v>62</v>
      </c>
      <c r="C62" s="2"/>
      <c r="D62" s="2"/>
      <c r="E62" s="23" t="s">
        <v>14</v>
      </c>
      <c r="F62" s="23">
        <v>2</v>
      </c>
      <c r="G62" s="18"/>
      <c r="H62" s="18"/>
      <c r="I62" s="61">
        <v>125</v>
      </c>
      <c r="J62" s="61">
        <f t="shared" si="2"/>
        <v>250</v>
      </c>
    </row>
    <row r="63" spans="1:10" s="5" customFormat="1" ht="12.75" customHeight="1">
      <c r="A63" s="15">
        <v>42</v>
      </c>
      <c r="B63" s="2" t="s">
        <v>63</v>
      </c>
      <c r="C63" s="2"/>
      <c r="D63" s="2"/>
      <c r="E63" s="23" t="s">
        <v>14</v>
      </c>
      <c r="F63" s="23">
        <v>2</v>
      </c>
      <c r="G63" s="18"/>
      <c r="H63" s="18"/>
      <c r="I63" s="61">
        <v>125</v>
      </c>
      <c r="J63" s="61">
        <f t="shared" si="2"/>
        <v>250</v>
      </c>
    </row>
    <row r="64" spans="1:10" s="5" customFormat="1" ht="25.5" customHeight="1">
      <c r="A64" s="15">
        <v>43</v>
      </c>
      <c r="B64" s="2" t="s">
        <v>156</v>
      </c>
      <c r="C64" s="2"/>
      <c r="D64" s="2"/>
      <c r="E64" s="23" t="s">
        <v>14</v>
      </c>
      <c r="F64" s="23">
        <v>6</v>
      </c>
      <c r="G64" s="18"/>
      <c r="H64" s="18"/>
      <c r="I64" s="61">
        <v>100</v>
      </c>
      <c r="J64" s="61">
        <f t="shared" si="2"/>
        <v>600</v>
      </c>
    </row>
    <row r="65" spans="1:10" s="5" customFormat="1" ht="12.75" customHeight="1">
      <c r="A65" s="15">
        <v>44</v>
      </c>
      <c r="B65" s="2" t="s">
        <v>58</v>
      </c>
      <c r="C65" s="2"/>
      <c r="D65" s="2"/>
      <c r="E65" s="23" t="s">
        <v>14</v>
      </c>
      <c r="F65" s="23">
        <v>2</v>
      </c>
      <c r="G65" s="18"/>
      <c r="H65" s="18"/>
      <c r="I65" s="61">
        <v>100</v>
      </c>
      <c r="J65" s="61">
        <f t="shared" si="2"/>
        <v>200</v>
      </c>
    </row>
    <row r="66" spans="1:10" s="5" customFormat="1" ht="25.5" customHeight="1">
      <c r="A66" s="40"/>
      <c r="B66" s="41" t="s">
        <v>128</v>
      </c>
      <c r="C66" s="41"/>
      <c r="D66" s="41"/>
      <c r="E66" s="41"/>
      <c r="F66" s="41"/>
      <c r="G66" s="18"/>
      <c r="H66" s="18"/>
      <c r="I66" s="63"/>
      <c r="J66" s="63"/>
    </row>
    <row r="67" spans="1:10" s="5" customFormat="1" ht="25.5" customHeight="1">
      <c r="A67" s="15">
        <v>45</v>
      </c>
      <c r="B67" s="42" t="s">
        <v>64</v>
      </c>
      <c r="C67" s="42"/>
      <c r="D67" s="42"/>
      <c r="E67" s="16" t="s">
        <v>14</v>
      </c>
      <c r="F67" s="23">
        <v>39</v>
      </c>
      <c r="G67" s="18">
        <v>87.33</v>
      </c>
      <c r="H67" s="18">
        <f t="shared" ref="H67:H69" si="3">G67*F67</f>
        <v>3405.87</v>
      </c>
      <c r="I67" s="61"/>
      <c r="J67" s="61"/>
    </row>
    <row r="68" spans="1:10" s="5" customFormat="1" ht="25.5" customHeight="1">
      <c r="A68" s="15">
        <v>46</v>
      </c>
      <c r="B68" s="42" t="s">
        <v>65</v>
      </c>
      <c r="C68" s="42"/>
      <c r="D68" s="42"/>
      <c r="E68" s="16" t="s">
        <v>14</v>
      </c>
      <c r="F68" s="23">
        <v>18</v>
      </c>
      <c r="G68" s="18">
        <v>87.33</v>
      </c>
      <c r="H68" s="18">
        <f t="shared" si="3"/>
        <v>1571.94</v>
      </c>
      <c r="I68" s="61"/>
      <c r="J68" s="61"/>
    </row>
    <row r="69" spans="1:10" s="5" customFormat="1" ht="25.5" customHeight="1">
      <c r="A69" s="15">
        <v>47</v>
      </c>
      <c r="B69" s="42" t="s">
        <v>66</v>
      </c>
      <c r="C69" s="42"/>
      <c r="D69" s="42"/>
      <c r="E69" s="16" t="s">
        <v>14</v>
      </c>
      <c r="F69" s="23">
        <v>19</v>
      </c>
      <c r="G69" s="18">
        <v>87.33</v>
      </c>
      <c r="H69" s="18">
        <f t="shared" si="3"/>
        <v>1659.27</v>
      </c>
      <c r="I69" s="61"/>
      <c r="J69" s="61"/>
    </row>
    <row r="70" spans="1:10" s="5" customFormat="1" ht="12.75" customHeight="1">
      <c r="A70" s="15">
        <v>48</v>
      </c>
      <c r="B70" s="43" t="s">
        <v>67</v>
      </c>
      <c r="C70" s="43"/>
      <c r="D70" s="43"/>
      <c r="E70" s="19" t="s">
        <v>14</v>
      </c>
      <c r="F70" s="23">
        <v>39</v>
      </c>
      <c r="G70" s="18"/>
      <c r="H70" s="18"/>
      <c r="I70" s="61">
        <v>5.7</v>
      </c>
      <c r="J70" s="61">
        <f>I70*F70</f>
        <v>222.3</v>
      </c>
    </row>
    <row r="71" spans="1:10" s="5" customFormat="1" ht="12.75" customHeight="1">
      <c r="A71" s="15">
        <v>49</v>
      </c>
      <c r="B71" s="43" t="s">
        <v>68</v>
      </c>
      <c r="C71" s="43"/>
      <c r="D71" s="43"/>
      <c r="E71" s="19" t="s">
        <v>14</v>
      </c>
      <c r="F71" s="23">
        <v>18</v>
      </c>
      <c r="G71" s="18"/>
      <c r="H71" s="18"/>
      <c r="I71" s="61">
        <v>6.85</v>
      </c>
      <c r="J71" s="61">
        <f>I71*F71</f>
        <v>123.3</v>
      </c>
    </row>
    <row r="72" spans="1:10" s="5" customFormat="1" ht="12.75" customHeight="1">
      <c r="A72" s="15">
        <v>50</v>
      </c>
      <c r="B72" s="43" t="s">
        <v>69</v>
      </c>
      <c r="C72" s="43"/>
      <c r="D72" s="43"/>
      <c r="E72" s="19" t="s">
        <v>14</v>
      </c>
      <c r="F72" s="23">
        <v>38</v>
      </c>
      <c r="G72" s="18"/>
      <c r="H72" s="18"/>
      <c r="I72" s="61">
        <v>9.6999999999999993</v>
      </c>
      <c r="J72" s="61">
        <f>I72*F72</f>
        <v>368.6</v>
      </c>
    </row>
    <row r="73" spans="1:10" s="5" customFormat="1" ht="51" customHeight="1">
      <c r="A73" s="15">
        <v>51</v>
      </c>
      <c r="B73" s="25" t="s">
        <v>38</v>
      </c>
      <c r="C73" s="25"/>
      <c r="D73" s="25"/>
      <c r="E73" s="23" t="s">
        <v>16</v>
      </c>
      <c r="F73" s="23">
        <v>39</v>
      </c>
      <c r="G73" s="18">
        <v>65.5</v>
      </c>
      <c r="H73" s="18">
        <f>G73*F73</f>
        <v>2554.5</v>
      </c>
      <c r="I73" s="60"/>
      <c r="J73" s="60"/>
    </row>
    <row r="74" spans="1:10" s="5" customFormat="1" ht="22.5" customHeight="1">
      <c r="A74" s="15">
        <v>52</v>
      </c>
      <c r="B74" s="2" t="s">
        <v>2</v>
      </c>
      <c r="C74" s="2"/>
      <c r="D74" s="2"/>
      <c r="E74" s="23" t="s">
        <v>16</v>
      </c>
      <c r="F74" s="23">
        <v>39</v>
      </c>
      <c r="G74" s="18"/>
      <c r="H74" s="18"/>
      <c r="I74" s="61">
        <v>30.09</v>
      </c>
      <c r="J74" s="61">
        <f>I74*F74</f>
        <v>1173.51</v>
      </c>
    </row>
    <row r="75" spans="1:10" s="5" customFormat="1" ht="51" customHeight="1">
      <c r="A75" s="15">
        <v>53</v>
      </c>
      <c r="B75" s="25" t="s">
        <v>70</v>
      </c>
      <c r="C75" s="25"/>
      <c r="D75" s="25"/>
      <c r="E75" s="23" t="s">
        <v>16</v>
      </c>
      <c r="F75" s="23">
        <v>18</v>
      </c>
      <c r="G75" s="18">
        <v>65.5</v>
      </c>
      <c r="H75" s="18">
        <f>G75*F75</f>
        <v>1179</v>
      </c>
      <c r="I75" s="60"/>
      <c r="J75" s="60"/>
    </row>
    <row r="76" spans="1:10" s="5" customFormat="1" ht="12.75" customHeight="1">
      <c r="A76" s="15">
        <v>54</v>
      </c>
      <c r="B76" s="2" t="s">
        <v>3</v>
      </c>
      <c r="C76" s="2"/>
      <c r="D76" s="2"/>
      <c r="E76" s="23" t="s">
        <v>16</v>
      </c>
      <c r="F76" s="23">
        <v>18</v>
      </c>
      <c r="G76" s="18"/>
      <c r="H76" s="18"/>
      <c r="I76" s="61">
        <v>38.76</v>
      </c>
      <c r="J76" s="61">
        <f>I76*F76</f>
        <v>697.68</v>
      </c>
    </row>
    <row r="77" spans="1:10" s="5" customFormat="1" ht="51" customHeight="1">
      <c r="A77" s="15">
        <v>55</v>
      </c>
      <c r="B77" s="25" t="s">
        <v>39</v>
      </c>
      <c r="C77" s="25"/>
      <c r="D77" s="25"/>
      <c r="E77" s="23" t="s">
        <v>16</v>
      </c>
      <c r="F77" s="23">
        <v>19</v>
      </c>
      <c r="G77" s="18">
        <v>65.5</v>
      </c>
      <c r="H77" s="18">
        <f>G77*F77</f>
        <v>1244.5</v>
      </c>
      <c r="I77" s="60"/>
      <c r="J77" s="60"/>
    </row>
    <row r="78" spans="1:10" s="5" customFormat="1" ht="12.75" customHeight="1">
      <c r="A78" s="15">
        <v>56</v>
      </c>
      <c r="B78" s="2" t="s">
        <v>4</v>
      </c>
      <c r="C78" s="2"/>
      <c r="D78" s="2"/>
      <c r="E78" s="23" t="s">
        <v>16</v>
      </c>
      <c r="F78" s="23">
        <v>19</v>
      </c>
      <c r="G78" s="18"/>
      <c r="H78" s="18"/>
      <c r="I78" s="61">
        <v>55.03</v>
      </c>
      <c r="J78" s="61">
        <f>I78*F78</f>
        <v>1045.57</v>
      </c>
    </row>
    <row r="79" spans="1:10" s="5" customFormat="1" ht="38.25" customHeight="1">
      <c r="A79" s="15">
        <v>57</v>
      </c>
      <c r="B79" s="42" t="s">
        <v>20</v>
      </c>
      <c r="C79" s="42"/>
      <c r="D79" s="42"/>
      <c r="E79" s="16" t="s">
        <v>16</v>
      </c>
      <c r="F79" s="23">
        <f>F74+F76+F78</f>
        <v>76</v>
      </c>
      <c r="G79" s="18">
        <v>7.28</v>
      </c>
      <c r="H79" s="18">
        <f t="shared" ref="H79:H80" si="4">G79*F79</f>
        <v>553.28</v>
      </c>
      <c r="I79" s="61"/>
      <c r="J79" s="61"/>
    </row>
    <row r="80" spans="1:10" s="5" customFormat="1" ht="25.5" customHeight="1">
      <c r="A80" s="15">
        <v>58</v>
      </c>
      <c r="B80" s="42" t="s">
        <v>35</v>
      </c>
      <c r="C80" s="42"/>
      <c r="D80" s="42"/>
      <c r="E80" s="16" t="s">
        <v>1</v>
      </c>
      <c r="F80" s="17">
        <v>8.82</v>
      </c>
      <c r="G80" s="18">
        <v>20.38</v>
      </c>
      <c r="H80" s="18">
        <f t="shared" si="4"/>
        <v>179.75</v>
      </c>
      <c r="I80" s="61"/>
      <c r="J80" s="61"/>
    </row>
    <row r="81" spans="1:10" s="5" customFormat="1">
      <c r="A81" s="15"/>
      <c r="B81" s="42" t="s">
        <v>178</v>
      </c>
      <c r="C81" s="42"/>
      <c r="D81" s="42"/>
      <c r="E81" s="16" t="s">
        <v>36</v>
      </c>
      <c r="F81" s="17">
        <v>5</v>
      </c>
      <c r="G81" s="18"/>
      <c r="H81" s="18"/>
      <c r="I81" s="61">
        <v>121.88</v>
      </c>
      <c r="J81" s="61">
        <f>I81*F81</f>
        <v>609.4</v>
      </c>
    </row>
    <row r="82" spans="1:10" s="5" customFormat="1" ht="51" customHeight="1">
      <c r="A82" s="15">
        <v>59</v>
      </c>
      <c r="B82" s="25" t="s">
        <v>5</v>
      </c>
      <c r="C82" s="25"/>
      <c r="D82" s="25"/>
      <c r="E82" s="23" t="s">
        <v>16</v>
      </c>
      <c r="F82" s="23">
        <v>975</v>
      </c>
      <c r="G82" s="18">
        <v>21.83</v>
      </c>
      <c r="H82" s="18">
        <f>G82*F82</f>
        <v>21284.25</v>
      </c>
      <c r="I82" s="60"/>
      <c r="J82" s="60"/>
    </row>
    <row r="83" spans="1:10" s="5" customFormat="1" ht="12.75" customHeight="1">
      <c r="A83" s="15">
        <v>60</v>
      </c>
      <c r="B83" s="2" t="s">
        <v>174</v>
      </c>
      <c r="C83" s="2"/>
      <c r="D83" s="2"/>
      <c r="E83" s="23" t="s">
        <v>16</v>
      </c>
      <c r="F83" s="23">
        <v>975</v>
      </c>
      <c r="G83" s="18"/>
      <c r="H83" s="18"/>
      <c r="I83" s="61">
        <v>26.15</v>
      </c>
      <c r="J83" s="61">
        <f>I83*F83</f>
        <v>25496.25</v>
      </c>
    </row>
    <row r="84" spans="1:10" s="5" customFormat="1" ht="51" customHeight="1">
      <c r="A84" s="15">
        <v>61</v>
      </c>
      <c r="B84" s="25" t="s">
        <v>6</v>
      </c>
      <c r="C84" s="25"/>
      <c r="D84" s="25"/>
      <c r="E84" s="23" t="s">
        <v>16</v>
      </c>
      <c r="F84" s="23">
        <v>321</v>
      </c>
      <c r="G84" s="18">
        <v>25.48</v>
      </c>
      <c r="H84" s="18">
        <f>G84*F84</f>
        <v>8179.08</v>
      </c>
      <c r="I84" s="60"/>
      <c r="J84" s="60"/>
    </row>
    <row r="85" spans="1:10" s="5" customFormat="1" ht="12.75" customHeight="1">
      <c r="A85" s="15">
        <v>62</v>
      </c>
      <c r="B85" s="2" t="s">
        <v>175</v>
      </c>
      <c r="C85" s="2"/>
      <c r="D85" s="2"/>
      <c r="E85" s="23" t="s">
        <v>16</v>
      </c>
      <c r="F85" s="23">
        <v>321</v>
      </c>
      <c r="G85" s="18"/>
      <c r="H85" s="18"/>
      <c r="I85" s="61">
        <v>43.54</v>
      </c>
      <c r="J85" s="61">
        <f>I85*F85</f>
        <v>13976.34</v>
      </c>
    </row>
    <row r="86" spans="1:10" s="5" customFormat="1" ht="25.5" customHeight="1">
      <c r="A86" s="15">
        <v>63</v>
      </c>
      <c r="B86" s="25" t="s">
        <v>22</v>
      </c>
      <c r="C86" s="25"/>
      <c r="D86" s="25"/>
      <c r="E86" s="23" t="s">
        <v>16</v>
      </c>
      <c r="F86" s="23">
        <v>1297</v>
      </c>
      <c r="G86" s="18">
        <v>3.64</v>
      </c>
      <c r="H86" s="18">
        <f>G86*F86</f>
        <v>4721.08</v>
      </c>
      <c r="I86" s="61"/>
      <c r="J86" s="60"/>
    </row>
    <row r="87" spans="1:10" s="5" customFormat="1" ht="25.5" customHeight="1">
      <c r="A87" s="15">
        <v>64</v>
      </c>
      <c r="B87" s="2" t="s">
        <v>163</v>
      </c>
      <c r="C87" s="2"/>
      <c r="D87" s="2"/>
      <c r="E87" s="23" t="s">
        <v>16</v>
      </c>
      <c r="F87" s="23">
        <v>976</v>
      </c>
      <c r="G87" s="18"/>
      <c r="H87" s="18"/>
      <c r="I87" s="61">
        <v>2.2999999999999998</v>
      </c>
      <c r="J87" s="61">
        <f>I87*F87</f>
        <v>2244.8000000000002</v>
      </c>
    </row>
    <row r="88" spans="1:10" s="5" customFormat="1" ht="25.5" customHeight="1">
      <c r="A88" s="15">
        <v>65</v>
      </c>
      <c r="B88" s="2" t="s">
        <v>164</v>
      </c>
      <c r="C88" s="2"/>
      <c r="D88" s="2"/>
      <c r="E88" s="23" t="s">
        <v>16</v>
      </c>
      <c r="F88" s="23">
        <v>321</v>
      </c>
      <c r="G88" s="18"/>
      <c r="H88" s="18"/>
      <c r="I88" s="61">
        <v>3.25</v>
      </c>
      <c r="J88" s="61">
        <f>I88*F88</f>
        <v>1043.25</v>
      </c>
    </row>
    <row r="89" spans="1:10" s="5" customFormat="1" ht="25.5" customHeight="1">
      <c r="A89" s="15">
        <v>66</v>
      </c>
      <c r="B89" s="43" t="s">
        <v>78</v>
      </c>
      <c r="C89" s="43"/>
      <c r="D89" s="43"/>
      <c r="E89" s="19" t="s">
        <v>14</v>
      </c>
      <c r="F89" s="23">
        <v>1297</v>
      </c>
      <c r="G89" s="18"/>
      <c r="H89" s="18"/>
      <c r="I89" s="61">
        <v>0.92</v>
      </c>
      <c r="J89" s="61">
        <f>I89*F89</f>
        <v>1193.24</v>
      </c>
    </row>
    <row r="90" spans="1:10" s="5" customFormat="1" ht="12.75" customHeight="1">
      <c r="A90" s="15">
        <v>67</v>
      </c>
      <c r="B90" s="43" t="s">
        <v>79</v>
      </c>
      <c r="C90" s="43"/>
      <c r="D90" s="43"/>
      <c r="E90" s="19" t="s">
        <v>14</v>
      </c>
      <c r="F90" s="23">
        <v>154</v>
      </c>
      <c r="G90" s="18"/>
      <c r="H90" s="18"/>
      <c r="I90" s="61">
        <v>21.11</v>
      </c>
      <c r="J90" s="61">
        <f>I90*F90</f>
        <v>3250.94</v>
      </c>
    </row>
    <row r="91" spans="1:10" s="5" customFormat="1" ht="12.75" customHeight="1">
      <c r="A91" s="15">
        <v>68</v>
      </c>
      <c r="B91" s="43" t="s">
        <v>80</v>
      </c>
      <c r="C91" s="43"/>
      <c r="D91" s="43"/>
      <c r="E91" s="19" t="s">
        <v>14</v>
      </c>
      <c r="F91" s="23">
        <v>50</v>
      </c>
      <c r="G91" s="18"/>
      <c r="H91" s="18"/>
      <c r="I91" s="61">
        <v>35.909999999999997</v>
      </c>
      <c r="J91" s="61">
        <f>I91*F91</f>
        <v>1795.5</v>
      </c>
    </row>
    <row r="92" spans="1:10" s="5" customFormat="1" ht="25.5" customHeight="1">
      <c r="A92" s="15">
        <v>69</v>
      </c>
      <c r="B92" s="42" t="s">
        <v>23</v>
      </c>
      <c r="C92" s="42"/>
      <c r="D92" s="42"/>
      <c r="E92" s="16" t="s">
        <v>16</v>
      </c>
      <c r="F92" s="23">
        <v>76</v>
      </c>
      <c r="G92" s="18">
        <v>18.190000000000001</v>
      </c>
      <c r="H92" s="18">
        <f>G92*F92</f>
        <v>1382.44</v>
      </c>
      <c r="I92" s="61"/>
      <c r="J92" s="61"/>
    </row>
    <row r="93" spans="1:10" s="5" customFormat="1">
      <c r="A93" s="15">
        <v>70</v>
      </c>
      <c r="B93" s="43" t="s">
        <v>192</v>
      </c>
      <c r="C93" s="43"/>
      <c r="D93" s="43"/>
      <c r="E93" s="19" t="s">
        <v>16</v>
      </c>
      <c r="F93" s="23">
        <v>39</v>
      </c>
      <c r="G93" s="18"/>
      <c r="H93" s="18"/>
      <c r="I93" s="61">
        <v>10.55</v>
      </c>
      <c r="J93" s="61">
        <f>I93*F93</f>
        <v>411.45</v>
      </c>
    </row>
    <row r="94" spans="1:10" s="5" customFormat="1">
      <c r="A94" s="15">
        <v>71</v>
      </c>
      <c r="B94" s="43" t="s">
        <v>193</v>
      </c>
      <c r="C94" s="43"/>
      <c r="D94" s="43"/>
      <c r="E94" s="19" t="s">
        <v>16</v>
      </c>
      <c r="F94" s="23">
        <v>18</v>
      </c>
      <c r="G94" s="18"/>
      <c r="H94" s="18"/>
      <c r="I94" s="61">
        <v>14.08</v>
      </c>
      <c r="J94" s="61">
        <f>I94*F94</f>
        <v>253.44</v>
      </c>
    </row>
    <row r="95" spans="1:10" s="5" customFormat="1">
      <c r="A95" s="15">
        <v>72</v>
      </c>
      <c r="B95" s="43" t="s">
        <v>194</v>
      </c>
      <c r="C95" s="43"/>
      <c r="D95" s="43"/>
      <c r="E95" s="19" t="s">
        <v>16</v>
      </c>
      <c r="F95" s="23">
        <v>19</v>
      </c>
      <c r="G95" s="18"/>
      <c r="H95" s="18"/>
      <c r="I95" s="61">
        <v>15.83</v>
      </c>
      <c r="J95" s="61">
        <f>I95*F95</f>
        <v>300.77</v>
      </c>
    </row>
    <row r="96" spans="1:10" s="5" customFormat="1" ht="25.5" customHeight="1">
      <c r="A96" s="15">
        <v>73</v>
      </c>
      <c r="B96" s="42" t="s">
        <v>13</v>
      </c>
      <c r="C96" s="42"/>
      <c r="D96" s="42"/>
      <c r="E96" s="16" t="s">
        <v>14</v>
      </c>
      <c r="F96" s="23">
        <v>19</v>
      </c>
      <c r="G96" s="18">
        <v>50.95</v>
      </c>
      <c r="H96" s="18">
        <f>G96*F96</f>
        <v>968.05</v>
      </c>
      <c r="I96" s="61"/>
      <c r="J96" s="61"/>
    </row>
    <row r="97" spans="1:10" s="5" customFormat="1" ht="25.5" customHeight="1">
      <c r="A97" s="15">
        <v>74</v>
      </c>
      <c r="B97" s="43" t="s">
        <v>212</v>
      </c>
      <c r="C97" s="43"/>
      <c r="D97" s="43"/>
      <c r="E97" s="19" t="s">
        <v>14</v>
      </c>
      <c r="F97" s="23">
        <v>19</v>
      </c>
      <c r="G97" s="18"/>
      <c r="H97" s="18"/>
      <c r="I97" s="61">
        <v>145.71</v>
      </c>
      <c r="J97" s="61">
        <f>I97*F97</f>
        <v>2768.49</v>
      </c>
    </row>
    <row r="98" spans="1:10" s="5" customFormat="1" ht="12.75" customHeight="1">
      <c r="A98" s="15">
        <v>75</v>
      </c>
      <c r="B98" s="42" t="s">
        <v>37</v>
      </c>
      <c r="C98" s="42"/>
      <c r="D98" s="42"/>
      <c r="E98" s="16" t="s">
        <v>14</v>
      </c>
      <c r="F98" s="23">
        <v>19</v>
      </c>
      <c r="G98" s="18">
        <v>127.37</v>
      </c>
      <c r="H98" s="18">
        <f>G98*F98</f>
        <v>2420.0300000000002</v>
      </c>
      <c r="I98" s="61"/>
      <c r="J98" s="61"/>
    </row>
    <row r="99" spans="1:10" s="5" customFormat="1" ht="25.5" customHeight="1">
      <c r="A99" s="15">
        <v>76</v>
      </c>
      <c r="B99" s="43" t="s">
        <v>71</v>
      </c>
      <c r="C99" s="43"/>
      <c r="D99" s="43"/>
      <c r="E99" s="19" t="s">
        <v>15</v>
      </c>
      <c r="F99" s="23">
        <v>19</v>
      </c>
      <c r="G99" s="18"/>
      <c r="H99" s="18"/>
      <c r="I99" s="61">
        <v>291.67</v>
      </c>
      <c r="J99" s="61">
        <f>I99*F99</f>
        <v>5541.73</v>
      </c>
    </row>
    <row r="100" spans="1:10" s="5" customFormat="1" ht="12.75" customHeight="1">
      <c r="A100" s="15">
        <v>77</v>
      </c>
      <c r="B100" s="2" t="s">
        <v>72</v>
      </c>
      <c r="C100" s="2"/>
      <c r="D100" s="2"/>
      <c r="E100" s="23" t="s">
        <v>14</v>
      </c>
      <c r="F100" s="23">
        <v>19</v>
      </c>
      <c r="G100" s="18"/>
      <c r="H100" s="18"/>
      <c r="I100" s="61">
        <v>16.3</v>
      </c>
      <c r="J100" s="61">
        <f>I100*F100</f>
        <v>309.7</v>
      </c>
    </row>
    <row r="101" spans="1:10" s="5" customFormat="1" ht="12.75" customHeight="1">
      <c r="A101" s="15">
        <v>78</v>
      </c>
      <c r="B101" s="2" t="s">
        <v>73</v>
      </c>
      <c r="C101" s="2"/>
      <c r="D101" s="2"/>
      <c r="E101" s="23" t="s">
        <v>14</v>
      </c>
      <c r="F101" s="23">
        <v>38</v>
      </c>
      <c r="G101" s="18"/>
      <c r="H101" s="18"/>
      <c r="I101" s="61">
        <v>12.73</v>
      </c>
      <c r="J101" s="61">
        <f>I101*F101</f>
        <v>483.74</v>
      </c>
    </row>
    <row r="102" spans="1:10" s="5" customFormat="1" ht="38.25" customHeight="1">
      <c r="A102" s="40"/>
      <c r="B102" s="41" t="s">
        <v>74</v>
      </c>
      <c r="C102" s="41"/>
      <c r="D102" s="41"/>
      <c r="E102" s="41"/>
      <c r="F102" s="41"/>
      <c r="G102" s="18"/>
      <c r="H102" s="18"/>
      <c r="I102" s="63"/>
      <c r="J102" s="63"/>
    </row>
    <row r="103" spans="1:10" s="6" customFormat="1" ht="25.5" customHeight="1">
      <c r="A103" s="20">
        <v>79</v>
      </c>
      <c r="B103" s="37" t="s">
        <v>41</v>
      </c>
      <c r="C103" s="37"/>
      <c r="D103" s="37"/>
      <c r="E103" s="21" t="s">
        <v>14</v>
      </c>
      <c r="F103" s="23">
        <v>95</v>
      </c>
      <c r="G103" s="18">
        <v>83.7</v>
      </c>
      <c r="H103" s="18">
        <f>G103*F103</f>
        <v>7951.5</v>
      </c>
      <c r="I103" s="64"/>
      <c r="J103" s="64"/>
    </row>
    <row r="104" spans="1:10" s="6" customFormat="1" ht="25.5" customHeight="1">
      <c r="A104" s="20">
        <v>80</v>
      </c>
      <c r="B104" s="46" t="s">
        <v>75</v>
      </c>
      <c r="C104" s="46"/>
      <c r="D104" s="46"/>
      <c r="E104" s="47" t="s">
        <v>14</v>
      </c>
      <c r="F104" s="23">
        <v>95</v>
      </c>
      <c r="G104" s="18"/>
      <c r="H104" s="18"/>
      <c r="I104" s="64"/>
      <c r="J104" s="64"/>
    </row>
    <row r="105" spans="1:10" s="6" customFormat="1" ht="25.5" customHeight="1">
      <c r="A105" s="20">
        <v>81</v>
      </c>
      <c r="B105" s="46" t="s">
        <v>76</v>
      </c>
      <c r="C105" s="46"/>
      <c r="D105" s="46"/>
      <c r="E105" s="47" t="s">
        <v>14</v>
      </c>
      <c r="F105" s="47">
        <v>0</v>
      </c>
      <c r="G105" s="18"/>
      <c r="H105" s="18"/>
      <c r="I105" s="64"/>
      <c r="J105" s="64"/>
    </row>
    <row r="106" spans="1:10" s="6" customFormat="1" ht="12.75" customHeight="1">
      <c r="A106" s="20">
        <v>82</v>
      </c>
      <c r="B106" s="46" t="s">
        <v>42</v>
      </c>
      <c r="C106" s="46"/>
      <c r="D106" s="46"/>
      <c r="E106" s="47" t="s">
        <v>14</v>
      </c>
      <c r="F106" s="23">
        <v>95</v>
      </c>
      <c r="G106" s="18"/>
      <c r="H106" s="18"/>
      <c r="I106" s="61">
        <v>45</v>
      </c>
      <c r="J106" s="61">
        <f>I106*F106</f>
        <v>4275</v>
      </c>
    </row>
    <row r="107" spans="1:10" s="6" customFormat="1" ht="25.5" customHeight="1">
      <c r="A107" s="20">
        <v>83</v>
      </c>
      <c r="B107" s="37" t="s">
        <v>13</v>
      </c>
      <c r="C107" s="37"/>
      <c r="D107" s="37"/>
      <c r="E107" s="21" t="s">
        <v>14</v>
      </c>
      <c r="F107" s="23">
        <v>95</v>
      </c>
      <c r="G107" s="18">
        <v>50.95</v>
      </c>
      <c r="H107" s="18">
        <f>G107*F107</f>
        <v>4840.25</v>
      </c>
      <c r="I107" s="64"/>
      <c r="J107" s="64"/>
    </row>
    <row r="108" spans="1:10" s="6" customFormat="1" ht="25.5" customHeight="1">
      <c r="A108" s="20">
        <v>84</v>
      </c>
      <c r="B108" s="46" t="s">
        <v>77</v>
      </c>
      <c r="C108" s="46"/>
      <c r="D108" s="46"/>
      <c r="E108" s="47" t="s">
        <v>14</v>
      </c>
      <c r="F108" s="23">
        <v>57</v>
      </c>
      <c r="G108" s="18"/>
      <c r="H108" s="18"/>
      <c r="I108" s="61">
        <v>64.569999999999993</v>
      </c>
      <c r="J108" s="61">
        <f>I108*F108</f>
        <v>3680.49</v>
      </c>
    </row>
    <row r="109" spans="1:10" s="6" customFormat="1" ht="25.5" customHeight="1">
      <c r="A109" s="20">
        <v>85</v>
      </c>
      <c r="B109" s="46" t="s">
        <v>209</v>
      </c>
      <c r="C109" s="46"/>
      <c r="D109" s="46"/>
      <c r="E109" s="47" t="s">
        <v>14</v>
      </c>
      <c r="F109" s="23">
        <v>38</v>
      </c>
      <c r="G109" s="18"/>
      <c r="H109" s="18"/>
      <c r="I109" s="61">
        <v>79.47</v>
      </c>
      <c r="J109" s="61">
        <f>I109*F109</f>
        <v>3019.86</v>
      </c>
    </row>
    <row r="110" spans="1:10" s="6" customFormat="1" ht="38.25" customHeight="1">
      <c r="A110" s="20">
        <v>86</v>
      </c>
      <c r="B110" s="37" t="s">
        <v>17</v>
      </c>
      <c r="C110" s="37"/>
      <c r="D110" s="37"/>
      <c r="E110" s="21" t="s">
        <v>14</v>
      </c>
      <c r="F110" s="23">
        <v>95</v>
      </c>
      <c r="G110" s="18">
        <v>50.95</v>
      </c>
      <c r="H110" s="18">
        <f>G110*F110</f>
        <v>4840.25</v>
      </c>
      <c r="I110" s="64"/>
      <c r="J110" s="64"/>
    </row>
    <row r="111" spans="1:10" s="6" customFormat="1" ht="12.75" customHeight="1">
      <c r="A111" s="20">
        <v>87</v>
      </c>
      <c r="B111" s="46" t="s">
        <v>165</v>
      </c>
      <c r="C111" s="46"/>
      <c r="D111" s="46"/>
      <c r="E111" s="47" t="s">
        <v>14</v>
      </c>
      <c r="F111" s="23">
        <v>57</v>
      </c>
      <c r="G111" s="18"/>
      <c r="H111" s="18"/>
      <c r="I111" s="61">
        <v>61.07</v>
      </c>
      <c r="J111" s="61">
        <f>I111*F111</f>
        <v>3480.99</v>
      </c>
    </row>
    <row r="112" spans="1:10" s="6" customFormat="1" ht="12.75" customHeight="1">
      <c r="A112" s="20">
        <v>88</v>
      </c>
      <c r="B112" s="46" t="s">
        <v>166</v>
      </c>
      <c r="C112" s="46"/>
      <c r="D112" s="46"/>
      <c r="E112" s="47" t="s">
        <v>14</v>
      </c>
      <c r="F112" s="23">
        <v>38</v>
      </c>
      <c r="G112" s="18"/>
      <c r="H112" s="18"/>
      <c r="I112" s="61">
        <v>100.4</v>
      </c>
      <c r="J112" s="61">
        <f>I112*F112</f>
        <v>3815.2</v>
      </c>
    </row>
    <row r="113" spans="1:10" s="5" customFormat="1" ht="89.25" customHeight="1">
      <c r="A113" s="20">
        <v>89</v>
      </c>
      <c r="B113" s="48" t="s">
        <v>7</v>
      </c>
      <c r="C113" s="48"/>
      <c r="D113" s="48"/>
      <c r="E113" s="49" t="s">
        <v>14</v>
      </c>
      <c r="F113" s="23">
        <f>F114+F115</f>
        <v>95</v>
      </c>
      <c r="G113" s="18">
        <v>72.78</v>
      </c>
      <c r="H113" s="18">
        <f>G113*F113</f>
        <v>6914.1</v>
      </c>
      <c r="I113" s="60"/>
      <c r="J113" s="60"/>
    </row>
    <row r="114" spans="1:10" s="5" customFormat="1" ht="12.75" customHeight="1">
      <c r="A114" s="20">
        <v>90</v>
      </c>
      <c r="B114" s="2" t="s">
        <v>205</v>
      </c>
      <c r="C114" s="2"/>
      <c r="D114" s="2"/>
      <c r="E114" s="23" t="s">
        <v>14</v>
      </c>
      <c r="F114" s="23">
        <v>57</v>
      </c>
      <c r="G114" s="18"/>
      <c r="H114" s="18"/>
      <c r="I114" s="61">
        <v>446.88</v>
      </c>
      <c r="J114" s="61">
        <f>I114*F114</f>
        <v>25472.16</v>
      </c>
    </row>
    <row r="115" spans="1:10" s="5" customFormat="1" ht="12.75" customHeight="1">
      <c r="A115" s="20">
        <v>91</v>
      </c>
      <c r="B115" s="2" t="s">
        <v>206</v>
      </c>
      <c r="C115" s="2"/>
      <c r="D115" s="2"/>
      <c r="E115" s="23" t="s">
        <v>14</v>
      </c>
      <c r="F115" s="23">
        <v>38</v>
      </c>
      <c r="G115" s="18"/>
      <c r="H115" s="18"/>
      <c r="I115" s="61">
        <v>488.85</v>
      </c>
      <c r="J115" s="61">
        <f>I115*F115</f>
        <v>18576.3</v>
      </c>
    </row>
    <row r="116" spans="1:10" s="6" customFormat="1" ht="25.5" customHeight="1">
      <c r="A116" s="20">
        <v>83</v>
      </c>
      <c r="B116" s="37" t="s">
        <v>157</v>
      </c>
      <c r="C116" s="37"/>
      <c r="D116" s="37"/>
      <c r="E116" s="21" t="s">
        <v>14</v>
      </c>
      <c r="F116" s="23">
        <f>F117+F118</f>
        <v>95</v>
      </c>
      <c r="G116" s="18">
        <v>50.95</v>
      </c>
      <c r="H116" s="18">
        <f>G116*F116</f>
        <v>4840.25</v>
      </c>
      <c r="I116" s="64"/>
      <c r="J116" s="64"/>
    </row>
    <row r="117" spans="1:10" s="6" customFormat="1" ht="25.5" customHeight="1">
      <c r="A117" s="20">
        <v>92</v>
      </c>
      <c r="B117" s="46" t="s">
        <v>167</v>
      </c>
      <c r="C117" s="46"/>
      <c r="D117" s="46"/>
      <c r="E117" s="47" t="s">
        <v>14</v>
      </c>
      <c r="F117" s="23">
        <v>57</v>
      </c>
      <c r="G117" s="18"/>
      <c r="H117" s="18"/>
      <c r="I117" s="61">
        <v>63.94</v>
      </c>
      <c r="J117" s="61">
        <f t="shared" ref="J117:J126" si="5">I117*F117</f>
        <v>3644.58</v>
      </c>
    </row>
    <row r="118" spans="1:10" s="6" customFormat="1" ht="25.5" customHeight="1">
      <c r="A118" s="20">
        <v>93</v>
      </c>
      <c r="B118" s="46" t="s">
        <v>168</v>
      </c>
      <c r="C118" s="46"/>
      <c r="D118" s="46"/>
      <c r="E118" s="47" t="s">
        <v>14</v>
      </c>
      <c r="F118" s="23">
        <v>38</v>
      </c>
      <c r="G118" s="18"/>
      <c r="H118" s="18"/>
      <c r="I118" s="61">
        <v>89.64</v>
      </c>
      <c r="J118" s="61">
        <f t="shared" si="5"/>
        <v>3406.32</v>
      </c>
    </row>
    <row r="119" spans="1:10" s="6" customFormat="1" ht="12.75" customHeight="1">
      <c r="A119" s="20">
        <v>94</v>
      </c>
      <c r="B119" s="46" t="s">
        <v>83</v>
      </c>
      <c r="C119" s="46"/>
      <c r="D119" s="46"/>
      <c r="E119" s="47" t="s">
        <v>14</v>
      </c>
      <c r="F119" s="23">
        <v>118</v>
      </c>
      <c r="G119" s="18"/>
      <c r="H119" s="18"/>
      <c r="I119" s="61">
        <v>7.5</v>
      </c>
      <c r="J119" s="61">
        <f t="shared" si="5"/>
        <v>885</v>
      </c>
    </row>
    <row r="120" spans="1:10" s="6" customFormat="1" ht="12.75" customHeight="1">
      <c r="A120" s="20">
        <v>95</v>
      </c>
      <c r="B120" s="46" t="s">
        <v>84</v>
      </c>
      <c r="C120" s="46"/>
      <c r="D120" s="46"/>
      <c r="E120" s="47" t="s">
        <v>14</v>
      </c>
      <c r="F120" s="23">
        <v>76</v>
      </c>
      <c r="G120" s="18"/>
      <c r="H120" s="18"/>
      <c r="I120" s="61">
        <v>8.9</v>
      </c>
      <c r="J120" s="61">
        <f t="shared" si="5"/>
        <v>676.4</v>
      </c>
    </row>
    <row r="121" spans="1:10" s="6" customFormat="1" ht="12.75" customHeight="1">
      <c r="A121" s="20">
        <v>96</v>
      </c>
      <c r="B121" s="46" t="s">
        <v>85</v>
      </c>
      <c r="C121" s="46"/>
      <c r="D121" s="46"/>
      <c r="E121" s="47" t="s">
        <v>14</v>
      </c>
      <c r="F121" s="23">
        <v>114</v>
      </c>
      <c r="G121" s="18"/>
      <c r="H121" s="18"/>
      <c r="I121" s="61">
        <v>4.3499999999999996</v>
      </c>
      <c r="J121" s="61">
        <f t="shared" si="5"/>
        <v>495.9</v>
      </c>
    </row>
    <row r="122" spans="1:10" s="6" customFormat="1" ht="12.75" customHeight="1">
      <c r="A122" s="20">
        <v>97</v>
      </c>
      <c r="B122" s="46" t="s">
        <v>86</v>
      </c>
      <c r="C122" s="46"/>
      <c r="D122" s="46"/>
      <c r="E122" s="47" t="s">
        <v>14</v>
      </c>
      <c r="F122" s="23">
        <v>76</v>
      </c>
      <c r="G122" s="18"/>
      <c r="H122" s="18"/>
      <c r="I122" s="61">
        <v>4.75</v>
      </c>
      <c r="J122" s="61">
        <f t="shared" si="5"/>
        <v>361</v>
      </c>
    </row>
    <row r="123" spans="1:10" s="6" customFormat="1" ht="12.75" customHeight="1">
      <c r="A123" s="20">
        <v>98</v>
      </c>
      <c r="B123" s="46" t="s">
        <v>81</v>
      </c>
      <c r="C123" s="46"/>
      <c r="D123" s="46"/>
      <c r="E123" s="47" t="s">
        <v>14</v>
      </c>
      <c r="F123" s="23">
        <v>57</v>
      </c>
      <c r="G123" s="18"/>
      <c r="H123" s="18"/>
      <c r="I123" s="61">
        <v>29.17</v>
      </c>
      <c r="J123" s="61">
        <f t="shared" si="5"/>
        <v>1662.69</v>
      </c>
    </row>
    <row r="124" spans="1:10" s="6" customFormat="1" ht="12.75" customHeight="1">
      <c r="A124" s="20">
        <v>99</v>
      </c>
      <c r="B124" s="46" t="s">
        <v>82</v>
      </c>
      <c r="C124" s="46"/>
      <c r="D124" s="46"/>
      <c r="E124" s="47" t="s">
        <v>14</v>
      </c>
      <c r="F124" s="23">
        <v>38</v>
      </c>
      <c r="G124" s="18"/>
      <c r="H124" s="18"/>
      <c r="I124" s="61">
        <v>40</v>
      </c>
      <c r="J124" s="61">
        <f t="shared" si="5"/>
        <v>1520</v>
      </c>
    </row>
    <row r="125" spans="1:10" s="6" customFormat="1" ht="12.75" customHeight="1">
      <c r="A125" s="20">
        <v>100</v>
      </c>
      <c r="B125" s="46" t="s">
        <v>87</v>
      </c>
      <c r="C125" s="46"/>
      <c r="D125" s="46"/>
      <c r="E125" s="47" t="s">
        <v>14</v>
      </c>
      <c r="F125" s="23">
        <v>76</v>
      </c>
      <c r="G125" s="18"/>
      <c r="H125" s="18"/>
      <c r="I125" s="61">
        <v>36.630000000000003</v>
      </c>
      <c r="J125" s="61">
        <f t="shared" si="5"/>
        <v>2783.88</v>
      </c>
    </row>
    <row r="126" spans="1:10" s="6" customFormat="1" ht="12.75" customHeight="1">
      <c r="A126" s="20">
        <v>101</v>
      </c>
      <c r="B126" s="46" t="s">
        <v>88</v>
      </c>
      <c r="C126" s="46"/>
      <c r="D126" s="46"/>
      <c r="E126" s="47" t="s">
        <v>36</v>
      </c>
      <c r="F126" s="23">
        <v>170</v>
      </c>
      <c r="G126" s="18"/>
      <c r="H126" s="18"/>
      <c r="I126" s="61">
        <v>17.079999999999998</v>
      </c>
      <c r="J126" s="61">
        <f t="shared" si="5"/>
        <v>2903.6</v>
      </c>
    </row>
    <row r="127" spans="1:10" s="5" customFormat="1" ht="12.75" customHeight="1">
      <c r="A127" s="40"/>
      <c r="B127" s="41" t="s">
        <v>89</v>
      </c>
      <c r="C127" s="41"/>
      <c r="D127" s="41"/>
      <c r="E127" s="41"/>
      <c r="F127" s="41"/>
      <c r="G127" s="18"/>
      <c r="H127" s="18"/>
      <c r="I127" s="63"/>
      <c r="J127" s="63"/>
    </row>
    <row r="128" spans="1:10" s="5" customFormat="1" ht="51" customHeight="1">
      <c r="A128" s="15">
        <v>102</v>
      </c>
      <c r="B128" s="25" t="s">
        <v>5</v>
      </c>
      <c r="C128" s="25"/>
      <c r="D128" s="25"/>
      <c r="E128" s="23" t="s">
        <v>16</v>
      </c>
      <c r="F128" s="70">
        <f>F129</f>
        <v>6</v>
      </c>
      <c r="G128" s="18">
        <v>21.83</v>
      </c>
      <c r="H128" s="18">
        <f>G128*F128</f>
        <v>130.97999999999999</v>
      </c>
      <c r="I128" s="60"/>
      <c r="J128" s="60"/>
    </row>
    <row r="129" spans="1:10" s="5" customFormat="1" ht="12.75" customHeight="1">
      <c r="A129" s="15">
        <v>103</v>
      </c>
      <c r="B129" s="2" t="s">
        <v>174</v>
      </c>
      <c r="C129" s="2"/>
      <c r="D129" s="2"/>
      <c r="E129" s="23" t="s">
        <v>16</v>
      </c>
      <c r="F129" s="70">
        <f>3+3</f>
        <v>6</v>
      </c>
      <c r="G129" s="18"/>
      <c r="H129" s="18"/>
      <c r="I129" s="61">
        <v>26.15</v>
      </c>
      <c r="J129" s="61">
        <f>I129*F129</f>
        <v>156.9</v>
      </c>
    </row>
    <row r="130" spans="1:10" s="5" customFormat="1" ht="51" customHeight="1">
      <c r="A130" s="15">
        <v>104</v>
      </c>
      <c r="B130" s="25" t="s">
        <v>38</v>
      </c>
      <c r="C130" s="25"/>
      <c r="D130" s="25"/>
      <c r="E130" s="23" t="s">
        <v>16</v>
      </c>
      <c r="F130" s="70">
        <f>F131</f>
        <v>3</v>
      </c>
      <c r="G130" s="18">
        <v>65.5</v>
      </c>
      <c r="H130" s="18">
        <f>G130*F130</f>
        <v>196.5</v>
      </c>
      <c r="I130" s="60"/>
      <c r="J130" s="60"/>
    </row>
    <row r="131" spans="1:10" s="5" customFormat="1" ht="22.5" customHeight="1">
      <c r="A131" s="15">
        <v>105</v>
      </c>
      <c r="B131" s="2" t="s">
        <v>2</v>
      </c>
      <c r="C131" s="2"/>
      <c r="D131" s="2"/>
      <c r="E131" s="23" t="s">
        <v>16</v>
      </c>
      <c r="F131" s="70">
        <v>3</v>
      </c>
      <c r="G131" s="18"/>
      <c r="H131" s="18"/>
      <c r="I131" s="61">
        <v>30.09</v>
      </c>
      <c r="J131" s="61">
        <f>I131*F131</f>
        <v>90.27</v>
      </c>
    </row>
    <row r="132" spans="1:10" s="5" customFormat="1" ht="38.25" customHeight="1">
      <c r="A132" s="15">
        <v>106</v>
      </c>
      <c r="B132" s="42" t="s">
        <v>20</v>
      </c>
      <c r="C132" s="42"/>
      <c r="D132" s="42"/>
      <c r="E132" s="16" t="s">
        <v>16</v>
      </c>
      <c r="F132" s="69">
        <v>3</v>
      </c>
      <c r="G132" s="18">
        <v>7.28</v>
      </c>
      <c r="H132" s="18">
        <f t="shared" ref="H132:H135" si="6">G132*F132</f>
        <v>21.84</v>
      </c>
      <c r="I132" s="61"/>
      <c r="J132" s="61"/>
    </row>
    <row r="133" spans="1:10" s="5" customFormat="1" ht="25.5" customHeight="1">
      <c r="A133" s="15">
        <v>107</v>
      </c>
      <c r="B133" s="42" t="s">
        <v>90</v>
      </c>
      <c r="C133" s="42"/>
      <c r="D133" s="42"/>
      <c r="E133" s="16" t="s">
        <v>16</v>
      </c>
      <c r="F133" s="69">
        <v>1</v>
      </c>
      <c r="G133" s="18">
        <v>87.33</v>
      </c>
      <c r="H133" s="18">
        <f t="shared" si="6"/>
        <v>87.33</v>
      </c>
      <c r="I133" s="61"/>
      <c r="J133" s="61"/>
    </row>
    <row r="134" spans="1:10" s="6" customFormat="1" ht="29.25" customHeight="1">
      <c r="A134" s="15">
        <v>108</v>
      </c>
      <c r="B134" s="37" t="s">
        <v>91</v>
      </c>
      <c r="C134" s="37"/>
      <c r="D134" s="37"/>
      <c r="E134" s="21" t="s">
        <v>14</v>
      </c>
      <c r="F134" s="68">
        <v>1</v>
      </c>
      <c r="G134" s="18">
        <v>254.73</v>
      </c>
      <c r="H134" s="18">
        <f t="shared" si="6"/>
        <v>254.73</v>
      </c>
      <c r="I134" s="52"/>
      <c r="J134" s="52"/>
    </row>
    <row r="135" spans="1:10" s="6" customFormat="1" ht="25.5" customHeight="1">
      <c r="A135" s="15">
        <v>109</v>
      </c>
      <c r="B135" s="37" t="s">
        <v>13</v>
      </c>
      <c r="C135" s="37"/>
      <c r="D135" s="37"/>
      <c r="E135" s="21" t="s">
        <v>14</v>
      </c>
      <c r="F135" s="21">
        <f>SUM(F136:F138)</f>
        <v>3</v>
      </c>
      <c r="G135" s="18">
        <v>50.95</v>
      </c>
      <c r="H135" s="18">
        <f t="shared" si="6"/>
        <v>152.85</v>
      </c>
      <c r="I135" s="64"/>
      <c r="J135" s="64"/>
    </row>
    <row r="136" spans="1:10" s="6" customFormat="1" ht="25.5" customHeight="1">
      <c r="A136" s="15">
        <v>110</v>
      </c>
      <c r="B136" s="46" t="s">
        <v>215</v>
      </c>
      <c r="C136" s="46"/>
      <c r="D136" s="46"/>
      <c r="E136" s="47" t="s">
        <v>14</v>
      </c>
      <c r="F136" s="47">
        <v>1</v>
      </c>
      <c r="G136" s="18"/>
      <c r="H136" s="18"/>
      <c r="I136" s="61">
        <v>64.569999999999993</v>
      </c>
      <c r="J136" s="61">
        <f>I136*F136</f>
        <v>64.569999999999993</v>
      </c>
    </row>
    <row r="137" spans="1:10" s="6" customFormat="1" ht="25.5" customHeight="1">
      <c r="A137" s="15">
        <v>111</v>
      </c>
      <c r="B137" s="46" t="s">
        <v>92</v>
      </c>
      <c r="C137" s="46"/>
      <c r="D137" s="46"/>
      <c r="E137" s="47" t="s">
        <v>14</v>
      </c>
      <c r="F137" s="47">
        <v>1</v>
      </c>
      <c r="G137" s="18"/>
      <c r="H137" s="18"/>
      <c r="I137" s="61">
        <v>64.569999999999993</v>
      </c>
      <c r="J137" s="61">
        <f>I137*F137</f>
        <v>64.569999999999993</v>
      </c>
    </row>
    <row r="138" spans="1:10" s="6" customFormat="1" ht="25.5" customHeight="1">
      <c r="A138" s="15">
        <v>112</v>
      </c>
      <c r="B138" s="46" t="s">
        <v>215</v>
      </c>
      <c r="C138" s="46"/>
      <c r="D138" s="46"/>
      <c r="E138" s="47" t="s">
        <v>14</v>
      </c>
      <c r="F138" s="47">
        <v>1</v>
      </c>
      <c r="G138" s="18"/>
      <c r="H138" s="18"/>
      <c r="I138" s="61">
        <v>64.569999999999993</v>
      </c>
      <c r="J138" s="61">
        <f>I138*F138</f>
        <v>64.569999999999993</v>
      </c>
    </row>
    <row r="139" spans="1:10" s="5" customFormat="1">
      <c r="A139" s="15">
        <v>113</v>
      </c>
      <c r="B139" s="2" t="s">
        <v>93</v>
      </c>
      <c r="C139" s="2"/>
      <c r="D139" s="2"/>
      <c r="E139" s="23" t="s">
        <v>14</v>
      </c>
      <c r="F139" s="23">
        <v>1</v>
      </c>
      <c r="G139" s="18"/>
      <c r="H139" s="18"/>
      <c r="I139" s="61">
        <v>20.83</v>
      </c>
      <c r="J139" s="61">
        <f>I139*F139</f>
        <v>20.83</v>
      </c>
    </row>
    <row r="140" spans="1:10" s="5" customFormat="1" ht="25.5" customHeight="1">
      <c r="A140" s="15">
        <v>114</v>
      </c>
      <c r="B140" s="25" t="s">
        <v>22</v>
      </c>
      <c r="C140" s="25"/>
      <c r="D140" s="25"/>
      <c r="E140" s="23" t="s">
        <v>16</v>
      </c>
      <c r="F140" s="23">
        <v>6</v>
      </c>
      <c r="G140" s="18">
        <v>3.64</v>
      </c>
      <c r="H140" s="18">
        <f>G140*F140</f>
        <v>21.84</v>
      </c>
      <c r="I140" s="60"/>
      <c r="J140" s="60"/>
    </row>
    <row r="141" spans="1:10" s="5" customFormat="1" ht="25.5" customHeight="1">
      <c r="A141" s="15">
        <v>115</v>
      </c>
      <c r="B141" s="2" t="s">
        <v>163</v>
      </c>
      <c r="C141" s="2"/>
      <c r="D141" s="2"/>
      <c r="E141" s="23" t="s">
        <v>16</v>
      </c>
      <c r="F141" s="23">
        <v>6</v>
      </c>
      <c r="G141" s="18"/>
      <c r="H141" s="18"/>
      <c r="I141" s="61">
        <v>2.2999999999999998</v>
      </c>
      <c r="J141" s="61">
        <f>I141*F141</f>
        <v>13.8</v>
      </c>
    </row>
    <row r="142" spans="1:10" s="5" customFormat="1" ht="25.5" customHeight="1">
      <c r="A142" s="15">
        <v>116</v>
      </c>
      <c r="B142" s="42" t="s">
        <v>23</v>
      </c>
      <c r="C142" s="42"/>
      <c r="D142" s="42"/>
      <c r="E142" s="16" t="s">
        <v>16</v>
      </c>
      <c r="F142" s="23">
        <v>3</v>
      </c>
      <c r="G142" s="18">
        <v>18.190000000000001</v>
      </c>
      <c r="H142" s="18">
        <f>G142*F142</f>
        <v>54.57</v>
      </c>
      <c r="I142" s="61"/>
      <c r="J142" s="61"/>
    </row>
    <row r="143" spans="1:10" s="5" customFormat="1">
      <c r="A143" s="15">
        <v>117</v>
      </c>
      <c r="B143" s="43" t="s">
        <v>192</v>
      </c>
      <c r="C143" s="43"/>
      <c r="D143" s="43"/>
      <c r="E143" s="19" t="s">
        <v>16</v>
      </c>
      <c r="F143" s="19">
        <v>3</v>
      </c>
      <c r="G143" s="18"/>
      <c r="H143" s="18"/>
      <c r="I143" s="61">
        <v>10.55</v>
      </c>
      <c r="J143" s="61">
        <f>I143*F143</f>
        <v>31.65</v>
      </c>
    </row>
    <row r="144" spans="1:10" s="5" customFormat="1" ht="25.5" customHeight="1">
      <c r="A144" s="40"/>
      <c r="B144" s="41" t="s">
        <v>94</v>
      </c>
      <c r="C144" s="41"/>
      <c r="D144" s="41"/>
      <c r="E144" s="41"/>
      <c r="F144" s="41"/>
      <c r="G144" s="18"/>
      <c r="H144" s="18"/>
      <c r="I144" s="63"/>
      <c r="J144" s="63"/>
    </row>
    <row r="145" spans="1:10" s="6" customFormat="1" ht="25.5" customHeight="1">
      <c r="A145" s="20">
        <v>118</v>
      </c>
      <c r="B145" s="37" t="s">
        <v>41</v>
      </c>
      <c r="C145" s="37"/>
      <c r="D145" s="37"/>
      <c r="E145" s="21" t="s">
        <v>14</v>
      </c>
      <c r="F145" s="21">
        <f>SUM(F146:F146)</f>
        <v>1</v>
      </c>
      <c r="G145" s="18">
        <v>83.7</v>
      </c>
      <c r="H145" s="18">
        <f>G145*F145</f>
        <v>83.7</v>
      </c>
      <c r="I145" s="64"/>
      <c r="J145" s="64"/>
    </row>
    <row r="146" spans="1:10" s="6" customFormat="1" ht="25.5" customHeight="1">
      <c r="A146" s="20">
        <v>119</v>
      </c>
      <c r="B146" s="46" t="s">
        <v>75</v>
      </c>
      <c r="C146" s="46"/>
      <c r="D146" s="46"/>
      <c r="E146" s="47" t="s">
        <v>14</v>
      </c>
      <c r="F146" s="47">
        <v>1</v>
      </c>
      <c r="G146" s="18"/>
      <c r="H146" s="18"/>
      <c r="I146" s="64"/>
      <c r="J146" s="64"/>
    </row>
    <row r="147" spans="1:10" s="6" customFormat="1" ht="12.75" customHeight="1">
      <c r="A147" s="20">
        <v>120</v>
      </c>
      <c r="B147" s="46" t="s">
        <v>42</v>
      </c>
      <c r="C147" s="46"/>
      <c r="D147" s="46"/>
      <c r="E147" s="47" t="s">
        <v>14</v>
      </c>
      <c r="F147" s="47">
        <v>1</v>
      </c>
      <c r="G147" s="18"/>
      <c r="H147" s="18"/>
      <c r="I147" s="61">
        <v>45</v>
      </c>
      <c r="J147" s="61">
        <f>I147*F147</f>
        <v>45</v>
      </c>
    </row>
    <row r="148" spans="1:10" s="6" customFormat="1" ht="25.5" customHeight="1">
      <c r="A148" s="20">
        <v>121</v>
      </c>
      <c r="B148" s="37" t="s">
        <v>13</v>
      </c>
      <c r="C148" s="37"/>
      <c r="D148" s="37"/>
      <c r="E148" s="21" t="s">
        <v>14</v>
      </c>
      <c r="F148" s="21">
        <f>SUM(F149:F149)</f>
        <v>1</v>
      </c>
      <c r="G148" s="18">
        <v>50.95</v>
      </c>
      <c r="H148" s="18">
        <f>G148*F148</f>
        <v>50.95</v>
      </c>
      <c r="I148" s="64"/>
      <c r="J148" s="64"/>
    </row>
    <row r="149" spans="1:10" s="6" customFormat="1" ht="25.5" customHeight="1">
      <c r="A149" s="20">
        <v>122</v>
      </c>
      <c r="B149" s="46" t="s">
        <v>215</v>
      </c>
      <c r="C149" s="46"/>
      <c r="D149" s="46"/>
      <c r="E149" s="47" t="s">
        <v>14</v>
      </c>
      <c r="F149" s="47">
        <v>1</v>
      </c>
      <c r="G149" s="18"/>
      <c r="H149" s="18"/>
      <c r="I149" s="61">
        <v>64.569999999999993</v>
      </c>
      <c r="J149" s="61">
        <f>I149*F149</f>
        <v>64.569999999999993</v>
      </c>
    </row>
    <row r="150" spans="1:10" s="6" customFormat="1" ht="38.25" customHeight="1">
      <c r="A150" s="20">
        <v>123</v>
      </c>
      <c r="B150" s="37" t="s">
        <v>17</v>
      </c>
      <c r="C150" s="37"/>
      <c r="D150" s="37"/>
      <c r="E150" s="21" t="s">
        <v>14</v>
      </c>
      <c r="F150" s="68">
        <f>SUM(F151:F151)</f>
        <v>1</v>
      </c>
      <c r="G150" s="18">
        <v>50.95</v>
      </c>
      <c r="H150" s="18">
        <f>G150*F150</f>
        <v>50.95</v>
      </c>
      <c r="I150" s="64"/>
      <c r="J150" s="64"/>
    </row>
    <row r="151" spans="1:10" s="6" customFormat="1" ht="12.75" customHeight="1">
      <c r="A151" s="20">
        <v>124</v>
      </c>
      <c r="B151" s="46" t="s">
        <v>165</v>
      </c>
      <c r="C151" s="46"/>
      <c r="D151" s="46"/>
      <c r="E151" s="47" t="s">
        <v>14</v>
      </c>
      <c r="F151" s="47">
        <v>1</v>
      </c>
      <c r="G151" s="18"/>
      <c r="H151" s="18"/>
      <c r="I151" s="61">
        <v>61.07</v>
      </c>
      <c r="J151" s="61">
        <f>I151*F151</f>
        <v>61.07</v>
      </c>
    </row>
    <row r="152" spans="1:10" s="5" customFormat="1" ht="89.25" customHeight="1">
      <c r="A152" s="20">
        <v>125</v>
      </c>
      <c r="B152" s="48" t="s">
        <v>7</v>
      </c>
      <c r="C152" s="48"/>
      <c r="D152" s="48"/>
      <c r="E152" s="49" t="s">
        <v>14</v>
      </c>
      <c r="F152" s="47">
        <v>1</v>
      </c>
      <c r="G152" s="18">
        <v>72.78</v>
      </c>
      <c r="H152" s="18">
        <f>G152*F152</f>
        <v>72.78</v>
      </c>
      <c r="I152" s="60"/>
      <c r="J152" s="60"/>
    </row>
    <row r="153" spans="1:10" s="5" customFormat="1" ht="12.75" customHeight="1">
      <c r="A153" s="20">
        <v>126</v>
      </c>
      <c r="B153" s="2" t="s">
        <v>205</v>
      </c>
      <c r="C153" s="2"/>
      <c r="D153" s="2"/>
      <c r="E153" s="23" t="s">
        <v>14</v>
      </c>
      <c r="F153" s="23">
        <v>1</v>
      </c>
      <c r="G153" s="18"/>
      <c r="H153" s="18"/>
      <c r="I153" s="61">
        <v>446.88</v>
      </c>
      <c r="J153" s="61">
        <f>I153*F153</f>
        <v>446.88</v>
      </c>
    </row>
    <row r="154" spans="1:10" s="6" customFormat="1" ht="25.5" customHeight="1">
      <c r="A154" s="20">
        <v>83</v>
      </c>
      <c r="B154" s="37" t="s">
        <v>157</v>
      </c>
      <c r="C154" s="37"/>
      <c r="D154" s="37"/>
      <c r="E154" s="21" t="s">
        <v>14</v>
      </c>
      <c r="F154" s="23">
        <v>1</v>
      </c>
      <c r="G154" s="18">
        <v>50.95</v>
      </c>
      <c r="H154" s="18">
        <f>G154*F154</f>
        <v>50.95</v>
      </c>
      <c r="I154" s="64"/>
      <c r="J154" s="64"/>
    </row>
    <row r="155" spans="1:10" s="6" customFormat="1" ht="25.5" customHeight="1">
      <c r="A155" s="20">
        <v>127</v>
      </c>
      <c r="B155" s="46" t="s">
        <v>167</v>
      </c>
      <c r="C155" s="46"/>
      <c r="D155" s="46"/>
      <c r="E155" s="47" t="s">
        <v>14</v>
      </c>
      <c r="F155" s="47">
        <v>1</v>
      </c>
      <c r="G155" s="18"/>
      <c r="H155" s="18"/>
      <c r="I155" s="61">
        <v>63.94</v>
      </c>
      <c r="J155" s="61">
        <f>I155*F155</f>
        <v>63.94</v>
      </c>
    </row>
    <row r="156" spans="1:10" s="6" customFormat="1" ht="12.75" customHeight="1">
      <c r="A156" s="20">
        <v>128</v>
      </c>
      <c r="B156" s="46" t="s">
        <v>83</v>
      </c>
      <c r="C156" s="46"/>
      <c r="D156" s="46"/>
      <c r="E156" s="47" t="s">
        <v>14</v>
      </c>
      <c r="F156" s="47">
        <v>2</v>
      </c>
      <c r="G156" s="18"/>
      <c r="H156" s="18"/>
      <c r="I156" s="61">
        <v>7.5</v>
      </c>
      <c r="J156" s="61">
        <f>I156*F156</f>
        <v>15</v>
      </c>
    </row>
    <row r="157" spans="1:10" s="6" customFormat="1" ht="12.75" customHeight="1">
      <c r="A157" s="20">
        <v>129</v>
      </c>
      <c r="B157" s="46" t="s">
        <v>85</v>
      </c>
      <c r="C157" s="46"/>
      <c r="D157" s="46"/>
      <c r="E157" s="47" t="s">
        <v>14</v>
      </c>
      <c r="F157" s="47">
        <v>2</v>
      </c>
      <c r="G157" s="18"/>
      <c r="H157" s="18"/>
      <c r="I157" s="61">
        <v>4.3499999999999996</v>
      </c>
      <c r="J157" s="61">
        <f>I157*F157</f>
        <v>8.6999999999999993</v>
      </c>
    </row>
    <row r="158" spans="1:10" s="5" customFormat="1" ht="39" customHeight="1">
      <c r="A158" s="40"/>
      <c r="B158" s="16" t="s">
        <v>216</v>
      </c>
      <c r="C158" s="16"/>
      <c r="D158" s="16"/>
      <c r="E158" s="41"/>
      <c r="F158" s="41"/>
      <c r="G158" s="18"/>
      <c r="H158" s="18"/>
      <c r="I158" s="63"/>
      <c r="J158" s="63"/>
    </row>
    <row r="159" spans="1:10" s="5" customFormat="1" ht="12.75" customHeight="1">
      <c r="A159" s="40"/>
      <c r="B159" s="41" t="s">
        <v>95</v>
      </c>
      <c r="C159" s="41"/>
      <c r="D159" s="41"/>
      <c r="E159" s="41"/>
      <c r="F159" s="41"/>
      <c r="G159" s="18"/>
      <c r="H159" s="18"/>
      <c r="I159" s="63"/>
      <c r="J159" s="63"/>
    </row>
    <row r="160" spans="1:10" s="5" customFormat="1" ht="25.5" customHeight="1">
      <c r="A160" s="15">
        <v>130</v>
      </c>
      <c r="B160" s="42" t="s">
        <v>96</v>
      </c>
      <c r="C160" s="42"/>
      <c r="D160" s="42"/>
      <c r="E160" s="16" t="s">
        <v>14</v>
      </c>
      <c r="F160" s="69">
        <v>1</v>
      </c>
      <c r="G160" s="18">
        <v>87.33</v>
      </c>
      <c r="H160" s="18">
        <f t="shared" ref="H160:H163" si="7">G160*F160</f>
        <v>87.33</v>
      </c>
      <c r="I160" s="61"/>
      <c r="J160" s="61"/>
    </row>
    <row r="161" spans="1:10" s="5" customFormat="1" ht="25.5" customHeight="1">
      <c r="A161" s="15">
        <v>131</v>
      </c>
      <c r="B161" s="42" t="s">
        <v>97</v>
      </c>
      <c r="C161" s="42"/>
      <c r="D161" s="42"/>
      <c r="E161" s="16" t="s">
        <v>14</v>
      </c>
      <c r="F161" s="69">
        <v>3</v>
      </c>
      <c r="G161" s="18">
        <v>87.33</v>
      </c>
      <c r="H161" s="18">
        <f t="shared" si="7"/>
        <v>261.99</v>
      </c>
      <c r="I161" s="61"/>
      <c r="J161" s="61"/>
    </row>
    <row r="162" spans="1:10" s="5" customFormat="1" ht="25.5" customHeight="1">
      <c r="A162" s="15">
        <v>132</v>
      </c>
      <c r="B162" s="42" t="s">
        <v>98</v>
      </c>
      <c r="C162" s="42"/>
      <c r="D162" s="42"/>
      <c r="E162" s="16" t="s">
        <v>14</v>
      </c>
      <c r="F162" s="69">
        <v>1</v>
      </c>
      <c r="G162" s="18">
        <v>87.33</v>
      </c>
      <c r="H162" s="18">
        <f t="shared" si="7"/>
        <v>87.33</v>
      </c>
      <c r="I162" s="61"/>
      <c r="J162" s="61"/>
    </row>
    <row r="163" spans="1:10" s="5" customFormat="1" ht="51" customHeight="1">
      <c r="A163" s="15">
        <v>133</v>
      </c>
      <c r="B163" s="25" t="s">
        <v>38</v>
      </c>
      <c r="C163" s="25"/>
      <c r="D163" s="25"/>
      <c r="E163" s="23" t="s">
        <v>16</v>
      </c>
      <c r="F163" s="70">
        <f>F164</f>
        <v>90</v>
      </c>
      <c r="G163" s="18">
        <v>65.5</v>
      </c>
      <c r="H163" s="18">
        <f t="shared" si="7"/>
        <v>5895</v>
      </c>
      <c r="I163" s="60"/>
      <c r="J163" s="60"/>
    </row>
    <row r="164" spans="1:10" s="5" customFormat="1" ht="22.5" customHeight="1">
      <c r="A164" s="15">
        <v>134</v>
      </c>
      <c r="B164" s="2" t="s">
        <v>2</v>
      </c>
      <c r="C164" s="2"/>
      <c r="D164" s="2"/>
      <c r="E164" s="23" t="s">
        <v>16</v>
      </c>
      <c r="F164" s="70">
        <v>90</v>
      </c>
      <c r="G164" s="18"/>
      <c r="H164" s="18"/>
      <c r="I164" s="61">
        <v>30.09</v>
      </c>
      <c r="J164" s="61">
        <f>I164*F164</f>
        <v>2708.1</v>
      </c>
    </row>
    <row r="165" spans="1:10" s="5" customFormat="1" ht="51" customHeight="1">
      <c r="A165" s="15">
        <v>135</v>
      </c>
      <c r="B165" s="25" t="s">
        <v>70</v>
      </c>
      <c r="C165" s="25"/>
      <c r="D165" s="25"/>
      <c r="E165" s="23" t="s">
        <v>16</v>
      </c>
      <c r="F165" s="70">
        <f>F166</f>
        <v>4</v>
      </c>
      <c r="G165" s="18">
        <v>65.5</v>
      </c>
      <c r="H165" s="18">
        <f>G165*F165</f>
        <v>262</v>
      </c>
      <c r="I165" s="60"/>
      <c r="J165" s="60"/>
    </row>
    <row r="166" spans="1:10" s="5" customFormat="1" ht="12.75" customHeight="1">
      <c r="A166" s="15">
        <v>136</v>
      </c>
      <c r="B166" s="2" t="s">
        <v>3</v>
      </c>
      <c r="C166" s="2"/>
      <c r="D166" s="2"/>
      <c r="E166" s="23" t="s">
        <v>16</v>
      </c>
      <c r="F166" s="70">
        <v>4</v>
      </c>
      <c r="G166" s="18"/>
      <c r="H166" s="18"/>
      <c r="I166" s="61">
        <v>38.76</v>
      </c>
      <c r="J166" s="61">
        <f>I166*F166</f>
        <v>155.04</v>
      </c>
    </row>
    <row r="167" spans="1:10" s="5" customFormat="1" ht="51" customHeight="1">
      <c r="A167" s="15">
        <v>137</v>
      </c>
      <c r="B167" s="25" t="s">
        <v>39</v>
      </c>
      <c r="C167" s="25"/>
      <c r="D167" s="25"/>
      <c r="E167" s="23" t="s">
        <v>16</v>
      </c>
      <c r="F167" s="70">
        <f>F168</f>
        <v>20</v>
      </c>
      <c r="G167" s="18">
        <v>65.5</v>
      </c>
      <c r="H167" s="18">
        <f>G167*F167</f>
        <v>1310</v>
      </c>
      <c r="I167" s="60"/>
      <c r="J167" s="60"/>
    </row>
    <row r="168" spans="1:10" s="5" customFormat="1" ht="12.75" customHeight="1">
      <c r="A168" s="15">
        <v>138</v>
      </c>
      <c r="B168" s="2" t="s">
        <v>4</v>
      </c>
      <c r="C168" s="2"/>
      <c r="D168" s="2"/>
      <c r="E168" s="23" t="s">
        <v>16</v>
      </c>
      <c r="F168" s="23">
        <v>20</v>
      </c>
      <c r="G168" s="18"/>
      <c r="H168" s="18"/>
      <c r="I168" s="61">
        <v>55.03</v>
      </c>
      <c r="J168" s="61">
        <f>I168*F168</f>
        <v>1100.5999999999999</v>
      </c>
    </row>
    <row r="169" spans="1:10" s="5" customFormat="1" ht="38.25" customHeight="1">
      <c r="A169" s="15">
        <v>139</v>
      </c>
      <c r="B169" s="42" t="s">
        <v>20</v>
      </c>
      <c r="C169" s="42"/>
      <c r="D169" s="42"/>
      <c r="E169" s="16" t="s">
        <v>16</v>
      </c>
      <c r="F169" s="71">
        <f>F164+F166+F168</f>
        <v>114</v>
      </c>
      <c r="G169" s="18">
        <v>7.28</v>
      </c>
      <c r="H169" s="18">
        <f t="shared" ref="H169:H170" si="8">G169*F169</f>
        <v>829.92</v>
      </c>
      <c r="I169" s="61"/>
      <c r="J169" s="61"/>
    </row>
    <row r="170" spans="1:10" s="5" customFormat="1" ht="25.5" customHeight="1">
      <c r="A170" s="15">
        <v>140</v>
      </c>
      <c r="B170" s="42" t="s">
        <v>35</v>
      </c>
      <c r="C170" s="42"/>
      <c r="D170" s="42"/>
      <c r="E170" s="16" t="s">
        <v>1</v>
      </c>
      <c r="F170" s="71">
        <v>24</v>
      </c>
      <c r="G170" s="18">
        <v>20.38</v>
      </c>
      <c r="H170" s="18">
        <f t="shared" si="8"/>
        <v>489.12</v>
      </c>
      <c r="I170" s="61"/>
      <c r="J170" s="61"/>
    </row>
    <row r="171" spans="1:10" s="5" customFormat="1">
      <c r="A171" s="15"/>
      <c r="B171" s="42" t="s">
        <v>178</v>
      </c>
      <c r="C171" s="42"/>
      <c r="D171" s="42"/>
      <c r="E171" s="16" t="s">
        <v>36</v>
      </c>
      <c r="F171" s="71">
        <v>10</v>
      </c>
      <c r="G171" s="18"/>
      <c r="H171" s="18"/>
      <c r="I171" s="61">
        <v>121.88</v>
      </c>
      <c r="J171" s="61">
        <f t="shared" ref="J171:J176" si="9">I171*F171</f>
        <v>1218.8</v>
      </c>
    </row>
    <row r="172" spans="1:10" s="6" customFormat="1" ht="12.75" customHeight="1">
      <c r="A172" s="15">
        <v>141</v>
      </c>
      <c r="B172" s="46" t="s">
        <v>99</v>
      </c>
      <c r="C172" s="46"/>
      <c r="D172" s="46"/>
      <c r="E172" s="47" t="s">
        <v>14</v>
      </c>
      <c r="F172" s="47">
        <v>1</v>
      </c>
      <c r="G172" s="18"/>
      <c r="H172" s="18"/>
      <c r="I172" s="61">
        <v>35</v>
      </c>
      <c r="J172" s="61">
        <f t="shared" si="9"/>
        <v>35</v>
      </c>
    </row>
    <row r="173" spans="1:10" s="6" customFormat="1" ht="12.75" customHeight="1">
      <c r="A173" s="15">
        <v>142</v>
      </c>
      <c r="B173" s="46" t="s">
        <v>100</v>
      </c>
      <c r="C173" s="46"/>
      <c r="D173" s="46"/>
      <c r="E173" s="47" t="s">
        <v>14</v>
      </c>
      <c r="F173" s="47">
        <v>9</v>
      </c>
      <c r="G173" s="18"/>
      <c r="H173" s="18"/>
      <c r="I173" s="61">
        <v>6.08</v>
      </c>
      <c r="J173" s="61">
        <f t="shared" si="9"/>
        <v>54.72</v>
      </c>
    </row>
    <row r="174" spans="1:10" s="5" customFormat="1" ht="12.75" customHeight="1">
      <c r="A174" s="15">
        <v>143</v>
      </c>
      <c r="B174" s="2" t="s">
        <v>101</v>
      </c>
      <c r="C174" s="2"/>
      <c r="D174" s="2"/>
      <c r="E174" s="23" t="s">
        <v>14</v>
      </c>
      <c r="F174" s="23">
        <v>60</v>
      </c>
      <c r="G174" s="18"/>
      <c r="H174" s="18"/>
      <c r="I174" s="61">
        <v>4.17</v>
      </c>
      <c r="J174" s="61">
        <f t="shared" si="9"/>
        <v>250.2</v>
      </c>
    </row>
    <row r="175" spans="1:10" s="5" customFormat="1" ht="12.75" customHeight="1">
      <c r="A175" s="15">
        <v>144</v>
      </c>
      <c r="B175" s="2" t="s">
        <v>102</v>
      </c>
      <c r="C175" s="2"/>
      <c r="D175" s="2"/>
      <c r="E175" s="23" t="s">
        <v>14</v>
      </c>
      <c r="F175" s="23">
        <v>6</v>
      </c>
      <c r="G175" s="18"/>
      <c r="H175" s="18"/>
      <c r="I175" s="61">
        <v>4.38</v>
      </c>
      <c r="J175" s="61">
        <f t="shared" si="9"/>
        <v>26.28</v>
      </c>
    </row>
    <row r="176" spans="1:10" s="5" customFormat="1" ht="12.75" customHeight="1">
      <c r="A176" s="15">
        <v>145</v>
      </c>
      <c r="B176" s="2" t="s">
        <v>103</v>
      </c>
      <c r="C176" s="2"/>
      <c r="D176" s="2"/>
      <c r="E176" s="23" t="s">
        <v>14</v>
      </c>
      <c r="F176" s="23">
        <v>14</v>
      </c>
      <c r="G176" s="18"/>
      <c r="H176" s="18"/>
      <c r="I176" s="61">
        <v>5</v>
      </c>
      <c r="J176" s="61">
        <f t="shared" si="9"/>
        <v>70</v>
      </c>
    </row>
    <row r="177" spans="1:10" s="5" customFormat="1" ht="25.5" customHeight="1">
      <c r="A177" s="15">
        <v>146</v>
      </c>
      <c r="B177" s="42" t="s">
        <v>23</v>
      </c>
      <c r="C177" s="42"/>
      <c r="D177" s="42"/>
      <c r="E177" s="16" t="s">
        <v>16</v>
      </c>
      <c r="F177" s="91">
        <f>SUM(F178:F180)</f>
        <v>114</v>
      </c>
      <c r="G177" s="18">
        <v>18.190000000000001</v>
      </c>
      <c r="H177" s="18">
        <f>G177*F177</f>
        <v>2073.66</v>
      </c>
      <c r="I177" s="61"/>
      <c r="J177" s="61"/>
    </row>
    <row r="178" spans="1:10" s="5" customFormat="1">
      <c r="A178" s="15">
        <v>147</v>
      </c>
      <c r="B178" s="43" t="s">
        <v>192</v>
      </c>
      <c r="C178" s="43"/>
      <c r="D178" s="43"/>
      <c r="E178" s="19" t="s">
        <v>16</v>
      </c>
      <c r="F178" s="19">
        <v>90</v>
      </c>
      <c r="G178" s="18"/>
      <c r="H178" s="18"/>
      <c r="I178" s="61">
        <v>10.55</v>
      </c>
      <c r="J178" s="61">
        <f>I178*F178</f>
        <v>949.5</v>
      </c>
    </row>
    <row r="179" spans="1:10" s="5" customFormat="1">
      <c r="A179" s="15">
        <v>148</v>
      </c>
      <c r="B179" s="43" t="s">
        <v>193</v>
      </c>
      <c r="C179" s="43"/>
      <c r="D179" s="43"/>
      <c r="E179" s="19" t="s">
        <v>16</v>
      </c>
      <c r="F179" s="19">
        <v>4</v>
      </c>
      <c r="G179" s="18"/>
      <c r="H179" s="18"/>
      <c r="I179" s="61">
        <v>14.08</v>
      </c>
      <c r="J179" s="61">
        <f>I179*F179</f>
        <v>56.32</v>
      </c>
    </row>
    <row r="180" spans="1:10" s="5" customFormat="1">
      <c r="A180" s="15">
        <v>149</v>
      </c>
      <c r="B180" s="43" t="s">
        <v>194</v>
      </c>
      <c r="C180" s="43"/>
      <c r="D180" s="43"/>
      <c r="E180" s="19" t="s">
        <v>16</v>
      </c>
      <c r="F180" s="19">
        <v>20</v>
      </c>
      <c r="G180" s="18"/>
      <c r="H180" s="18"/>
      <c r="I180" s="61">
        <v>15.83</v>
      </c>
      <c r="J180" s="61">
        <f>I180*F180</f>
        <v>316.60000000000002</v>
      </c>
    </row>
    <row r="181" spans="1:10" s="5" customFormat="1" ht="25.5" customHeight="1">
      <c r="A181" s="15">
        <v>150</v>
      </c>
      <c r="B181" s="2" t="s">
        <v>104</v>
      </c>
      <c r="C181" s="2"/>
      <c r="D181" s="2"/>
      <c r="E181" s="23" t="s">
        <v>36</v>
      </c>
      <c r="F181" s="23">
        <v>20</v>
      </c>
      <c r="G181" s="18"/>
      <c r="H181" s="18"/>
      <c r="I181" s="61">
        <v>17.079999999999998</v>
      </c>
      <c r="J181" s="61">
        <f>I181*F181</f>
        <v>341.6</v>
      </c>
    </row>
    <row r="182" spans="1:10" s="5" customFormat="1" ht="38.25" customHeight="1">
      <c r="A182" s="40"/>
      <c r="B182" s="41" t="s">
        <v>105</v>
      </c>
      <c r="C182" s="41"/>
      <c r="D182" s="41"/>
      <c r="E182" s="41"/>
      <c r="F182" s="41"/>
      <c r="G182" s="18"/>
      <c r="H182" s="18"/>
      <c r="I182" s="63"/>
      <c r="J182" s="63"/>
    </row>
    <row r="183" spans="1:10" s="5" customFormat="1" ht="89.25" customHeight="1">
      <c r="A183" s="53">
        <v>151</v>
      </c>
      <c r="B183" s="48" t="s">
        <v>7</v>
      </c>
      <c r="C183" s="48"/>
      <c r="D183" s="48"/>
      <c r="E183" s="49" t="s">
        <v>14</v>
      </c>
      <c r="F183" s="54">
        <f>SUM(F184)</f>
        <v>4</v>
      </c>
      <c r="G183" s="18">
        <v>72.78</v>
      </c>
      <c r="H183" s="18">
        <f>G183*F183</f>
        <v>291.12</v>
      </c>
      <c r="I183" s="60"/>
      <c r="J183" s="60"/>
    </row>
    <row r="184" spans="1:10" s="5" customFormat="1" ht="12.75" customHeight="1">
      <c r="A184" s="55">
        <v>152</v>
      </c>
      <c r="B184" s="2" t="s">
        <v>207</v>
      </c>
      <c r="C184" s="2"/>
      <c r="D184" s="2"/>
      <c r="E184" s="23" t="s">
        <v>14</v>
      </c>
      <c r="F184" s="23">
        <v>4</v>
      </c>
      <c r="G184" s="18"/>
      <c r="H184" s="18"/>
      <c r="I184" s="61">
        <v>1316.62</v>
      </c>
      <c r="J184" s="61">
        <f>I184*F184</f>
        <v>5266.48</v>
      </c>
    </row>
    <row r="185" spans="1:10" s="6" customFormat="1" ht="25.5" customHeight="1">
      <c r="A185" s="53">
        <v>153</v>
      </c>
      <c r="B185" s="37" t="s">
        <v>13</v>
      </c>
      <c r="C185" s="37"/>
      <c r="D185" s="37"/>
      <c r="E185" s="21" t="s">
        <v>14</v>
      </c>
      <c r="F185" s="21">
        <f>SUM(F186:F186)</f>
        <v>4</v>
      </c>
      <c r="G185" s="18">
        <v>50.95</v>
      </c>
      <c r="H185" s="18">
        <f>G185*F185</f>
        <v>203.8</v>
      </c>
      <c r="I185" s="64"/>
      <c r="J185" s="64"/>
    </row>
    <row r="186" spans="1:10" s="6" customFormat="1" ht="25.5" customHeight="1">
      <c r="A186" s="55">
        <v>154</v>
      </c>
      <c r="B186" s="46" t="s">
        <v>212</v>
      </c>
      <c r="C186" s="46"/>
      <c r="D186" s="46"/>
      <c r="E186" s="47" t="s">
        <v>14</v>
      </c>
      <c r="F186" s="47">
        <v>4</v>
      </c>
      <c r="G186" s="18"/>
      <c r="H186" s="18"/>
      <c r="I186" s="61">
        <v>145.71</v>
      </c>
      <c r="J186" s="61">
        <f>I186*F186</f>
        <v>582.84</v>
      </c>
    </row>
    <row r="187" spans="1:10" s="6" customFormat="1" ht="38.25" customHeight="1">
      <c r="A187" s="53">
        <v>155</v>
      </c>
      <c r="B187" s="37" t="s">
        <v>17</v>
      </c>
      <c r="C187" s="37"/>
      <c r="D187" s="37"/>
      <c r="E187" s="21" t="s">
        <v>14</v>
      </c>
      <c r="F187" s="22">
        <f>SUM(F188:F188)</f>
        <v>4</v>
      </c>
      <c r="G187" s="18">
        <v>50.95</v>
      </c>
      <c r="H187" s="18">
        <f>G187*F187</f>
        <v>203.8</v>
      </c>
      <c r="I187" s="64"/>
      <c r="J187" s="64"/>
    </row>
    <row r="188" spans="1:10" s="6" customFormat="1" ht="12.75" customHeight="1">
      <c r="A188" s="55">
        <v>156</v>
      </c>
      <c r="B188" s="46" t="s">
        <v>169</v>
      </c>
      <c r="C188" s="46"/>
      <c r="D188" s="46"/>
      <c r="E188" s="47" t="s">
        <v>14</v>
      </c>
      <c r="F188" s="47">
        <v>4</v>
      </c>
      <c r="G188" s="18"/>
      <c r="H188" s="18"/>
      <c r="I188" s="61">
        <v>157.55000000000001</v>
      </c>
      <c r="J188" s="61">
        <f>I188*F188</f>
        <v>630.20000000000005</v>
      </c>
    </row>
    <row r="189" spans="1:10" s="5" customFormat="1" ht="12.75" customHeight="1">
      <c r="A189" s="53">
        <v>157</v>
      </c>
      <c r="B189" s="42" t="s">
        <v>37</v>
      </c>
      <c r="C189" s="42"/>
      <c r="D189" s="42"/>
      <c r="E189" s="16" t="s">
        <v>14</v>
      </c>
      <c r="F189" s="22">
        <f>SUM(F190:F190)</f>
        <v>4</v>
      </c>
      <c r="G189" s="18">
        <v>127.37</v>
      </c>
      <c r="H189" s="18">
        <f>G189*F189</f>
        <v>509.48</v>
      </c>
      <c r="I189" s="61"/>
      <c r="J189" s="61"/>
    </row>
    <row r="190" spans="1:10" s="5" customFormat="1" ht="25.5" customHeight="1">
      <c r="A190" s="55">
        <v>158</v>
      </c>
      <c r="B190" s="43" t="s">
        <v>106</v>
      </c>
      <c r="C190" s="43"/>
      <c r="D190" s="43"/>
      <c r="E190" s="19" t="s">
        <v>15</v>
      </c>
      <c r="F190" s="19">
        <v>4</v>
      </c>
      <c r="G190" s="18"/>
      <c r="H190" s="18"/>
      <c r="I190" s="61">
        <v>291.67</v>
      </c>
      <c r="J190" s="61">
        <f>I190*F190</f>
        <v>1166.68</v>
      </c>
    </row>
    <row r="191" spans="1:10" s="6" customFormat="1" ht="25.5" customHeight="1">
      <c r="A191" s="53">
        <v>159</v>
      </c>
      <c r="B191" s="37" t="s">
        <v>13</v>
      </c>
      <c r="C191" s="37"/>
      <c r="D191" s="37"/>
      <c r="E191" s="21" t="s">
        <v>14</v>
      </c>
      <c r="F191" s="21">
        <f>SUM(F192:F192)</f>
        <v>4</v>
      </c>
      <c r="G191" s="18">
        <v>50.95</v>
      </c>
      <c r="H191" s="18">
        <f t="shared" ref="H191:H193" si="10">G191*F191</f>
        <v>203.8</v>
      </c>
      <c r="I191" s="64"/>
      <c r="J191" s="64"/>
    </row>
    <row r="192" spans="1:10" s="6" customFormat="1" ht="25.5" customHeight="1">
      <c r="A192" s="55">
        <v>160</v>
      </c>
      <c r="B192" s="46" t="s">
        <v>215</v>
      </c>
      <c r="C192" s="46"/>
      <c r="D192" s="46"/>
      <c r="E192" s="47" t="s">
        <v>14</v>
      </c>
      <c r="F192" s="47">
        <v>4</v>
      </c>
      <c r="G192" s="18">
        <v>64.67</v>
      </c>
      <c r="H192" s="18">
        <f t="shared" si="10"/>
        <v>258.68</v>
      </c>
      <c r="I192" s="61">
        <v>64.569999999999993</v>
      </c>
      <c r="J192" s="61">
        <f>I192*F192</f>
        <v>258.27999999999997</v>
      </c>
    </row>
    <row r="193" spans="1:10" s="5" customFormat="1" ht="25.5" customHeight="1">
      <c r="A193" s="53">
        <v>161</v>
      </c>
      <c r="B193" s="42" t="s">
        <v>107</v>
      </c>
      <c r="C193" s="42"/>
      <c r="D193" s="42"/>
      <c r="E193" s="16" t="s">
        <v>14</v>
      </c>
      <c r="F193" s="17">
        <v>8</v>
      </c>
      <c r="G193" s="18">
        <v>87.33</v>
      </c>
      <c r="H193" s="18">
        <f t="shared" si="10"/>
        <v>698.64</v>
      </c>
      <c r="I193" s="61"/>
      <c r="J193" s="61"/>
    </row>
    <row r="194" spans="1:10" s="6" customFormat="1" ht="12.75" customHeight="1">
      <c r="A194" s="55">
        <v>162</v>
      </c>
      <c r="B194" s="46" t="s">
        <v>108</v>
      </c>
      <c r="C194" s="46"/>
      <c r="D194" s="46"/>
      <c r="E194" s="47" t="s">
        <v>14</v>
      </c>
      <c r="F194" s="47">
        <v>8</v>
      </c>
      <c r="G194" s="18"/>
      <c r="H194" s="18"/>
      <c r="I194" s="61">
        <v>35</v>
      </c>
      <c r="J194" s="61">
        <f>I194*F194</f>
        <v>280</v>
      </c>
    </row>
    <row r="195" spans="1:10" s="6" customFormat="1" ht="12.75" customHeight="1">
      <c r="A195" s="53">
        <v>163</v>
      </c>
      <c r="B195" s="46" t="s">
        <v>109</v>
      </c>
      <c r="C195" s="46"/>
      <c r="D195" s="46"/>
      <c r="E195" s="47" t="s">
        <v>14</v>
      </c>
      <c r="F195" s="47">
        <v>4</v>
      </c>
      <c r="G195" s="18"/>
      <c r="H195" s="18"/>
      <c r="I195" s="61">
        <v>16.25</v>
      </c>
      <c r="J195" s="61">
        <f>I195*F195</f>
        <v>65</v>
      </c>
    </row>
    <row r="196" spans="1:10" s="5" customFormat="1" ht="38.25" customHeight="1">
      <c r="A196" s="40"/>
      <c r="B196" s="41" t="s">
        <v>110</v>
      </c>
      <c r="C196" s="41"/>
      <c r="D196" s="41"/>
      <c r="E196" s="41"/>
      <c r="F196" s="41"/>
      <c r="G196" s="18"/>
      <c r="H196" s="18"/>
      <c r="I196" s="63"/>
      <c r="J196" s="63"/>
    </row>
    <row r="197" spans="1:10" s="6" customFormat="1" ht="25.5" customHeight="1">
      <c r="A197" s="20">
        <v>164</v>
      </c>
      <c r="B197" s="37" t="s">
        <v>41</v>
      </c>
      <c r="C197" s="37"/>
      <c r="D197" s="37"/>
      <c r="E197" s="21" t="s">
        <v>14</v>
      </c>
      <c r="F197" s="47">
        <v>9</v>
      </c>
      <c r="G197" s="18">
        <v>83.7</v>
      </c>
      <c r="H197" s="18">
        <f>G197*F197</f>
        <v>753.3</v>
      </c>
      <c r="I197" s="64"/>
      <c r="J197" s="64"/>
    </row>
    <row r="198" spans="1:10" s="6" customFormat="1" ht="25.5" customHeight="1">
      <c r="A198" s="20">
        <v>165</v>
      </c>
      <c r="B198" s="46" t="s">
        <v>75</v>
      </c>
      <c r="C198" s="46"/>
      <c r="D198" s="46"/>
      <c r="E198" s="47" t="s">
        <v>14</v>
      </c>
      <c r="F198" s="47">
        <v>9</v>
      </c>
      <c r="G198" s="18"/>
      <c r="H198" s="18"/>
      <c r="I198" s="64"/>
      <c r="J198" s="64"/>
    </row>
    <row r="199" spans="1:10" s="6" customFormat="1" ht="25.5" customHeight="1">
      <c r="A199" s="20">
        <v>166</v>
      </c>
      <c r="B199" s="37" t="s">
        <v>13</v>
      </c>
      <c r="C199" s="37"/>
      <c r="D199" s="37"/>
      <c r="E199" s="21" t="s">
        <v>14</v>
      </c>
      <c r="F199" s="47">
        <v>9</v>
      </c>
      <c r="G199" s="18">
        <v>50.95</v>
      </c>
      <c r="H199" s="18">
        <f>G199*F199</f>
        <v>458.55</v>
      </c>
      <c r="I199" s="64"/>
      <c r="J199" s="64"/>
    </row>
    <row r="200" spans="1:10" s="6" customFormat="1" ht="25.5" customHeight="1">
      <c r="A200" s="20">
        <v>167</v>
      </c>
      <c r="B200" s="46" t="s">
        <v>215</v>
      </c>
      <c r="C200" s="46"/>
      <c r="D200" s="46"/>
      <c r="E200" s="47" t="s">
        <v>14</v>
      </c>
      <c r="F200" s="47">
        <v>9</v>
      </c>
      <c r="G200" s="18"/>
      <c r="H200" s="18"/>
      <c r="I200" s="61">
        <v>64.569999999999993</v>
      </c>
      <c r="J200" s="61">
        <f>I200*F200</f>
        <v>581.13</v>
      </c>
    </row>
    <row r="201" spans="1:10" s="6" customFormat="1" ht="38.25" customHeight="1">
      <c r="A201" s="20">
        <v>168</v>
      </c>
      <c r="B201" s="37" t="s">
        <v>17</v>
      </c>
      <c r="C201" s="37"/>
      <c r="D201" s="37"/>
      <c r="E201" s="21" t="s">
        <v>14</v>
      </c>
      <c r="F201" s="47">
        <v>1</v>
      </c>
      <c r="G201" s="18">
        <v>50.95</v>
      </c>
      <c r="H201" s="18">
        <f>G201*F201</f>
        <v>50.95</v>
      </c>
      <c r="I201" s="64"/>
      <c r="J201" s="64"/>
    </row>
    <row r="202" spans="1:10" s="6" customFormat="1" ht="12.75" customHeight="1">
      <c r="A202" s="20">
        <v>169</v>
      </c>
      <c r="B202" s="46" t="s">
        <v>165</v>
      </c>
      <c r="C202" s="46"/>
      <c r="D202" s="46"/>
      <c r="E202" s="47" t="s">
        <v>14</v>
      </c>
      <c r="F202" s="47">
        <v>1</v>
      </c>
      <c r="G202" s="18"/>
      <c r="H202" s="18"/>
      <c r="I202" s="61">
        <v>61.07</v>
      </c>
      <c r="J202" s="61">
        <f>I202*F202</f>
        <v>61.07</v>
      </c>
    </row>
    <row r="203" spans="1:10" s="5" customFormat="1" ht="89.25" customHeight="1">
      <c r="A203" s="20">
        <v>170</v>
      </c>
      <c r="B203" s="48" t="s">
        <v>7</v>
      </c>
      <c r="C203" s="48"/>
      <c r="D203" s="48"/>
      <c r="E203" s="49" t="s">
        <v>14</v>
      </c>
      <c r="F203" s="47">
        <v>1</v>
      </c>
      <c r="G203" s="18">
        <v>72.78</v>
      </c>
      <c r="H203" s="18">
        <f>G203*F203</f>
        <v>72.78</v>
      </c>
      <c r="I203" s="60"/>
      <c r="J203" s="60"/>
    </row>
    <row r="204" spans="1:10" s="5" customFormat="1" ht="12.75" customHeight="1">
      <c r="A204" s="20">
        <v>171</v>
      </c>
      <c r="B204" s="2" t="s">
        <v>205</v>
      </c>
      <c r="C204" s="2"/>
      <c r="D204" s="2"/>
      <c r="E204" s="23" t="s">
        <v>14</v>
      </c>
      <c r="F204" s="47">
        <v>1</v>
      </c>
      <c r="G204" s="18"/>
      <c r="H204" s="18"/>
      <c r="I204" s="61">
        <v>446.88</v>
      </c>
      <c r="J204" s="61">
        <f>I204*F204</f>
        <v>446.88</v>
      </c>
    </row>
    <row r="205" spans="1:10" s="6" customFormat="1" ht="25.5" customHeight="1">
      <c r="A205" s="20">
        <v>83</v>
      </c>
      <c r="B205" s="37" t="s">
        <v>157</v>
      </c>
      <c r="C205" s="37"/>
      <c r="D205" s="37"/>
      <c r="E205" s="21" t="s">
        <v>14</v>
      </c>
      <c r="F205" s="23">
        <f>F206</f>
        <v>9</v>
      </c>
      <c r="G205" s="18">
        <v>50.95</v>
      </c>
      <c r="H205" s="18">
        <f>G205*F205</f>
        <v>458.55</v>
      </c>
      <c r="I205" s="64"/>
      <c r="J205" s="64"/>
    </row>
    <row r="206" spans="1:10" s="6" customFormat="1" ht="25.5" customHeight="1">
      <c r="A206" s="20"/>
      <c r="B206" s="46" t="s">
        <v>167</v>
      </c>
      <c r="C206" s="46"/>
      <c r="D206" s="46"/>
      <c r="E206" s="47" t="s">
        <v>14</v>
      </c>
      <c r="F206" s="47">
        <v>9</v>
      </c>
      <c r="G206" s="18"/>
      <c r="H206" s="18"/>
      <c r="I206" s="61">
        <v>63.94</v>
      </c>
      <c r="J206" s="61">
        <f>I206*F206</f>
        <v>575.46</v>
      </c>
    </row>
    <row r="207" spans="1:10" s="6" customFormat="1" ht="12.75" customHeight="1">
      <c r="A207" s="20">
        <v>172</v>
      </c>
      <c r="B207" s="46" t="s">
        <v>83</v>
      </c>
      <c r="C207" s="46"/>
      <c r="D207" s="46"/>
      <c r="E207" s="47" t="s">
        <v>14</v>
      </c>
      <c r="F207" s="21">
        <v>18</v>
      </c>
      <c r="G207" s="18"/>
      <c r="H207" s="18"/>
      <c r="I207" s="61">
        <v>7.5</v>
      </c>
      <c r="J207" s="61">
        <f>I207*F207</f>
        <v>135</v>
      </c>
    </row>
    <row r="208" spans="1:10" s="6" customFormat="1" ht="12.75" customHeight="1">
      <c r="A208" s="20">
        <v>173</v>
      </c>
      <c r="B208" s="46" t="s">
        <v>85</v>
      </c>
      <c r="C208" s="46"/>
      <c r="D208" s="46"/>
      <c r="E208" s="47" t="s">
        <v>14</v>
      </c>
      <c r="F208" s="21">
        <v>18</v>
      </c>
      <c r="G208" s="18"/>
      <c r="H208" s="18"/>
      <c r="I208" s="61">
        <v>4.3499999999999996</v>
      </c>
      <c r="J208" s="61">
        <f>I208*F208</f>
        <v>78.3</v>
      </c>
    </row>
    <row r="209" spans="1:10" s="6" customFormat="1" ht="25.5" customHeight="1">
      <c r="A209" s="20">
        <v>174</v>
      </c>
      <c r="B209" s="37" t="s">
        <v>13</v>
      </c>
      <c r="C209" s="37"/>
      <c r="D209" s="37"/>
      <c r="E209" s="21" t="s">
        <v>14</v>
      </c>
      <c r="F209" s="21">
        <f>SUM(F210:F210)</f>
        <v>3</v>
      </c>
      <c r="G209" s="18">
        <v>50.95</v>
      </c>
      <c r="H209" s="18">
        <f>G209*F209</f>
        <v>152.85</v>
      </c>
      <c r="I209" s="64"/>
      <c r="J209" s="64"/>
    </row>
    <row r="210" spans="1:10" s="6" customFormat="1" ht="25.5" customHeight="1">
      <c r="A210" s="20">
        <v>175</v>
      </c>
      <c r="B210" s="46" t="s">
        <v>215</v>
      </c>
      <c r="C210" s="46"/>
      <c r="D210" s="46"/>
      <c r="E210" s="47" t="s">
        <v>14</v>
      </c>
      <c r="F210" s="47">
        <v>3</v>
      </c>
      <c r="G210" s="18"/>
      <c r="H210" s="18"/>
      <c r="I210" s="61">
        <v>64.569999999999993</v>
      </c>
      <c r="J210" s="61">
        <f>I210*F210</f>
        <v>193.71</v>
      </c>
    </row>
    <row r="211" spans="1:10" s="5" customFormat="1" ht="25.5" customHeight="1">
      <c r="A211" s="20">
        <v>176</v>
      </c>
      <c r="B211" s="42" t="s">
        <v>111</v>
      </c>
      <c r="C211" s="42"/>
      <c r="D211" s="42"/>
      <c r="E211" s="16" t="s">
        <v>14</v>
      </c>
      <c r="F211" s="17">
        <v>3</v>
      </c>
      <c r="G211" s="18">
        <v>87.33</v>
      </c>
      <c r="H211" s="18">
        <f>G211*F211</f>
        <v>261.99</v>
      </c>
      <c r="I211" s="61"/>
      <c r="J211" s="61"/>
    </row>
    <row r="212" spans="1:10" s="6" customFormat="1" ht="12.75" customHeight="1">
      <c r="A212" s="20">
        <v>177</v>
      </c>
      <c r="B212" s="46" t="s">
        <v>108</v>
      </c>
      <c r="C212" s="46"/>
      <c r="D212" s="46"/>
      <c r="E212" s="47" t="s">
        <v>14</v>
      </c>
      <c r="F212" s="47">
        <v>3</v>
      </c>
      <c r="G212" s="18"/>
      <c r="H212" s="18"/>
      <c r="I212" s="61">
        <v>35</v>
      </c>
      <c r="J212" s="61">
        <f>I212*F212</f>
        <v>105</v>
      </c>
    </row>
    <row r="213" spans="1:10" s="5" customFormat="1" ht="25.5" customHeight="1">
      <c r="A213" s="40"/>
      <c r="B213" s="16" t="s">
        <v>124</v>
      </c>
      <c r="C213" s="16"/>
      <c r="D213" s="16"/>
      <c r="E213" s="41"/>
      <c r="F213" s="41"/>
      <c r="G213" s="18"/>
      <c r="H213" s="18"/>
      <c r="I213" s="63"/>
      <c r="J213" s="63"/>
    </row>
    <row r="214" spans="1:10" s="5" customFormat="1" ht="12.75" customHeight="1">
      <c r="A214" s="40"/>
      <c r="B214" s="41" t="s">
        <v>112</v>
      </c>
      <c r="C214" s="41"/>
      <c r="D214" s="41"/>
      <c r="E214" s="41"/>
      <c r="F214" s="41"/>
      <c r="G214" s="18"/>
      <c r="H214" s="18"/>
      <c r="I214" s="63"/>
      <c r="J214" s="63"/>
    </row>
    <row r="215" spans="1:10" s="5" customFormat="1" ht="51" customHeight="1">
      <c r="A215" s="15">
        <v>178</v>
      </c>
      <c r="B215" s="25" t="s">
        <v>70</v>
      </c>
      <c r="C215" s="25"/>
      <c r="D215" s="25"/>
      <c r="E215" s="23" t="s">
        <v>16</v>
      </c>
      <c r="F215" s="24">
        <f>F216</f>
        <v>36</v>
      </c>
      <c r="G215" s="18">
        <v>65.5</v>
      </c>
      <c r="H215" s="18">
        <f>G215*F215</f>
        <v>2358</v>
      </c>
      <c r="I215" s="60"/>
      <c r="J215" s="60"/>
    </row>
    <row r="216" spans="1:10" s="5" customFormat="1" ht="12.75" customHeight="1">
      <c r="A216" s="15">
        <v>179</v>
      </c>
      <c r="B216" s="2" t="s">
        <v>3</v>
      </c>
      <c r="C216" s="2"/>
      <c r="D216" s="2"/>
      <c r="E216" s="23" t="s">
        <v>16</v>
      </c>
      <c r="F216" s="23">
        <v>36</v>
      </c>
      <c r="G216" s="18"/>
      <c r="H216" s="18"/>
      <c r="I216" s="61">
        <v>38.76</v>
      </c>
      <c r="J216" s="61">
        <f>I216*F216</f>
        <v>1395.36</v>
      </c>
    </row>
    <row r="217" spans="1:10" s="5" customFormat="1" ht="38.25" customHeight="1">
      <c r="A217" s="15">
        <v>180</v>
      </c>
      <c r="B217" s="42" t="s">
        <v>20</v>
      </c>
      <c r="C217" s="42"/>
      <c r="D217" s="42"/>
      <c r="E217" s="16" t="s">
        <v>16</v>
      </c>
      <c r="F217" s="51">
        <v>36</v>
      </c>
      <c r="G217" s="18">
        <v>7.28</v>
      </c>
      <c r="H217" s="18">
        <f t="shared" ref="H217:H218" si="11">G217*F217</f>
        <v>262.08</v>
      </c>
      <c r="I217" s="61"/>
      <c r="J217" s="61"/>
    </row>
    <row r="218" spans="1:10" s="5" customFormat="1" ht="25.5" customHeight="1">
      <c r="A218" s="15">
        <v>181</v>
      </c>
      <c r="B218" s="42" t="s">
        <v>35</v>
      </c>
      <c r="C218" s="42"/>
      <c r="D218" s="42"/>
      <c r="E218" s="16" t="s">
        <v>1</v>
      </c>
      <c r="F218" s="51">
        <v>3</v>
      </c>
      <c r="G218" s="18">
        <v>20.38</v>
      </c>
      <c r="H218" s="18">
        <f t="shared" si="11"/>
        <v>61.14</v>
      </c>
      <c r="I218" s="61"/>
      <c r="J218" s="61"/>
    </row>
    <row r="219" spans="1:10" s="5" customFormat="1" ht="25.5" customHeight="1">
      <c r="A219" s="15"/>
      <c r="B219" s="42" t="s">
        <v>178</v>
      </c>
      <c r="C219" s="42"/>
      <c r="D219" s="42"/>
      <c r="E219" s="16" t="s">
        <v>36</v>
      </c>
      <c r="F219" s="51">
        <v>1</v>
      </c>
      <c r="G219" s="18"/>
      <c r="H219" s="18"/>
      <c r="I219" s="61">
        <v>121.88</v>
      </c>
      <c r="J219" s="61">
        <f>I219*F219</f>
        <v>121.88</v>
      </c>
    </row>
    <row r="220" spans="1:10" s="5" customFormat="1" ht="38.25" customHeight="1">
      <c r="A220" s="15">
        <v>182</v>
      </c>
      <c r="B220" s="25" t="s">
        <v>113</v>
      </c>
      <c r="C220" s="25"/>
      <c r="D220" s="25"/>
      <c r="E220" s="23" t="s">
        <v>16</v>
      </c>
      <c r="F220" s="51">
        <v>5</v>
      </c>
      <c r="G220" s="18">
        <v>21.83</v>
      </c>
      <c r="H220" s="18">
        <f>G220*F220</f>
        <v>109.15</v>
      </c>
      <c r="I220" s="60"/>
      <c r="J220" s="60"/>
    </row>
    <row r="221" spans="1:10" s="5" customFormat="1" ht="26.25" customHeight="1">
      <c r="A221" s="15">
        <v>183</v>
      </c>
      <c r="B221" s="2" t="s">
        <v>170</v>
      </c>
      <c r="C221" s="2"/>
      <c r="D221" s="2"/>
      <c r="E221" s="23" t="s">
        <v>16</v>
      </c>
      <c r="F221" s="23">
        <v>5</v>
      </c>
      <c r="G221" s="18"/>
      <c r="H221" s="18"/>
      <c r="I221" s="61">
        <v>10.83</v>
      </c>
      <c r="J221" s="61">
        <f>I221*F221</f>
        <v>54.15</v>
      </c>
    </row>
    <row r="222" spans="1:10" s="6" customFormat="1" ht="12.75" customHeight="1">
      <c r="A222" s="15">
        <v>184</v>
      </c>
      <c r="B222" s="46" t="s">
        <v>114</v>
      </c>
      <c r="C222" s="46"/>
      <c r="D222" s="46"/>
      <c r="E222" s="47" t="s">
        <v>14</v>
      </c>
      <c r="F222" s="47">
        <v>2</v>
      </c>
      <c r="G222" s="18"/>
      <c r="H222" s="18"/>
      <c r="I222" s="61">
        <v>40</v>
      </c>
      <c r="J222" s="61">
        <f>I222*F222</f>
        <v>80</v>
      </c>
    </row>
    <row r="223" spans="1:10" s="6" customFormat="1" ht="25.5" customHeight="1">
      <c r="A223" s="15">
        <v>185</v>
      </c>
      <c r="B223" s="37" t="s">
        <v>13</v>
      </c>
      <c r="C223" s="37"/>
      <c r="D223" s="37"/>
      <c r="E223" s="21" t="s">
        <v>14</v>
      </c>
      <c r="F223" s="21">
        <f>SUM(F224:F226)</f>
        <v>6</v>
      </c>
      <c r="G223" s="18">
        <v>50.95</v>
      </c>
      <c r="H223" s="18">
        <f>G223*F223</f>
        <v>305.7</v>
      </c>
      <c r="I223" s="64"/>
      <c r="J223" s="64"/>
    </row>
    <row r="224" spans="1:10" s="6" customFormat="1" ht="25.5" customHeight="1">
      <c r="A224" s="15">
        <v>186</v>
      </c>
      <c r="B224" s="46" t="s">
        <v>209</v>
      </c>
      <c r="C224" s="46"/>
      <c r="D224" s="46"/>
      <c r="E224" s="47" t="s">
        <v>14</v>
      </c>
      <c r="F224" s="47">
        <v>2</v>
      </c>
      <c r="G224" s="18"/>
      <c r="H224" s="18"/>
      <c r="I224" s="61">
        <v>79.47</v>
      </c>
      <c r="J224" s="61">
        <f>I224*F224</f>
        <v>158.94</v>
      </c>
    </row>
    <row r="225" spans="1:10" s="6" customFormat="1" ht="12.75" customHeight="1">
      <c r="A225" s="15">
        <v>187</v>
      </c>
      <c r="B225" s="46" t="s">
        <v>209</v>
      </c>
      <c r="C225" s="46"/>
      <c r="D225" s="46"/>
      <c r="E225" s="47" t="s">
        <v>14</v>
      </c>
      <c r="F225" s="47">
        <v>2</v>
      </c>
      <c r="G225" s="18"/>
      <c r="H225" s="18"/>
      <c r="I225" s="61">
        <v>79.47</v>
      </c>
      <c r="J225" s="61">
        <f>I225*F225</f>
        <v>158.94</v>
      </c>
    </row>
    <row r="226" spans="1:10" s="6" customFormat="1" ht="25.5" customHeight="1">
      <c r="A226" s="15">
        <v>188</v>
      </c>
      <c r="B226" s="46" t="s">
        <v>215</v>
      </c>
      <c r="C226" s="46"/>
      <c r="D226" s="46"/>
      <c r="E226" s="47" t="s">
        <v>14</v>
      </c>
      <c r="F226" s="47">
        <v>2</v>
      </c>
      <c r="G226" s="18"/>
      <c r="H226" s="18"/>
      <c r="I226" s="61">
        <v>64.569999999999993</v>
      </c>
      <c r="J226" s="61">
        <f>I226*F226</f>
        <v>129.13999999999999</v>
      </c>
    </row>
    <row r="227" spans="1:10" s="6" customFormat="1" ht="25.5" customHeight="1">
      <c r="A227" s="15">
        <v>189</v>
      </c>
      <c r="B227" s="46" t="s">
        <v>115</v>
      </c>
      <c r="C227" s="46"/>
      <c r="D227" s="46"/>
      <c r="E227" s="47" t="s">
        <v>14</v>
      </c>
      <c r="F227" s="47">
        <v>2</v>
      </c>
      <c r="G227" s="18"/>
      <c r="H227" s="18"/>
      <c r="I227" s="61">
        <v>166.67</v>
      </c>
      <c r="J227" s="61">
        <f>I227*F227</f>
        <v>333.34</v>
      </c>
    </row>
    <row r="228" spans="1:10" s="5" customFormat="1" ht="25.5" customHeight="1">
      <c r="A228" s="15">
        <v>190</v>
      </c>
      <c r="B228" s="42" t="s">
        <v>23</v>
      </c>
      <c r="C228" s="42"/>
      <c r="D228" s="42"/>
      <c r="E228" s="16" t="s">
        <v>16</v>
      </c>
      <c r="F228" s="47">
        <v>36</v>
      </c>
      <c r="G228" s="18">
        <v>18.190000000000001</v>
      </c>
      <c r="H228" s="18">
        <f>G228*F228</f>
        <v>654.84</v>
      </c>
      <c r="I228" s="61"/>
      <c r="J228" s="61"/>
    </row>
    <row r="229" spans="1:10" s="5" customFormat="1">
      <c r="A229" s="15">
        <v>191</v>
      </c>
      <c r="B229" s="43" t="s">
        <v>193</v>
      </c>
      <c r="C229" s="43"/>
      <c r="D229" s="43"/>
      <c r="E229" s="19" t="s">
        <v>16</v>
      </c>
      <c r="F229" s="19">
        <v>36</v>
      </c>
      <c r="G229" s="18"/>
      <c r="H229" s="18"/>
      <c r="I229" s="61">
        <v>14.08</v>
      </c>
      <c r="J229" s="61">
        <f t="shared" ref="J229:J236" si="12">I229*F229</f>
        <v>506.88</v>
      </c>
    </row>
    <row r="230" spans="1:10" s="5" customFormat="1" ht="12.75" customHeight="1">
      <c r="A230" s="15">
        <v>192</v>
      </c>
      <c r="B230" s="2" t="s">
        <v>116</v>
      </c>
      <c r="C230" s="2"/>
      <c r="D230" s="2"/>
      <c r="E230" s="23" t="s">
        <v>14</v>
      </c>
      <c r="F230" s="23">
        <v>8</v>
      </c>
      <c r="G230" s="18"/>
      <c r="H230" s="18"/>
      <c r="I230" s="61">
        <v>4.25</v>
      </c>
      <c r="J230" s="61">
        <f t="shared" si="12"/>
        <v>34</v>
      </c>
    </row>
    <row r="231" spans="1:10" s="5" customFormat="1" ht="25.5" customHeight="1">
      <c r="A231" s="15">
        <v>193</v>
      </c>
      <c r="B231" s="2" t="s">
        <v>104</v>
      </c>
      <c r="C231" s="2"/>
      <c r="D231" s="2"/>
      <c r="E231" s="23" t="s">
        <v>36</v>
      </c>
      <c r="F231" s="23">
        <v>10</v>
      </c>
      <c r="G231" s="18"/>
      <c r="H231" s="18"/>
      <c r="I231" s="61">
        <v>17.079999999999998</v>
      </c>
      <c r="J231" s="61">
        <f t="shared" si="12"/>
        <v>170.8</v>
      </c>
    </row>
    <row r="232" spans="1:10" s="5" customFormat="1" ht="12.75" customHeight="1">
      <c r="A232" s="15">
        <v>194</v>
      </c>
      <c r="B232" s="2" t="s">
        <v>117</v>
      </c>
      <c r="C232" s="2"/>
      <c r="D232" s="2"/>
      <c r="E232" s="23" t="s">
        <v>14</v>
      </c>
      <c r="F232" s="23">
        <v>1</v>
      </c>
      <c r="G232" s="18"/>
      <c r="H232" s="18"/>
      <c r="I232" s="61">
        <v>41.67</v>
      </c>
      <c r="J232" s="61">
        <f t="shared" si="12"/>
        <v>41.67</v>
      </c>
    </row>
    <row r="233" spans="1:10" s="5" customFormat="1" ht="12.75" customHeight="1">
      <c r="A233" s="15">
        <v>195</v>
      </c>
      <c r="B233" s="2" t="s">
        <v>118</v>
      </c>
      <c r="C233" s="2"/>
      <c r="D233" s="2"/>
      <c r="E233" s="23" t="s">
        <v>14</v>
      </c>
      <c r="F233" s="23">
        <v>1</v>
      </c>
      <c r="G233" s="18"/>
      <c r="H233" s="18"/>
      <c r="I233" s="61">
        <v>829.17</v>
      </c>
      <c r="J233" s="61">
        <f t="shared" si="12"/>
        <v>829.17</v>
      </c>
    </row>
    <row r="234" spans="1:10" s="5" customFormat="1" ht="12.75" customHeight="1">
      <c r="A234" s="15">
        <v>196</v>
      </c>
      <c r="B234" s="2" t="s">
        <v>119</v>
      </c>
      <c r="C234" s="2"/>
      <c r="D234" s="2"/>
      <c r="E234" s="23" t="s">
        <v>14</v>
      </c>
      <c r="F234" s="23">
        <v>1</v>
      </c>
      <c r="G234" s="18"/>
      <c r="H234" s="18"/>
      <c r="I234" s="61">
        <v>191.67</v>
      </c>
      <c r="J234" s="61">
        <f t="shared" si="12"/>
        <v>191.67</v>
      </c>
    </row>
    <row r="235" spans="1:10" s="5" customFormat="1" ht="12.75" customHeight="1">
      <c r="A235" s="15">
        <v>197</v>
      </c>
      <c r="B235" s="2" t="s">
        <v>120</v>
      </c>
      <c r="C235" s="2"/>
      <c r="D235" s="2"/>
      <c r="E235" s="23" t="s">
        <v>14</v>
      </c>
      <c r="F235" s="23">
        <v>1</v>
      </c>
      <c r="G235" s="18"/>
      <c r="H235" s="18"/>
      <c r="I235" s="61">
        <v>37.5</v>
      </c>
      <c r="J235" s="61">
        <f t="shared" si="12"/>
        <v>37.5</v>
      </c>
    </row>
    <row r="236" spans="1:10" s="5" customFormat="1" ht="12.75" customHeight="1">
      <c r="A236" s="15">
        <v>198</v>
      </c>
      <c r="B236" s="2" t="s">
        <v>121</v>
      </c>
      <c r="C236" s="2"/>
      <c r="D236" s="2"/>
      <c r="E236" s="23" t="s">
        <v>14</v>
      </c>
      <c r="F236" s="23">
        <v>1</v>
      </c>
      <c r="G236" s="18"/>
      <c r="H236" s="18"/>
      <c r="I236" s="61">
        <v>125</v>
      </c>
      <c r="J236" s="61">
        <f t="shared" si="12"/>
        <v>125</v>
      </c>
    </row>
    <row r="237" spans="1:10" s="5" customFormat="1" ht="12.75" customHeight="1">
      <c r="A237" s="40"/>
      <c r="B237" s="41" t="s">
        <v>122</v>
      </c>
      <c r="C237" s="41"/>
      <c r="D237" s="41"/>
      <c r="E237" s="41"/>
      <c r="F237" s="41"/>
      <c r="G237" s="18"/>
      <c r="H237" s="18"/>
      <c r="I237" s="63"/>
      <c r="J237" s="63"/>
    </row>
    <row r="238" spans="1:10" s="6" customFormat="1" ht="25.5" customHeight="1">
      <c r="A238" s="20">
        <v>199</v>
      </c>
      <c r="B238" s="37" t="s">
        <v>41</v>
      </c>
      <c r="C238" s="37"/>
      <c r="D238" s="37"/>
      <c r="E238" s="21" t="s">
        <v>14</v>
      </c>
      <c r="F238" s="21">
        <f>SUM(F239:F239)</f>
        <v>2</v>
      </c>
      <c r="G238" s="18">
        <v>83.7</v>
      </c>
      <c r="H238" s="18">
        <f>G238*F238</f>
        <v>167.4</v>
      </c>
      <c r="I238" s="64"/>
      <c r="J238" s="64"/>
    </row>
    <row r="239" spans="1:10" s="6" customFormat="1" ht="25.5" customHeight="1">
      <c r="A239" s="20">
        <v>200</v>
      </c>
      <c r="B239" s="46" t="s">
        <v>76</v>
      </c>
      <c r="C239" s="46"/>
      <c r="D239" s="46"/>
      <c r="E239" s="47" t="s">
        <v>14</v>
      </c>
      <c r="F239" s="47">
        <v>2</v>
      </c>
      <c r="G239" s="18"/>
      <c r="H239" s="18"/>
      <c r="I239" s="89"/>
      <c r="J239" s="89">
        <f>I239*F239</f>
        <v>0</v>
      </c>
    </row>
    <row r="240" spans="1:10" s="6" customFormat="1" ht="25.5" customHeight="1">
      <c r="A240" s="20">
        <v>201</v>
      </c>
      <c r="B240" s="37" t="s">
        <v>13</v>
      </c>
      <c r="C240" s="37"/>
      <c r="D240" s="37"/>
      <c r="E240" s="21" t="s">
        <v>14</v>
      </c>
      <c r="F240" s="21">
        <f>SUM(F241:F241)</f>
        <v>2</v>
      </c>
      <c r="G240" s="18">
        <v>50.95</v>
      </c>
      <c r="H240" s="18">
        <f>G240*F240</f>
        <v>101.9</v>
      </c>
      <c r="I240" s="64"/>
      <c r="J240" s="64"/>
    </row>
    <row r="241" spans="1:10" s="6" customFormat="1" ht="25.5" customHeight="1">
      <c r="A241" s="20">
        <v>202</v>
      </c>
      <c r="B241" s="46" t="s">
        <v>209</v>
      </c>
      <c r="C241" s="46"/>
      <c r="D241" s="46"/>
      <c r="E241" s="47" t="s">
        <v>14</v>
      </c>
      <c r="F241" s="47">
        <v>2</v>
      </c>
      <c r="G241" s="18"/>
      <c r="H241" s="18"/>
      <c r="I241" s="61">
        <v>79.47</v>
      </c>
      <c r="J241" s="61">
        <f>I241*F241</f>
        <v>158.94</v>
      </c>
    </row>
    <row r="242" spans="1:10" s="6" customFormat="1" ht="38.25" customHeight="1">
      <c r="A242" s="20">
        <v>203</v>
      </c>
      <c r="B242" s="37" t="s">
        <v>17</v>
      </c>
      <c r="C242" s="37"/>
      <c r="D242" s="37"/>
      <c r="E242" s="21" t="s">
        <v>14</v>
      </c>
      <c r="F242" s="22">
        <f>SUM(F243:F243)</f>
        <v>2</v>
      </c>
      <c r="G242" s="18">
        <v>50.95</v>
      </c>
      <c r="H242" s="18">
        <f>G242*F242</f>
        <v>101.9</v>
      </c>
      <c r="I242" s="64"/>
      <c r="J242" s="64"/>
    </row>
    <row r="243" spans="1:10" s="6" customFormat="1" ht="12.75" customHeight="1">
      <c r="A243" s="20">
        <v>204</v>
      </c>
      <c r="B243" s="46" t="s">
        <v>171</v>
      </c>
      <c r="C243" s="46"/>
      <c r="D243" s="46"/>
      <c r="E243" s="47" t="s">
        <v>14</v>
      </c>
      <c r="F243" s="47">
        <v>2</v>
      </c>
      <c r="G243" s="18"/>
      <c r="H243" s="18"/>
      <c r="I243" s="61">
        <v>100.4</v>
      </c>
      <c r="J243" s="61">
        <f>I243*F243</f>
        <v>200.8</v>
      </c>
    </row>
    <row r="244" spans="1:10" s="5" customFormat="1" ht="89.25" customHeight="1">
      <c r="A244" s="20">
        <v>205</v>
      </c>
      <c r="B244" s="48" t="s">
        <v>7</v>
      </c>
      <c r="C244" s="48"/>
      <c r="D244" s="48"/>
      <c r="E244" s="49" t="s">
        <v>14</v>
      </c>
      <c r="F244" s="47">
        <v>2</v>
      </c>
      <c r="G244" s="18">
        <v>72.78</v>
      </c>
      <c r="H244" s="18">
        <f>G244*F244</f>
        <v>145.56</v>
      </c>
      <c r="I244" s="60"/>
      <c r="J244" s="60"/>
    </row>
    <row r="245" spans="1:10" s="5" customFormat="1" ht="12.75" customHeight="1">
      <c r="A245" s="20">
        <v>206</v>
      </c>
      <c r="B245" s="2" t="s">
        <v>206</v>
      </c>
      <c r="C245" s="2"/>
      <c r="D245" s="2"/>
      <c r="E245" s="23" t="s">
        <v>14</v>
      </c>
      <c r="F245" s="23">
        <v>2</v>
      </c>
      <c r="G245" s="18"/>
      <c r="H245" s="18"/>
      <c r="I245" s="61">
        <v>488.85</v>
      </c>
      <c r="J245" s="61">
        <f>I245*F245</f>
        <v>977.7</v>
      </c>
    </row>
    <row r="246" spans="1:10" s="6" customFormat="1" ht="25.5" customHeight="1">
      <c r="A246" s="20">
        <v>83</v>
      </c>
      <c r="B246" s="37" t="s">
        <v>157</v>
      </c>
      <c r="C246" s="37"/>
      <c r="D246" s="37"/>
      <c r="E246" s="21" t="s">
        <v>14</v>
      </c>
      <c r="F246" s="23">
        <f>F247</f>
        <v>2</v>
      </c>
      <c r="G246" s="18">
        <v>50.95</v>
      </c>
      <c r="H246" s="18">
        <f>G246*F246</f>
        <v>101.9</v>
      </c>
      <c r="I246" s="64"/>
      <c r="J246" s="64"/>
    </row>
    <row r="247" spans="1:10" s="5" customFormat="1" ht="25.5" customHeight="1">
      <c r="A247" s="20">
        <v>207</v>
      </c>
      <c r="B247" s="2" t="s">
        <v>123</v>
      </c>
      <c r="C247" s="2"/>
      <c r="D247" s="2"/>
      <c r="E247" s="23" t="s">
        <v>14</v>
      </c>
      <c r="F247" s="23">
        <v>2</v>
      </c>
      <c r="G247" s="18"/>
      <c r="H247" s="18"/>
      <c r="I247" s="61">
        <v>89.64</v>
      </c>
      <c r="J247" s="61">
        <f>I247*F247</f>
        <v>179.28</v>
      </c>
    </row>
    <row r="248" spans="1:10" s="6" customFormat="1" ht="12.75" customHeight="1">
      <c r="A248" s="20">
        <v>208</v>
      </c>
      <c r="B248" s="46" t="s">
        <v>83</v>
      </c>
      <c r="C248" s="46"/>
      <c r="D248" s="46"/>
      <c r="E248" s="47" t="s">
        <v>14</v>
      </c>
      <c r="F248" s="47">
        <v>4</v>
      </c>
      <c r="G248" s="18"/>
      <c r="H248" s="18"/>
      <c r="I248" s="61">
        <v>7.5</v>
      </c>
      <c r="J248" s="61">
        <f>I248*F248</f>
        <v>30</v>
      </c>
    </row>
    <row r="249" spans="1:10" s="6" customFormat="1" ht="12.75" customHeight="1">
      <c r="A249" s="20">
        <v>209</v>
      </c>
      <c r="B249" s="46" t="s">
        <v>85</v>
      </c>
      <c r="C249" s="46"/>
      <c r="D249" s="46"/>
      <c r="E249" s="47" t="s">
        <v>14</v>
      </c>
      <c r="F249" s="47">
        <v>4</v>
      </c>
      <c r="G249" s="18"/>
      <c r="H249" s="18"/>
      <c r="I249" s="61">
        <v>4.3499999999999996</v>
      </c>
      <c r="J249" s="61">
        <f>I249*F249</f>
        <v>17.399999999999999</v>
      </c>
    </row>
    <row r="250" spans="1:10" s="5" customFormat="1" ht="38.25" customHeight="1">
      <c r="A250" s="40"/>
      <c r="B250" s="16" t="s">
        <v>125</v>
      </c>
      <c r="C250" s="16"/>
      <c r="D250" s="16"/>
      <c r="E250" s="41"/>
      <c r="F250" s="41"/>
      <c r="G250" s="18"/>
      <c r="H250" s="18"/>
      <c r="I250" s="63"/>
      <c r="J250" s="63"/>
    </row>
    <row r="251" spans="1:10" s="5" customFormat="1" ht="12.75" customHeight="1">
      <c r="A251" s="40"/>
      <c r="B251" s="41" t="s">
        <v>45</v>
      </c>
      <c r="C251" s="41"/>
      <c r="D251" s="41"/>
      <c r="E251" s="41"/>
      <c r="F251" s="41"/>
      <c r="G251" s="18"/>
      <c r="H251" s="18"/>
      <c r="I251" s="63"/>
      <c r="J251" s="63"/>
    </row>
    <row r="252" spans="1:10" s="5" customFormat="1" ht="39" customHeight="1">
      <c r="A252" s="15">
        <v>210</v>
      </c>
      <c r="B252" s="42" t="s">
        <v>217</v>
      </c>
      <c r="C252" s="42"/>
      <c r="D252" s="42"/>
      <c r="E252" s="16" t="s">
        <v>16</v>
      </c>
      <c r="F252" s="17">
        <f>F253</f>
        <v>266</v>
      </c>
      <c r="G252" s="18">
        <v>72.78</v>
      </c>
      <c r="H252" s="18">
        <f>G252*F252</f>
        <v>19359.48</v>
      </c>
      <c r="I252" s="61"/>
      <c r="J252" s="61"/>
    </row>
    <row r="253" spans="1:10" s="5" customFormat="1" ht="12.75" customHeight="1">
      <c r="A253" s="15">
        <v>211</v>
      </c>
      <c r="B253" s="43" t="s">
        <v>154</v>
      </c>
      <c r="C253" s="43"/>
      <c r="D253" s="43"/>
      <c r="E253" s="19" t="s">
        <v>16</v>
      </c>
      <c r="F253" s="19">
        <f>254+12</f>
        <v>266</v>
      </c>
      <c r="G253" s="18"/>
      <c r="H253" s="18"/>
      <c r="I253" s="61">
        <v>119.92</v>
      </c>
      <c r="J253" s="61">
        <f>I253*F253</f>
        <v>31898.720000000001</v>
      </c>
    </row>
    <row r="254" spans="1:10" s="5" customFormat="1" ht="41.25" customHeight="1">
      <c r="A254" s="15">
        <v>212</v>
      </c>
      <c r="B254" s="42" t="s">
        <v>218</v>
      </c>
      <c r="C254" s="42"/>
      <c r="D254" s="42"/>
      <c r="E254" s="16" t="s">
        <v>16</v>
      </c>
      <c r="F254" s="17">
        <f>F255</f>
        <v>98</v>
      </c>
      <c r="G254" s="18">
        <v>80.06</v>
      </c>
      <c r="H254" s="18">
        <f>G254*F254</f>
        <v>7845.88</v>
      </c>
      <c r="I254" s="61"/>
      <c r="J254" s="61"/>
    </row>
    <row r="255" spans="1:10" s="5" customFormat="1" ht="12.75" customHeight="1">
      <c r="A255" s="15">
        <v>213</v>
      </c>
      <c r="B255" s="43" t="s">
        <v>31</v>
      </c>
      <c r="C255" s="43"/>
      <c r="D255" s="43"/>
      <c r="E255" s="19" t="s">
        <v>16</v>
      </c>
      <c r="F255" s="19">
        <f>84+14</f>
        <v>98</v>
      </c>
      <c r="G255" s="18"/>
      <c r="H255" s="18"/>
      <c r="I255" s="61">
        <v>149.46</v>
      </c>
      <c r="J255" s="61">
        <f>I255*F255</f>
        <v>14647.08</v>
      </c>
    </row>
    <row r="256" spans="1:10" s="5" customFormat="1" ht="38.25" customHeight="1">
      <c r="A256" s="15">
        <v>214</v>
      </c>
      <c r="B256" s="42" t="s">
        <v>219</v>
      </c>
      <c r="C256" s="42"/>
      <c r="D256" s="42"/>
      <c r="E256" s="16" t="s">
        <v>16</v>
      </c>
      <c r="F256" s="17">
        <f>F257</f>
        <v>30</v>
      </c>
      <c r="G256" s="18">
        <v>87.33</v>
      </c>
      <c r="H256" s="18">
        <f>G256*F256</f>
        <v>2619.9</v>
      </c>
      <c r="I256" s="61"/>
      <c r="J256" s="61"/>
    </row>
    <row r="257" spans="1:10" s="5" customFormat="1" ht="12.75" customHeight="1">
      <c r="A257" s="15">
        <v>215</v>
      </c>
      <c r="B257" s="43" t="s">
        <v>33</v>
      </c>
      <c r="C257" s="43"/>
      <c r="D257" s="43"/>
      <c r="E257" s="19" t="s">
        <v>16</v>
      </c>
      <c r="F257" s="19">
        <v>30</v>
      </c>
      <c r="G257" s="18"/>
      <c r="H257" s="18"/>
      <c r="I257" s="61">
        <v>189.79</v>
      </c>
      <c r="J257" s="61">
        <f>I257*F257</f>
        <v>5693.7</v>
      </c>
    </row>
    <row r="258" spans="1:10" s="5" customFormat="1" ht="37.5" customHeight="1">
      <c r="A258" s="15">
        <v>216</v>
      </c>
      <c r="B258" s="42" t="s">
        <v>220</v>
      </c>
      <c r="C258" s="42"/>
      <c r="D258" s="42"/>
      <c r="E258" s="16" t="s">
        <v>16</v>
      </c>
      <c r="F258" s="17">
        <f>F259</f>
        <v>12</v>
      </c>
      <c r="G258" s="18">
        <v>109.17</v>
      </c>
      <c r="H258" s="18">
        <f>G258*F258</f>
        <v>1310.04</v>
      </c>
      <c r="I258" s="61"/>
      <c r="J258" s="61"/>
    </row>
    <row r="259" spans="1:10" s="5" customFormat="1" ht="12.75" customHeight="1">
      <c r="A259" s="15">
        <v>217</v>
      </c>
      <c r="B259" s="43" t="s">
        <v>48</v>
      </c>
      <c r="C259" s="43"/>
      <c r="D259" s="43"/>
      <c r="E259" s="19" t="s">
        <v>16</v>
      </c>
      <c r="F259" s="19">
        <v>12</v>
      </c>
      <c r="G259" s="18"/>
      <c r="H259" s="18"/>
      <c r="I259" s="61">
        <v>276.94</v>
      </c>
      <c r="J259" s="61">
        <f t="shared" ref="J259:J267" si="13">I259*F259</f>
        <v>3323.28</v>
      </c>
    </row>
    <row r="260" spans="1:10" s="5" customFormat="1" ht="12.75" customHeight="1">
      <c r="A260" s="15">
        <v>218</v>
      </c>
      <c r="B260" s="43" t="s">
        <v>49</v>
      </c>
      <c r="C260" s="43"/>
      <c r="D260" s="43"/>
      <c r="E260" s="19" t="s">
        <v>14</v>
      </c>
      <c r="F260" s="19">
        <v>1</v>
      </c>
      <c r="G260" s="18"/>
      <c r="H260" s="18"/>
      <c r="I260" s="61">
        <v>18.399999999999999</v>
      </c>
      <c r="J260" s="61">
        <f t="shared" si="13"/>
        <v>18.399999999999999</v>
      </c>
    </row>
    <row r="261" spans="1:10" s="5" customFormat="1" ht="12.75" customHeight="1">
      <c r="A261" s="15">
        <v>219</v>
      </c>
      <c r="B261" s="43" t="s">
        <v>50</v>
      </c>
      <c r="C261" s="43"/>
      <c r="D261" s="43"/>
      <c r="E261" s="19" t="s">
        <v>14</v>
      </c>
      <c r="F261" s="19">
        <v>1</v>
      </c>
      <c r="G261" s="18"/>
      <c r="H261" s="18"/>
      <c r="I261" s="61">
        <v>28.3</v>
      </c>
      <c r="J261" s="61">
        <f t="shared" si="13"/>
        <v>28.3</v>
      </c>
    </row>
    <row r="262" spans="1:10" s="5" customFormat="1" ht="12.75" customHeight="1">
      <c r="A262" s="15">
        <v>220</v>
      </c>
      <c r="B262" s="43" t="s">
        <v>126</v>
      </c>
      <c r="C262" s="43"/>
      <c r="D262" s="43"/>
      <c r="E262" s="19" t="s">
        <v>14</v>
      </c>
      <c r="F262" s="19">
        <v>1</v>
      </c>
      <c r="G262" s="18"/>
      <c r="H262" s="18"/>
      <c r="I262" s="61">
        <v>21.18</v>
      </c>
      <c r="J262" s="61">
        <f t="shared" si="13"/>
        <v>21.18</v>
      </c>
    </row>
    <row r="263" spans="1:10" s="5" customFormat="1" ht="13.5" customHeight="1">
      <c r="A263" s="15">
        <v>221</v>
      </c>
      <c r="B263" s="43" t="s">
        <v>52</v>
      </c>
      <c r="C263" s="43"/>
      <c r="D263" s="43"/>
      <c r="E263" s="19" t="s">
        <v>14</v>
      </c>
      <c r="F263" s="19">
        <v>1</v>
      </c>
      <c r="G263" s="18"/>
      <c r="H263" s="18"/>
      <c r="I263" s="61">
        <v>44.23</v>
      </c>
      <c r="J263" s="61">
        <f t="shared" si="13"/>
        <v>44.23</v>
      </c>
    </row>
    <row r="264" spans="1:10" s="5" customFormat="1" ht="13.5" customHeight="1">
      <c r="A264" s="15">
        <v>222</v>
      </c>
      <c r="B264" s="43" t="s">
        <v>53</v>
      </c>
      <c r="C264" s="43"/>
      <c r="D264" s="43"/>
      <c r="E264" s="19" t="s">
        <v>14</v>
      </c>
      <c r="F264" s="19">
        <v>1</v>
      </c>
      <c r="G264" s="18"/>
      <c r="H264" s="18"/>
      <c r="I264" s="61">
        <v>34.03</v>
      </c>
      <c r="J264" s="61">
        <f t="shared" si="13"/>
        <v>34.03</v>
      </c>
    </row>
    <row r="265" spans="1:10" s="5" customFormat="1" ht="13.5" customHeight="1">
      <c r="A265" s="15">
        <v>223</v>
      </c>
      <c r="B265" s="43" t="s">
        <v>54</v>
      </c>
      <c r="C265" s="43"/>
      <c r="D265" s="43"/>
      <c r="E265" s="19" t="s">
        <v>14</v>
      </c>
      <c r="F265" s="19">
        <v>5</v>
      </c>
      <c r="G265" s="18"/>
      <c r="H265" s="18"/>
      <c r="I265" s="61">
        <v>21.42</v>
      </c>
      <c r="J265" s="61">
        <f t="shared" si="13"/>
        <v>107.1</v>
      </c>
    </row>
    <row r="266" spans="1:10" s="5" customFormat="1" ht="12.75" customHeight="1">
      <c r="A266" s="15">
        <v>224</v>
      </c>
      <c r="B266" s="43" t="s">
        <v>55</v>
      </c>
      <c r="C266" s="43"/>
      <c r="D266" s="43"/>
      <c r="E266" s="19" t="s">
        <v>14</v>
      </c>
      <c r="F266" s="19">
        <v>6</v>
      </c>
      <c r="G266" s="18"/>
      <c r="H266" s="18"/>
      <c r="I266" s="61">
        <v>14.65</v>
      </c>
      <c r="J266" s="61">
        <f t="shared" si="13"/>
        <v>87.9</v>
      </c>
    </row>
    <row r="267" spans="1:10" s="5" customFormat="1" ht="12.75" customHeight="1">
      <c r="A267" s="15">
        <v>225</v>
      </c>
      <c r="B267" s="43" t="s">
        <v>56</v>
      </c>
      <c r="C267" s="43"/>
      <c r="D267" s="43"/>
      <c r="E267" s="19" t="s">
        <v>14</v>
      </c>
      <c r="F267" s="19">
        <v>2</v>
      </c>
      <c r="G267" s="18"/>
      <c r="H267" s="18"/>
      <c r="I267" s="61">
        <v>18.3</v>
      </c>
      <c r="J267" s="61">
        <f t="shared" si="13"/>
        <v>36.6</v>
      </c>
    </row>
    <row r="268" spans="1:10" s="5" customFormat="1" ht="38.25" customHeight="1">
      <c r="A268" s="15">
        <v>226</v>
      </c>
      <c r="B268" s="42" t="s">
        <v>20</v>
      </c>
      <c r="C268" s="42"/>
      <c r="D268" s="42"/>
      <c r="E268" s="16" t="s">
        <v>16</v>
      </c>
      <c r="F268" s="17">
        <f>F251+F253+F255+F257</f>
        <v>394</v>
      </c>
      <c r="G268" s="18">
        <v>7.28</v>
      </c>
      <c r="H268" s="18">
        <f t="shared" ref="H268:H270" si="14">G268*F268</f>
        <v>2868.32</v>
      </c>
      <c r="I268" s="61"/>
      <c r="J268" s="61"/>
    </row>
    <row r="269" spans="1:10" s="5" customFormat="1" ht="38.25" customHeight="1">
      <c r="A269" s="15">
        <v>227</v>
      </c>
      <c r="B269" s="42" t="s">
        <v>21</v>
      </c>
      <c r="C269" s="42"/>
      <c r="D269" s="42"/>
      <c r="E269" s="16" t="s">
        <v>16</v>
      </c>
      <c r="F269" s="17">
        <f>F259</f>
        <v>12</v>
      </c>
      <c r="G269" s="18">
        <v>10.92</v>
      </c>
      <c r="H269" s="18">
        <f t="shared" si="14"/>
        <v>131.04</v>
      </c>
      <c r="I269" s="61"/>
      <c r="J269" s="61"/>
    </row>
    <row r="270" spans="1:10" s="5" customFormat="1" ht="25.5" customHeight="1">
      <c r="A270" s="15">
        <v>228</v>
      </c>
      <c r="B270" s="42" t="s">
        <v>35</v>
      </c>
      <c r="C270" s="42"/>
      <c r="D270" s="42"/>
      <c r="E270" s="16" t="s">
        <v>1</v>
      </c>
      <c r="F270" s="17">
        <v>43</v>
      </c>
      <c r="G270" s="18">
        <v>20.38</v>
      </c>
      <c r="H270" s="18">
        <f t="shared" si="14"/>
        <v>876.34</v>
      </c>
      <c r="I270" s="61"/>
      <c r="J270" s="61"/>
    </row>
    <row r="271" spans="1:10" s="5" customFormat="1" ht="25.5" customHeight="1">
      <c r="A271" s="15"/>
      <c r="B271" s="42" t="s">
        <v>178</v>
      </c>
      <c r="C271" s="42"/>
      <c r="D271" s="42"/>
      <c r="E271" s="16" t="s">
        <v>36</v>
      </c>
      <c r="F271" s="17">
        <v>15</v>
      </c>
      <c r="G271" s="18"/>
      <c r="H271" s="18"/>
      <c r="I271" s="61">
        <v>121.88</v>
      </c>
      <c r="J271" s="61">
        <f>I271*F271</f>
        <v>1828.2</v>
      </c>
    </row>
    <row r="272" spans="1:10" s="5" customFormat="1" ht="25.5" customHeight="1">
      <c r="A272" s="15">
        <v>229</v>
      </c>
      <c r="B272" s="42" t="s">
        <v>13</v>
      </c>
      <c r="C272" s="42"/>
      <c r="D272" s="42"/>
      <c r="E272" s="16" t="s">
        <v>14</v>
      </c>
      <c r="F272" s="19">
        <f>F273+F274+F275</f>
        <v>18</v>
      </c>
      <c r="G272" s="18">
        <v>50.95</v>
      </c>
      <c r="H272" s="18">
        <f>G272*F272</f>
        <v>917.1</v>
      </c>
      <c r="I272" s="61"/>
      <c r="J272" s="61"/>
    </row>
    <row r="273" spans="1:10" s="5" customFormat="1" ht="25.5" customHeight="1">
      <c r="A273" s="15">
        <v>230</v>
      </c>
      <c r="B273" s="43" t="s">
        <v>213</v>
      </c>
      <c r="C273" s="43"/>
      <c r="D273" s="43"/>
      <c r="E273" s="19" t="s">
        <v>14</v>
      </c>
      <c r="F273" s="19">
        <v>6</v>
      </c>
      <c r="G273" s="18"/>
      <c r="H273" s="18"/>
      <c r="I273" s="61">
        <v>222.76</v>
      </c>
      <c r="J273" s="61">
        <f>I273*F273</f>
        <v>1336.56</v>
      </c>
    </row>
    <row r="274" spans="1:10" s="5" customFormat="1" ht="25.5" customHeight="1">
      <c r="A274" s="15">
        <v>231</v>
      </c>
      <c r="B274" s="43" t="s">
        <v>214</v>
      </c>
      <c r="C274" s="43"/>
      <c r="D274" s="43"/>
      <c r="E274" s="19" t="s">
        <v>14</v>
      </c>
      <c r="F274" s="19">
        <v>2</v>
      </c>
      <c r="G274" s="18"/>
      <c r="H274" s="18"/>
      <c r="I274" s="61">
        <v>358.51</v>
      </c>
      <c r="J274" s="61">
        <f>I274*F274</f>
        <v>717.02</v>
      </c>
    </row>
    <row r="275" spans="1:10" s="5" customFormat="1" ht="25.5" customHeight="1">
      <c r="A275" s="15">
        <v>232</v>
      </c>
      <c r="B275" s="43" t="s">
        <v>215</v>
      </c>
      <c r="C275" s="43"/>
      <c r="D275" s="43"/>
      <c r="E275" s="19" t="s">
        <v>14</v>
      </c>
      <c r="F275" s="19">
        <v>10</v>
      </c>
      <c r="G275" s="18"/>
      <c r="H275" s="18"/>
      <c r="I275" s="61">
        <v>64.569999999999993</v>
      </c>
      <c r="J275" s="61">
        <f>I275*F275</f>
        <v>645.70000000000005</v>
      </c>
    </row>
    <row r="276" spans="1:10" s="5" customFormat="1" ht="51" customHeight="1">
      <c r="A276" s="15">
        <v>233</v>
      </c>
      <c r="B276" s="25" t="s">
        <v>19</v>
      </c>
      <c r="C276" s="25"/>
      <c r="D276" s="25"/>
      <c r="E276" s="23" t="s">
        <v>14</v>
      </c>
      <c r="F276" s="23">
        <f>F277</f>
        <v>2</v>
      </c>
      <c r="G276" s="18">
        <v>269.27999999999997</v>
      </c>
      <c r="H276" s="18">
        <f>G276*F276</f>
        <v>538.55999999999995</v>
      </c>
      <c r="I276" s="60"/>
      <c r="J276" s="60"/>
    </row>
    <row r="277" spans="1:10" s="5" customFormat="1" ht="25.5" customHeight="1">
      <c r="A277" s="15">
        <v>234</v>
      </c>
      <c r="B277" s="43" t="s">
        <v>211</v>
      </c>
      <c r="C277" s="43"/>
      <c r="D277" s="43"/>
      <c r="E277" s="19" t="s">
        <v>14</v>
      </c>
      <c r="F277" s="19">
        <v>2</v>
      </c>
      <c r="G277" s="18"/>
      <c r="H277" s="18"/>
      <c r="I277" s="61">
        <v>1389.37</v>
      </c>
      <c r="J277" s="61">
        <f>I277*F277</f>
        <v>2778.74</v>
      </c>
    </row>
    <row r="278" spans="1:10" s="5" customFormat="1" ht="25.5" customHeight="1">
      <c r="A278" s="15">
        <v>235</v>
      </c>
      <c r="B278" s="42" t="s">
        <v>23</v>
      </c>
      <c r="C278" s="42"/>
      <c r="D278" s="42"/>
      <c r="E278" s="16" t="s">
        <v>16</v>
      </c>
      <c r="F278" s="91">
        <f>SUM(F279:F282)</f>
        <v>406</v>
      </c>
      <c r="G278" s="18">
        <v>18.190000000000001</v>
      </c>
      <c r="H278" s="18">
        <f>G278*F278</f>
        <v>7385.14</v>
      </c>
      <c r="I278" s="61"/>
      <c r="J278" s="61"/>
    </row>
    <row r="279" spans="1:10" s="5" customFormat="1">
      <c r="A279" s="15">
        <v>236</v>
      </c>
      <c r="B279" s="43" t="s">
        <v>195</v>
      </c>
      <c r="C279" s="43"/>
      <c r="D279" s="43"/>
      <c r="E279" s="19" t="s">
        <v>16</v>
      </c>
      <c r="F279" s="19">
        <v>266</v>
      </c>
      <c r="G279" s="18"/>
      <c r="H279" s="18"/>
      <c r="I279" s="61">
        <v>23.48</v>
      </c>
      <c r="J279" s="61">
        <f t="shared" ref="J279:J289" si="15">I279*F279</f>
        <v>6245.68</v>
      </c>
    </row>
    <row r="280" spans="1:10" s="5" customFormat="1">
      <c r="A280" s="15">
        <v>237</v>
      </c>
      <c r="B280" s="43" t="s">
        <v>196</v>
      </c>
      <c r="C280" s="43"/>
      <c r="D280" s="43"/>
      <c r="E280" s="19" t="s">
        <v>16</v>
      </c>
      <c r="F280" s="19">
        <v>98</v>
      </c>
      <c r="G280" s="18"/>
      <c r="H280" s="18"/>
      <c r="I280" s="61">
        <v>33.630000000000003</v>
      </c>
      <c r="J280" s="61">
        <f t="shared" si="15"/>
        <v>3295.74</v>
      </c>
    </row>
    <row r="281" spans="1:10" s="5" customFormat="1">
      <c r="A281" s="15">
        <v>238</v>
      </c>
      <c r="B281" s="43" t="s">
        <v>197</v>
      </c>
      <c r="C281" s="43"/>
      <c r="D281" s="43"/>
      <c r="E281" s="19" t="s">
        <v>16</v>
      </c>
      <c r="F281" s="19">
        <v>30</v>
      </c>
      <c r="G281" s="18"/>
      <c r="H281" s="18"/>
      <c r="I281" s="61">
        <v>36.4</v>
      </c>
      <c r="J281" s="61">
        <f t="shared" si="15"/>
        <v>1092</v>
      </c>
    </row>
    <row r="282" spans="1:10" s="5" customFormat="1">
      <c r="A282" s="15">
        <v>239</v>
      </c>
      <c r="B282" s="43" t="s">
        <v>198</v>
      </c>
      <c r="C282" s="43"/>
      <c r="D282" s="43"/>
      <c r="E282" s="19" t="s">
        <v>16</v>
      </c>
      <c r="F282" s="19">
        <v>12</v>
      </c>
      <c r="G282" s="18"/>
      <c r="H282" s="18"/>
      <c r="I282" s="61">
        <v>44.84</v>
      </c>
      <c r="J282" s="61">
        <f t="shared" si="15"/>
        <v>538.08000000000004</v>
      </c>
    </row>
    <row r="283" spans="1:10" s="5" customFormat="1" ht="12.75" customHeight="1">
      <c r="A283" s="15">
        <v>240</v>
      </c>
      <c r="B283" s="2" t="s">
        <v>57</v>
      </c>
      <c r="C283" s="2"/>
      <c r="D283" s="2"/>
      <c r="E283" s="23" t="s">
        <v>14</v>
      </c>
      <c r="F283" s="23">
        <f>90</f>
        <v>90</v>
      </c>
      <c r="G283" s="18"/>
      <c r="H283" s="18"/>
      <c r="I283" s="61">
        <v>5.67</v>
      </c>
      <c r="J283" s="61">
        <f t="shared" si="15"/>
        <v>510.3</v>
      </c>
    </row>
    <row r="284" spans="1:10" s="5" customFormat="1" ht="12.75" customHeight="1">
      <c r="A284" s="15">
        <v>241</v>
      </c>
      <c r="B284" s="2" t="s">
        <v>58</v>
      </c>
      <c r="C284" s="2"/>
      <c r="D284" s="2"/>
      <c r="E284" s="23" t="s">
        <v>14</v>
      </c>
      <c r="F284" s="23">
        <v>40</v>
      </c>
      <c r="G284" s="18"/>
      <c r="H284" s="18"/>
      <c r="I284" s="61">
        <v>6.01</v>
      </c>
      <c r="J284" s="61">
        <f t="shared" si="15"/>
        <v>240.4</v>
      </c>
    </row>
    <row r="285" spans="1:10" s="5" customFormat="1" ht="12.75" customHeight="1">
      <c r="A285" s="15">
        <v>242</v>
      </c>
      <c r="B285" s="2" t="s">
        <v>59</v>
      </c>
      <c r="C285" s="2"/>
      <c r="D285" s="2"/>
      <c r="E285" s="23" t="s">
        <v>14</v>
      </c>
      <c r="F285" s="23">
        <v>14</v>
      </c>
      <c r="G285" s="18"/>
      <c r="H285" s="18"/>
      <c r="I285" s="61">
        <v>7.09</v>
      </c>
      <c r="J285" s="61">
        <f t="shared" si="15"/>
        <v>99.26</v>
      </c>
    </row>
    <row r="286" spans="1:10" s="5" customFormat="1" ht="12.75" customHeight="1">
      <c r="A286" s="15">
        <v>243</v>
      </c>
      <c r="B286" s="2" t="s">
        <v>60</v>
      </c>
      <c r="C286" s="2"/>
      <c r="D286" s="2"/>
      <c r="E286" s="23" t="s">
        <v>14</v>
      </c>
      <c r="F286" s="23">
        <v>6</v>
      </c>
      <c r="G286" s="18"/>
      <c r="H286" s="18"/>
      <c r="I286" s="61">
        <v>10.96</v>
      </c>
      <c r="J286" s="61">
        <f t="shared" si="15"/>
        <v>65.760000000000005</v>
      </c>
    </row>
    <row r="287" spans="1:10" s="5" customFormat="1" ht="25.5" customHeight="1">
      <c r="A287" s="15">
        <v>244</v>
      </c>
      <c r="B287" s="2" t="s">
        <v>104</v>
      </c>
      <c r="C287" s="2"/>
      <c r="D287" s="2"/>
      <c r="E287" s="23" t="s">
        <v>36</v>
      </c>
      <c r="F287" s="23">
        <v>200</v>
      </c>
      <c r="G287" s="18"/>
      <c r="H287" s="18"/>
      <c r="I287" s="61">
        <v>17.079999999999998</v>
      </c>
      <c r="J287" s="61">
        <f t="shared" si="15"/>
        <v>3416</v>
      </c>
    </row>
    <row r="288" spans="1:10" s="5" customFormat="1" ht="12.75" customHeight="1">
      <c r="A288" s="15">
        <v>245</v>
      </c>
      <c r="B288" s="2" t="s">
        <v>0</v>
      </c>
      <c r="C288" s="2"/>
      <c r="D288" s="2"/>
      <c r="E288" s="23" t="s">
        <v>14</v>
      </c>
      <c r="F288" s="23">
        <v>18</v>
      </c>
      <c r="G288" s="18"/>
      <c r="H288" s="18"/>
      <c r="I288" s="61">
        <v>100</v>
      </c>
      <c r="J288" s="61">
        <f t="shared" si="15"/>
        <v>1800</v>
      </c>
    </row>
    <row r="289" spans="1:10" s="5" customFormat="1" ht="12.75" customHeight="1">
      <c r="A289" s="15">
        <v>246</v>
      </c>
      <c r="B289" s="2" t="s">
        <v>62</v>
      </c>
      <c r="C289" s="2"/>
      <c r="D289" s="2"/>
      <c r="E289" s="23" t="s">
        <v>14</v>
      </c>
      <c r="F289" s="23">
        <v>2</v>
      </c>
      <c r="G289" s="18"/>
      <c r="H289" s="18"/>
      <c r="I289" s="61">
        <v>83.33</v>
      </c>
      <c r="J289" s="61">
        <f t="shared" si="15"/>
        <v>166.66</v>
      </c>
    </row>
    <row r="290" spans="1:10" s="5" customFormat="1" ht="25.5" customHeight="1">
      <c r="A290" s="15">
        <v>247</v>
      </c>
      <c r="B290" s="42" t="s">
        <v>43</v>
      </c>
      <c r="C290" s="42"/>
      <c r="D290" s="42"/>
      <c r="E290" s="16" t="s">
        <v>14</v>
      </c>
      <c r="F290" s="16">
        <v>6</v>
      </c>
      <c r="G290" s="18">
        <v>181.95</v>
      </c>
      <c r="H290" s="18">
        <f>G290*F290</f>
        <v>1091.7</v>
      </c>
      <c r="I290" s="61"/>
      <c r="J290" s="61"/>
    </row>
    <row r="291" spans="1:10" s="5" customFormat="1" ht="38.25" customHeight="1">
      <c r="A291" s="15">
        <v>248</v>
      </c>
      <c r="B291" s="43" t="s">
        <v>127</v>
      </c>
      <c r="C291" s="43"/>
      <c r="D291" s="43"/>
      <c r="E291" s="19" t="s">
        <v>14</v>
      </c>
      <c r="F291" s="19">
        <v>6</v>
      </c>
      <c r="G291" s="18"/>
      <c r="H291" s="18"/>
      <c r="I291" s="61">
        <v>1118.33</v>
      </c>
      <c r="J291" s="61">
        <f>I291*F291</f>
        <v>6709.98</v>
      </c>
    </row>
    <row r="292" spans="1:10" s="5" customFormat="1" ht="25.5" customHeight="1">
      <c r="A292" s="15">
        <v>249</v>
      </c>
      <c r="B292" s="2" t="s">
        <v>156</v>
      </c>
      <c r="C292" s="2"/>
      <c r="D292" s="2"/>
      <c r="E292" s="23" t="s">
        <v>14</v>
      </c>
      <c r="F292" s="23">
        <v>6</v>
      </c>
      <c r="G292" s="18"/>
      <c r="H292" s="18"/>
      <c r="I292" s="61">
        <v>100</v>
      </c>
      <c r="J292" s="61">
        <f>I292*F292</f>
        <v>600</v>
      </c>
    </row>
    <row r="293" spans="1:10" s="5" customFormat="1" ht="12.75" customHeight="1">
      <c r="A293" s="15">
        <v>250</v>
      </c>
      <c r="B293" s="2" t="s">
        <v>58</v>
      </c>
      <c r="C293" s="2"/>
      <c r="D293" s="2"/>
      <c r="E293" s="23" t="s">
        <v>14</v>
      </c>
      <c r="F293" s="23">
        <v>2</v>
      </c>
      <c r="G293" s="18"/>
      <c r="H293" s="18"/>
      <c r="I293" s="61">
        <v>100</v>
      </c>
      <c r="J293" s="61">
        <f>I293*F293</f>
        <v>200</v>
      </c>
    </row>
    <row r="294" spans="1:10" s="5" customFormat="1" ht="25.5" customHeight="1">
      <c r="A294" s="40"/>
      <c r="B294" s="41" t="s">
        <v>128</v>
      </c>
      <c r="C294" s="41"/>
      <c r="D294" s="41"/>
      <c r="E294" s="41"/>
      <c r="F294" s="41"/>
      <c r="G294" s="18"/>
      <c r="H294" s="18"/>
      <c r="I294" s="63"/>
      <c r="J294" s="63"/>
    </row>
    <row r="295" spans="1:10" s="5" customFormat="1" ht="25.5" customHeight="1">
      <c r="A295" s="15">
        <v>251</v>
      </c>
      <c r="B295" s="42" t="s">
        <v>64</v>
      </c>
      <c r="C295" s="42"/>
      <c r="D295" s="42"/>
      <c r="E295" s="16" t="s">
        <v>14</v>
      </c>
      <c r="F295" s="23">
        <v>39</v>
      </c>
      <c r="G295" s="18">
        <v>87.33</v>
      </c>
      <c r="H295" s="18">
        <f t="shared" ref="H295:H297" si="16">G295*F295</f>
        <v>3405.87</v>
      </c>
      <c r="I295" s="61"/>
      <c r="J295" s="61"/>
    </row>
    <row r="296" spans="1:10" s="5" customFormat="1" ht="25.5" customHeight="1">
      <c r="A296" s="15">
        <v>252</v>
      </c>
      <c r="B296" s="42" t="s">
        <v>65</v>
      </c>
      <c r="C296" s="42"/>
      <c r="D296" s="42"/>
      <c r="E296" s="16" t="s">
        <v>14</v>
      </c>
      <c r="F296" s="23">
        <v>18</v>
      </c>
      <c r="G296" s="18">
        <v>87.33</v>
      </c>
      <c r="H296" s="18">
        <f t="shared" si="16"/>
        <v>1571.94</v>
      </c>
      <c r="I296" s="61"/>
      <c r="J296" s="61"/>
    </row>
    <row r="297" spans="1:10" s="5" customFormat="1" ht="25.5" customHeight="1">
      <c r="A297" s="15">
        <v>253</v>
      </c>
      <c r="B297" s="42" t="s">
        <v>66</v>
      </c>
      <c r="C297" s="42"/>
      <c r="D297" s="42"/>
      <c r="E297" s="16" t="s">
        <v>14</v>
      </c>
      <c r="F297" s="23">
        <v>19</v>
      </c>
      <c r="G297" s="18">
        <v>87.33</v>
      </c>
      <c r="H297" s="18">
        <f t="shared" si="16"/>
        <v>1659.27</v>
      </c>
      <c r="I297" s="61"/>
      <c r="J297" s="61"/>
    </row>
    <row r="298" spans="1:10" s="5" customFormat="1" ht="12.75" customHeight="1">
      <c r="A298" s="15">
        <v>254</v>
      </c>
      <c r="B298" s="43" t="s">
        <v>67</v>
      </c>
      <c r="C298" s="43"/>
      <c r="D298" s="43"/>
      <c r="E298" s="19" t="s">
        <v>14</v>
      </c>
      <c r="F298" s="23">
        <v>32</v>
      </c>
      <c r="G298" s="18"/>
      <c r="H298" s="18"/>
      <c r="I298" s="61">
        <v>5.7</v>
      </c>
      <c r="J298" s="61">
        <f>I298*F298</f>
        <v>182.4</v>
      </c>
    </row>
    <row r="299" spans="1:10" s="5" customFormat="1" ht="12.75" customHeight="1">
      <c r="A299" s="15">
        <v>255</v>
      </c>
      <c r="B299" s="43" t="s">
        <v>68</v>
      </c>
      <c r="C299" s="43"/>
      <c r="D299" s="43"/>
      <c r="E299" s="19" t="s">
        <v>14</v>
      </c>
      <c r="F299" s="23">
        <v>16</v>
      </c>
      <c r="G299" s="18"/>
      <c r="H299" s="18"/>
      <c r="I299" s="61">
        <v>6.85</v>
      </c>
      <c r="J299" s="61">
        <f>I299*F299</f>
        <v>109.6</v>
      </c>
    </row>
    <row r="300" spans="1:10" s="5" customFormat="1" ht="12.75" customHeight="1">
      <c r="A300" s="15">
        <v>256</v>
      </c>
      <c r="B300" s="43" t="s">
        <v>69</v>
      </c>
      <c r="C300" s="43"/>
      <c r="D300" s="43"/>
      <c r="E300" s="19" t="s">
        <v>14</v>
      </c>
      <c r="F300" s="23">
        <v>38</v>
      </c>
      <c r="G300" s="18"/>
      <c r="H300" s="18"/>
      <c r="I300" s="61">
        <v>9.6999999999999993</v>
      </c>
      <c r="J300" s="61">
        <f>I300*F300</f>
        <v>368.6</v>
      </c>
    </row>
    <row r="301" spans="1:10" s="5" customFormat="1" ht="51" customHeight="1">
      <c r="A301" s="15">
        <v>257</v>
      </c>
      <c r="B301" s="25" t="s">
        <v>38</v>
      </c>
      <c r="C301" s="25"/>
      <c r="D301" s="25"/>
      <c r="E301" s="23" t="s">
        <v>16</v>
      </c>
      <c r="F301" s="23">
        <v>39</v>
      </c>
      <c r="G301" s="18">
        <v>65.5</v>
      </c>
      <c r="H301" s="18">
        <f>G301*F301</f>
        <v>2554.5</v>
      </c>
      <c r="I301" s="60"/>
      <c r="J301" s="60"/>
    </row>
    <row r="302" spans="1:10" s="5" customFormat="1" ht="22.5" customHeight="1">
      <c r="A302" s="15">
        <v>258</v>
      </c>
      <c r="B302" s="2" t="s">
        <v>2</v>
      </c>
      <c r="C302" s="2"/>
      <c r="D302" s="2"/>
      <c r="E302" s="23" t="s">
        <v>16</v>
      </c>
      <c r="F302" s="23">
        <v>39</v>
      </c>
      <c r="G302" s="18"/>
      <c r="H302" s="18"/>
      <c r="I302" s="61">
        <v>30.09</v>
      </c>
      <c r="J302" s="61">
        <f>I302*F302</f>
        <v>1173.51</v>
      </c>
    </row>
    <row r="303" spans="1:10" s="5" customFormat="1" ht="51" customHeight="1">
      <c r="A303" s="15">
        <v>259</v>
      </c>
      <c r="B303" s="25" t="s">
        <v>70</v>
      </c>
      <c r="C303" s="25"/>
      <c r="D303" s="25"/>
      <c r="E303" s="23" t="s">
        <v>16</v>
      </c>
      <c r="F303" s="23">
        <v>18</v>
      </c>
      <c r="G303" s="18">
        <v>65.5</v>
      </c>
      <c r="H303" s="18">
        <f>G303*F303</f>
        <v>1179</v>
      </c>
      <c r="I303" s="60"/>
      <c r="J303" s="60"/>
    </row>
    <row r="304" spans="1:10" s="5" customFormat="1" ht="12.75" customHeight="1">
      <c r="A304" s="15">
        <v>260</v>
      </c>
      <c r="B304" s="2" t="s">
        <v>3</v>
      </c>
      <c r="C304" s="2"/>
      <c r="D304" s="2"/>
      <c r="E304" s="23" t="s">
        <v>16</v>
      </c>
      <c r="F304" s="23">
        <v>18</v>
      </c>
      <c r="G304" s="18"/>
      <c r="H304" s="18"/>
      <c r="I304" s="61">
        <v>38.76</v>
      </c>
      <c r="J304" s="61">
        <f>I304*F304</f>
        <v>697.68</v>
      </c>
    </row>
    <row r="305" spans="1:10" s="5" customFormat="1" ht="51" customHeight="1">
      <c r="A305" s="15">
        <v>261</v>
      </c>
      <c r="B305" s="25" t="s">
        <v>39</v>
      </c>
      <c r="C305" s="25"/>
      <c r="D305" s="25"/>
      <c r="E305" s="23" t="s">
        <v>16</v>
      </c>
      <c r="F305" s="23">
        <v>19</v>
      </c>
      <c r="G305" s="18">
        <v>65.5</v>
      </c>
      <c r="H305" s="18">
        <f>G305*F305</f>
        <v>1244.5</v>
      </c>
      <c r="I305" s="60"/>
      <c r="J305" s="60"/>
    </row>
    <row r="306" spans="1:10" s="5" customFormat="1" ht="12.75" customHeight="1">
      <c r="A306" s="15">
        <v>262</v>
      </c>
      <c r="B306" s="2" t="s">
        <v>4</v>
      </c>
      <c r="C306" s="2"/>
      <c r="D306" s="2"/>
      <c r="E306" s="23" t="s">
        <v>16</v>
      </c>
      <c r="F306" s="23">
        <v>19</v>
      </c>
      <c r="G306" s="18"/>
      <c r="H306" s="18"/>
      <c r="I306" s="61">
        <v>55.03</v>
      </c>
      <c r="J306" s="61">
        <f>I306*F306</f>
        <v>1045.57</v>
      </c>
    </row>
    <row r="307" spans="1:10" s="5" customFormat="1" ht="38.25" customHeight="1">
      <c r="A307" s="15">
        <v>263</v>
      </c>
      <c r="B307" s="42" t="s">
        <v>20</v>
      </c>
      <c r="C307" s="42"/>
      <c r="D307" s="42"/>
      <c r="E307" s="16" t="s">
        <v>16</v>
      </c>
      <c r="F307" s="23">
        <v>76</v>
      </c>
      <c r="G307" s="18">
        <v>7.28</v>
      </c>
      <c r="H307" s="18">
        <f t="shared" ref="H307:H308" si="17">G307*F307</f>
        <v>553.28</v>
      </c>
      <c r="I307" s="61"/>
      <c r="J307" s="61"/>
    </row>
    <row r="308" spans="1:10" s="5" customFormat="1" ht="25.5" customHeight="1">
      <c r="A308" s="15">
        <v>264</v>
      </c>
      <c r="B308" s="42" t="s">
        <v>35</v>
      </c>
      <c r="C308" s="42"/>
      <c r="D308" s="42"/>
      <c r="E308" s="16" t="s">
        <v>1</v>
      </c>
      <c r="F308" s="44">
        <v>9</v>
      </c>
      <c r="G308" s="18">
        <v>20.38</v>
      </c>
      <c r="H308" s="18">
        <f t="shared" si="17"/>
        <v>183.42</v>
      </c>
      <c r="I308" s="61"/>
      <c r="J308" s="61"/>
    </row>
    <row r="309" spans="1:10" s="5" customFormat="1">
      <c r="A309" s="15"/>
      <c r="B309" s="42" t="s">
        <v>178</v>
      </c>
      <c r="C309" s="42"/>
      <c r="D309" s="42"/>
      <c r="E309" s="16" t="s">
        <v>36</v>
      </c>
      <c r="F309" s="17">
        <v>5</v>
      </c>
      <c r="G309" s="18"/>
      <c r="H309" s="18"/>
      <c r="I309" s="61">
        <v>121.88</v>
      </c>
      <c r="J309" s="61">
        <f>I309*F309</f>
        <v>609.4</v>
      </c>
    </row>
    <row r="310" spans="1:10" s="5" customFormat="1" ht="51" customHeight="1">
      <c r="A310" s="15">
        <v>265</v>
      </c>
      <c r="B310" s="25" t="s">
        <v>5</v>
      </c>
      <c r="C310" s="25"/>
      <c r="D310" s="25"/>
      <c r="E310" s="23" t="s">
        <v>16</v>
      </c>
      <c r="F310" s="23">
        <v>975</v>
      </c>
      <c r="G310" s="18">
        <v>21.83</v>
      </c>
      <c r="H310" s="18">
        <f>G310*F310</f>
        <v>21284.25</v>
      </c>
      <c r="I310" s="60"/>
      <c r="J310" s="60"/>
    </row>
    <row r="311" spans="1:10" s="5" customFormat="1" ht="12.75" customHeight="1">
      <c r="A311" s="15">
        <v>266</v>
      </c>
      <c r="B311" s="2" t="s">
        <v>176</v>
      </c>
      <c r="C311" s="2"/>
      <c r="D311" s="2"/>
      <c r="E311" s="23" t="s">
        <v>16</v>
      </c>
      <c r="F311" s="23">
        <v>975</v>
      </c>
      <c r="G311" s="18"/>
      <c r="H311" s="18"/>
      <c r="I311" s="61">
        <v>26.15</v>
      </c>
      <c r="J311" s="61">
        <f>I311*F311</f>
        <v>25496.25</v>
      </c>
    </row>
    <row r="312" spans="1:10" s="5" customFormat="1" ht="51" customHeight="1">
      <c r="A312" s="15">
        <v>267</v>
      </c>
      <c r="B312" s="25" t="s">
        <v>6</v>
      </c>
      <c r="C312" s="25"/>
      <c r="D312" s="25"/>
      <c r="E312" s="23" t="s">
        <v>16</v>
      </c>
      <c r="F312" s="23">
        <v>321</v>
      </c>
      <c r="G312" s="18">
        <v>25.48</v>
      </c>
      <c r="H312" s="18">
        <f>G312*F312</f>
        <v>8179.08</v>
      </c>
      <c r="I312" s="60"/>
      <c r="J312" s="60"/>
    </row>
    <row r="313" spans="1:10" s="5" customFormat="1" ht="12.75" customHeight="1">
      <c r="A313" s="15">
        <v>268</v>
      </c>
      <c r="B313" s="2" t="s">
        <v>175</v>
      </c>
      <c r="C313" s="2"/>
      <c r="D313" s="2"/>
      <c r="E313" s="23" t="s">
        <v>16</v>
      </c>
      <c r="F313" s="23">
        <v>321</v>
      </c>
      <c r="G313" s="18"/>
      <c r="H313" s="18"/>
      <c r="I313" s="61">
        <v>43.54</v>
      </c>
      <c r="J313" s="61">
        <f>I313*F313</f>
        <v>13976.34</v>
      </c>
    </row>
    <row r="314" spans="1:10" s="5" customFormat="1" ht="25.5" customHeight="1">
      <c r="A314" s="15">
        <v>269</v>
      </c>
      <c r="B314" s="25" t="s">
        <v>22</v>
      </c>
      <c r="C314" s="25"/>
      <c r="D314" s="25"/>
      <c r="E314" s="23" t="s">
        <v>16</v>
      </c>
      <c r="F314" s="23">
        <v>1296</v>
      </c>
      <c r="G314" s="18">
        <v>3.64</v>
      </c>
      <c r="H314" s="18">
        <f>G314*F314</f>
        <v>4717.4399999999996</v>
      </c>
      <c r="I314" s="60"/>
      <c r="J314" s="60"/>
    </row>
    <row r="315" spans="1:10" s="5" customFormat="1" ht="25.5" customHeight="1">
      <c r="A315" s="15">
        <v>270</v>
      </c>
      <c r="B315" s="2" t="s">
        <v>163</v>
      </c>
      <c r="C315" s="2"/>
      <c r="D315" s="2"/>
      <c r="E315" s="23" t="s">
        <v>16</v>
      </c>
      <c r="F315" s="23">
        <v>975</v>
      </c>
      <c r="G315" s="18"/>
      <c r="H315" s="18"/>
      <c r="I315" s="61">
        <v>2.2999999999999998</v>
      </c>
      <c r="J315" s="61">
        <f>I315*F315</f>
        <v>2242.5</v>
      </c>
    </row>
    <row r="316" spans="1:10" s="5" customFormat="1" ht="25.5" customHeight="1">
      <c r="A316" s="15">
        <v>271</v>
      </c>
      <c r="B316" s="2" t="s">
        <v>164</v>
      </c>
      <c r="C316" s="2"/>
      <c r="D316" s="2"/>
      <c r="E316" s="23" t="s">
        <v>16</v>
      </c>
      <c r="F316" s="23">
        <v>321</v>
      </c>
      <c r="G316" s="18"/>
      <c r="H316" s="18"/>
      <c r="I316" s="61">
        <v>3.25</v>
      </c>
      <c r="J316" s="61">
        <f>I316*F316</f>
        <v>1043.25</v>
      </c>
    </row>
    <row r="317" spans="1:10" s="5" customFormat="1" ht="25.5" customHeight="1">
      <c r="A317" s="15">
        <v>272</v>
      </c>
      <c r="B317" s="43" t="s">
        <v>78</v>
      </c>
      <c r="C317" s="43"/>
      <c r="D317" s="43"/>
      <c r="E317" s="19" t="s">
        <v>14</v>
      </c>
      <c r="F317" s="23">
        <v>1297</v>
      </c>
      <c r="G317" s="18"/>
      <c r="H317" s="18"/>
      <c r="I317" s="61">
        <v>0.92</v>
      </c>
      <c r="J317" s="61">
        <f>I317*F317</f>
        <v>1193.24</v>
      </c>
    </row>
    <row r="318" spans="1:10" s="5" customFormat="1" ht="12.75" customHeight="1">
      <c r="A318" s="15">
        <v>273</v>
      </c>
      <c r="B318" s="43" t="s">
        <v>79</v>
      </c>
      <c r="C318" s="43"/>
      <c r="D318" s="43"/>
      <c r="E318" s="19" t="s">
        <v>14</v>
      </c>
      <c r="F318" s="23">
        <v>154</v>
      </c>
      <c r="G318" s="18"/>
      <c r="H318" s="18"/>
      <c r="I318" s="61">
        <v>21.11</v>
      </c>
      <c r="J318" s="61">
        <f>I318*F318</f>
        <v>3250.94</v>
      </c>
    </row>
    <row r="319" spans="1:10" s="5" customFormat="1" ht="12.75" customHeight="1">
      <c r="A319" s="15">
        <v>274</v>
      </c>
      <c r="B319" s="43" t="s">
        <v>80</v>
      </c>
      <c r="C319" s="43"/>
      <c r="D319" s="43"/>
      <c r="E319" s="19" t="s">
        <v>14</v>
      </c>
      <c r="F319" s="23">
        <v>50</v>
      </c>
      <c r="G319" s="18"/>
      <c r="H319" s="18"/>
      <c r="I319" s="61">
        <v>35.909999999999997</v>
      </c>
      <c r="J319" s="61">
        <f>I319*F319</f>
        <v>1795.5</v>
      </c>
    </row>
    <row r="320" spans="1:10" s="5" customFormat="1" ht="25.5" customHeight="1">
      <c r="A320" s="15">
        <v>275</v>
      </c>
      <c r="B320" s="42" t="s">
        <v>23</v>
      </c>
      <c r="C320" s="42"/>
      <c r="D320" s="42"/>
      <c r="E320" s="16" t="s">
        <v>16</v>
      </c>
      <c r="F320" s="23">
        <v>76</v>
      </c>
      <c r="G320" s="18">
        <v>18.190000000000001</v>
      </c>
      <c r="H320" s="18">
        <f>G320*F320</f>
        <v>1382.44</v>
      </c>
      <c r="I320" s="61"/>
      <c r="J320" s="61"/>
    </row>
    <row r="321" spans="1:10" s="5" customFormat="1">
      <c r="A321" s="15">
        <v>276</v>
      </c>
      <c r="B321" s="43" t="s">
        <v>199</v>
      </c>
      <c r="C321" s="43"/>
      <c r="D321" s="43"/>
      <c r="E321" s="19" t="s">
        <v>16</v>
      </c>
      <c r="F321" s="23">
        <v>39</v>
      </c>
      <c r="G321" s="18"/>
      <c r="H321" s="18"/>
      <c r="I321" s="61">
        <v>14.11</v>
      </c>
      <c r="J321" s="61">
        <f>I321*F321</f>
        <v>550.29</v>
      </c>
    </row>
    <row r="322" spans="1:10" s="5" customFormat="1">
      <c r="A322" s="15">
        <v>277</v>
      </c>
      <c r="B322" s="43" t="s">
        <v>200</v>
      </c>
      <c r="C322" s="43"/>
      <c r="D322" s="43"/>
      <c r="E322" s="19" t="s">
        <v>16</v>
      </c>
      <c r="F322" s="23">
        <v>18</v>
      </c>
      <c r="G322" s="18"/>
      <c r="H322" s="18"/>
      <c r="I322" s="61">
        <v>18.07</v>
      </c>
      <c r="J322" s="61">
        <f>I322*F322</f>
        <v>325.26</v>
      </c>
    </row>
    <row r="323" spans="1:10" s="5" customFormat="1">
      <c r="A323" s="15">
        <v>278</v>
      </c>
      <c r="B323" s="43" t="s">
        <v>201</v>
      </c>
      <c r="C323" s="43"/>
      <c r="D323" s="43"/>
      <c r="E323" s="19" t="s">
        <v>16</v>
      </c>
      <c r="F323" s="23">
        <v>19</v>
      </c>
      <c r="G323" s="18"/>
      <c r="H323" s="18"/>
      <c r="I323" s="61">
        <v>20.75</v>
      </c>
      <c r="J323" s="61">
        <f>I323*F323</f>
        <v>394.25</v>
      </c>
    </row>
    <row r="324" spans="1:10" s="5" customFormat="1" ht="25.5" customHeight="1">
      <c r="A324" s="15">
        <v>279</v>
      </c>
      <c r="B324" s="42" t="s">
        <v>13</v>
      </c>
      <c r="C324" s="42"/>
      <c r="D324" s="42"/>
      <c r="E324" s="16" t="s">
        <v>14</v>
      </c>
      <c r="F324" s="23">
        <v>17</v>
      </c>
      <c r="G324" s="18">
        <v>50.95</v>
      </c>
      <c r="H324" s="18">
        <f>G324*F324</f>
        <v>866.15</v>
      </c>
      <c r="I324" s="61"/>
      <c r="J324" s="61"/>
    </row>
    <row r="325" spans="1:10" s="5" customFormat="1" ht="25.5" customHeight="1">
      <c r="A325" s="15">
        <v>280</v>
      </c>
      <c r="B325" s="43" t="s">
        <v>212</v>
      </c>
      <c r="C325" s="43"/>
      <c r="D325" s="43"/>
      <c r="E325" s="19" t="s">
        <v>14</v>
      </c>
      <c r="F325" s="23">
        <v>17</v>
      </c>
      <c r="G325" s="18"/>
      <c r="H325" s="18"/>
      <c r="I325" s="61">
        <v>145.71</v>
      </c>
      <c r="J325" s="61">
        <f>I325*F325</f>
        <v>2477.0700000000002</v>
      </c>
    </row>
    <row r="326" spans="1:10" s="5" customFormat="1" ht="12.75" customHeight="1">
      <c r="A326" s="15">
        <v>281</v>
      </c>
      <c r="B326" s="42" t="s">
        <v>37</v>
      </c>
      <c r="C326" s="42"/>
      <c r="D326" s="42"/>
      <c r="E326" s="16" t="s">
        <v>14</v>
      </c>
      <c r="F326" s="23">
        <v>17</v>
      </c>
      <c r="G326" s="18">
        <v>127.37</v>
      </c>
      <c r="H326" s="18">
        <f>G326*F326</f>
        <v>2165.29</v>
      </c>
      <c r="I326" s="61"/>
      <c r="J326" s="61"/>
    </row>
    <row r="327" spans="1:10" s="5" customFormat="1">
      <c r="A327" s="86">
        <v>282</v>
      </c>
      <c r="B327" s="87" t="s">
        <v>71</v>
      </c>
      <c r="C327" s="87"/>
      <c r="D327" s="87"/>
      <c r="E327" s="88" t="s">
        <v>15</v>
      </c>
      <c r="F327" s="84">
        <v>17</v>
      </c>
      <c r="G327" s="18"/>
      <c r="H327" s="18"/>
      <c r="I327" s="61">
        <v>291.67</v>
      </c>
      <c r="J327" s="61">
        <f>I327*F327</f>
        <v>4958.3900000000003</v>
      </c>
    </row>
    <row r="328" spans="1:10" s="5" customFormat="1" ht="12.75" customHeight="1">
      <c r="A328" s="15">
        <v>283</v>
      </c>
      <c r="B328" s="2" t="s">
        <v>72</v>
      </c>
      <c r="C328" s="2"/>
      <c r="D328" s="2"/>
      <c r="E328" s="23" t="s">
        <v>14</v>
      </c>
      <c r="F328" s="23">
        <v>17</v>
      </c>
      <c r="G328" s="18"/>
      <c r="H328" s="18"/>
      <c r="I328" s="61">
        <v>5.17</v>
      </c>
      <c r="J328" s="61">
        <f>I328*F328</f>
        <v>87.89</v>
      </c>
    </row>
    <row r="329" spans="1:10" s="5" customFormat="1" ht="12.75" customHeight="1">
      <c r="A329" s="15">
        <v>284</v>
      </c>
      <c r="B329" s="2" t="s">
        <v>73</v>
      </c>
      <c r="C329" s="2"/>
      <c r="D329" s="2"/>
      <c r="E329" s="23" t="s">
        <v>14</v>
      </c>
      <c r="F329" s="23">
        <v>33</v>
      </c>
      <c r="G329" s="18"/>
      <c r="H329" s="18"/>
      <c r="I329" s="61">
        <v>10.71</v>
      </c>
      <c r="J329" s="61">
        <f>I329*F329</f>
        <v>353.43</v>
      </c>
    </row>
    <row r="330" spans="1:10" s="5" customFormat="1" ht="25.5" customHeight="1">
      <c r="A330" s="40"/>
      <c r="B330" s="41" t="s">
        <v>129</v>
      </c>
      <c r="C330" s="41"/>
      <c r="D330" s="41"/>
      <c r="E330" s="41"/>
      <c r="F330" s="41"/>
      <c r="G330" s="18"/>
      <c r="H330" s="18"/>
      <c r="I330" s="63"/>
      <c r="J330" s="63"/>
    </row>
    <row r="331" spans="1:10" s="6" customFormat="1" ht="25.5" customHeight="1">
      <c r="A331" s="20">
        <v>285</v>
      </c>
      <c r="B331" s="37" t="s">
        <v>41</v>
      </c>
      <c r="C331" s="37"/>
      <c r="D331" s="37"/>
      <c r="E331" s="21" t="s">
        <v>14</v>
      </c>
      <c r="F331" s="23">
        <v>95</v>
      </c>
      <c r="G331" s="18">
        <v>83.7</v>
      </c>
      <c r="H331" s="18">
        <f>G331*F331</f>
        <v>7951.5</v>
      </c>
      <c r="I331" s="64"/>
      <c r="J331" s="64"/>
    </row>
    <row r="332" spans="1:10" s="6" customFormat="1" ht="25.5" customHeight="1">
      <c r="A332" s="20">
        <v>286</v>
      </c>
      <c r="B332" s="46" t="s">
        <v>158</v>
      </c>
      <c r="C332" s="46"/>
      <c r="D332" s="46"/>
      <c r="E332" s="47" t="s">
        <v>14</v>
      </c>
      <c r="F332" s="23">
        <v>95</v>
      </c>
      <c r="G332" s="18"/>
      <c r="H332" s="18"/>
      <c r="I332" s="64"/>
      <c r="J332" s="64"/>
    </row>
    <row r="333" spans="1:10" s="6" customFormat="1" ht="25.5" customHeight="1">
      <c r="A333" s="20">
        <v>287</v>
      </c>
      <c r="B333" s="46" t="s">
        <v>159</v>
      </c>
      <c r="C333" s="46"/>
      <c r="D333" s="46"/>
      <c r="E333" s="47" t="s">
        <v>14</v>
      </c>
      <c r="F333" s="47">
        <v>0</v>
      </c>
      <c r="G333" s="18"/>
      <c r="H333" s="18"/>
      <c r="I333" s="64"/>
      <c r="J333" s="64"/>
    </row>
    <row r="334" spans="1:10" s="6" customFormat="1" ht="12.75" customHeight="1">
      <c r="A334" s="20">
        <v>288</v>
      </c>
      <c r="B334" s="46" t="s">
        <v>42</v>
      </c>
      <c r="C334" s="46"/>
      <c r="D334" s="46"/>
      <c r="E334" s="47" t="s">
        <v>14</v>
      </c>
      <c r="F334" s="23">
        <v>95</v>
      </c>
      <c r="G334" s="18"/>
      <c r="H334" s="18"/>
      <c r="I334" s="61">
        <v>45</v>
      </c>
      <c r="J334" s="61">
        <f>I334*F334</f>
        <v>4275</v>
      </c>
    </row>
    <row r="335" spans="1:10" s="6" customFormat="1" ht="25.5" customHeight="1">
      <c r="A335" s="20">
        <v>289</v>
      </c>
      <c r="B335" s="37" t="s">
        <v>13</v>
      </c>
      <c r="C335" s="37"/>
      <c r="D335" s="37"/>
      <c r="E335" s="21" t="s">
        <v>14</v>
      </c>
      <c r="F335" s="23">
        <v>95</v>
      </c>
      <c r="G335" s="18">
        <v>50.95</v>
      </c>
      <c r="H335" s="18">
        <f>G335*F335</f>
        <v>4840.25</v>
      </c>
      <c r="I335" s="64"/>
      <c r="J335" s="64"/>
    </row>
    <row r="336" spans="1:10" s="6" customFormat="1" ht="25.5" customHeight="1">
      <c r="A336" s="20">
        <v>290</v>
      </c>
      <c r="B336" s="46" t="s">
        <v>215</v>
      </c>
      <c r="C336" s="46"/>
      <c r="D336" s="46"/>
      <c r="E336" s="47" t="s">
        <v>14</v>
      </c>
      <c r="F336" s="23">
        <v>57</v>
      </c>
      <c r="G336" s="18"/>
      <c r="H336" s="18"/>
      <c r="I336" s="61">
        <v>64.569999999999993</v>
      </c>
      <c r="J336" s="61">
        <f>I336*F336</f>
        <v>3680.49</v>
      </c>
    </row>
    <row r="337" spans="1:10" s="6" customFormat="1" ht="25.5" customHeight="1">
      <c r="A337" s="20">
        <v>291</v>
      </c>
      <c r="B337" s="46" t="s">
        <v>209</v>
      </c>
      <c r="C337" s="46"/>
      <c r="D337" s="46"/>
      <c r="E337" s="47" t="s">
        <v>14</v>
      </c>
      <c r="F337" s="23">
        <v>38</v>
      </c>
      <c r="G337" s="18"/>
      <c r="H337" s="18"/>
      <c r="I337" s="61">
        <v>79.47</v>
      </c>
      <c r="J337" s="61">
        <f>I337*F337</f>
        <v>3019.86</v>
      </c>
    </row>
    <row r="338" spans="1:10" s="6" customFormat="1" ht="38.25" customHeight="1">
      <c r="A338" s="20">
        <v>292</v>
      </c>
      <c r="B338" s="37" t="s">
        <v>17</v>
      </c>
      <c r="C338" s="37"/>
      <c r="D338" s="37"/>
      <c r="E338" s="21" t="s">
        <v>14</v>
      </c>
      <c r="F338" s="23">
        <v>95</v>
      </c>
      <c r="G338" s="18">
        <v>50.95</v>
      </c>
      <c r="H338" s="18">
        <f>G338*F338</f>
        <v>4840.25</v>
      </c>
      <c r="I338" s="64"/>
      <c r="J338" s="64"/>
    </row>
    <row r="339" spans="1:10" s="6" customFormat="1" ht="12.75" customHeight="1">
      <c r="A339" s="20">
        <v>293</v>
      </c>
      <c r="B339" s="46" t="s">
        <v>165</v>
      </c>
      <c r="C339" s="46"/>
      <c r="D339" s="46"/>
      <c r="E339" s="47" t="s">
        <v>14</v>
      </c>
      <c r="F339" s="23">
        <v>57</v>
      </c>
      <c r="G339" s="18"/>
      <c r="H339" s="18"/>
      <c r="I339" s="61">
        <v>61.07</v>
      </c>
      <c r="J339" s="61">
        <f>I339*F339</f>
        <v>3480.99</v>
      </c>
    </row>
    <row r="340" spans="1:10" s="6" customFormat="1" ht="12.75" customHeight="1">
      <c r="A340" s="20">
        <v>294</v>
      </c>
      <c r="B340" s="46" t="s">
        <v>166</v>
      </c>
      <c r="C340" s="46"/>
      <c r="D340" s="46"/>
      <c r="E340" s="47" t="s">
        <v>14</v>
      </c>
      <c r="F340" s="23">
        <v>38</v>
      </c>
      <c r="G340" s="18"/>
      <c r="H340" s="18"/>
      <c r="I340" s="61">
        <v>100.4</v>
      </c>
      <c r="J340" s="61">
        <f>I340*F340</f>
        <v>3815.2</v>
      </c>
    </row>
    <row r="341" spans="1:10" s="5" customFormat="1" ht="89.25" customHeight="1">
      <c r="A341" s="20">
        <v>295</v>
      </c>
      <c r="B341" s="48" t="s">
        <v>7</v>
      </c>
      <c r="C341" s="48"/>
      <c r="D341" s="48"/>
      <c r="E341" s="49" t="s">
        <v>14</v>
      </c>
      <c r="F341" s="23">
        <v>95</v>
      </c>
      <c r="G341" s="18">
        <v>72.78</v>
      </c>
      <c r="H341" s="18">
        <f>G341*F341</f>
        <v>6914.1</v>
      </c>
      <c r="I341" s="60"/>
      <c r="J341" s="60"/>
    </row>
    <row r="342" spans="1:10" s="5" customFormat="1" ht="12.75" customHeight="1">
      <c r="A342" s="20">
        <v>296</v>
      </c>
      <c r="B342" s="2" t="s">
        <v>205</v>
      </c>
      <c r="C342" s="2"/>
      <c r="D342" s="2"/>
      <c r="E342" s="23" t="s">
        <v>14</v>
      </c>
      <c r="F342" s="23">
        <v>57</v>
      </c>
      <c r="G342" s="18"/>
      <c r="H342" s="18"/>
      <c r="I342" s="61">
        <v>446.88</v>
      </c>
      <c r="J342" s="61">
        <f t="shared" ref="J342:J353" si="18">I342*F342</f>
        <v>25472.16</v>
      </c>
    </row>
    <row r="343" spans="1:10" s="5" customFormat="1" ht="12.75" customHeight="1">
      <c r="A343" s="20">
        <v>297</v>
      </c>
      <c r="B343" s="2" t="s">
        <v>206</v>
      </c>
      <c r="C343" s="2"/>
      <c r="D343" s="2"/>
      <c r="E343" s="23" t="s">
        <v>14</v>
      </c>
      <c r="F343" s="23">
        <v>38</v>
      </c>
      <c r="G343" s="18"/>
      <c r="H343" s="18"/>
      <c r="I343" s="61">
        <v>488.85</v>
      </c>
      <c r="J343" s="61">
        <f t="shared" si="18"/>
        <v>18576.3</v>
      </c>
    </row>
    <row r="344" spans="1:10" s="6" customFormat="1" ht="25.5" customHeight="1">
      <c r="A344" s="20">
        <v>298</v>
      </c>
      <c r="B344" s="46" t="s">
        <v>167</v>
      </c>
      <c r="C344" s="46"/>
      <c r="D344" s="46"/>
      <c r="E344" s="47" t="s">
        <v>14</v>
      </c>
      <c r="F344" s="23">
        <v>57</v>
      </c>
      <c r="G344" s="18"/>
      <c r="H344" s="18"/>
      <c r="I344" s="61">
        <v>63.94</v>
      </c>
      <c r="J344" s="61">
        <f t="shared" si="18"/>
        <v>3644.58</v>
      </c>
    </row>
    <row r="345" spans="1:10" s="6" customFormat="1" ht="25.5" customHeight="1">
      <c r="A345" s="20">
        <v>299</v>
      </c>
      <c r="B345" s="46" t="s">
        <v>168</v>
      </c>
      <c r="C345" s="46"/>
      <c r="D345" s="46"/>
      <c r="E345" s="47" t="s">
        <v>14</v>
      </c>
      <c r="F345" s="23">
        <v>38</v>
      </c>
      <c r="G345" s="18"/>
      <c r="H345" s="18"/>
      <c r="I345" s="61">
        <v>89.64</v>
      </c>
      <c r="J345" s="61">
        <f t="shared" si="18"/>
        <v>3406.32</v>
      </c>
    </row>
    <row r="346" spans="1:10" s="6" customFormat="1" ht="12.75" customHeight="1">
      <c r="A346" s="20">
        <v>300</v>
      </c>
      <c r="B346" s="46" t="s">
        <v>83</v>
      </c>
      <c r="C346" s="46"/>
      <c r="D346" s="46"/>
      <c r="E346" s="47" t="s">
        <v>14</v>
      </c>
      <c r="F346" s="23">
        <v>114</v>
      </c>
      <c r="G346" s="18"/>
      <c r="H346" s="18"/>
      <c r="I346" s="61">
        <v>7.5</v>
      </c>
      <c r="J346" s="61">
        <f t="shared" si="18"/>
        <v>855</v>
      </c>
    </row>
    <row r="347" spans="1:10" s="6" customFormat="1" ht="12.75" customHeight="1">
      <c r="A347" s="20">
        <v>301</v>
      </c>
      <c r="B347" s="46" t="s">
        <v>84</v>
      </c>
      <c r="C347" s="46"/>
      <c r="D347" s="46"/>
      <c r="E347" s="47" t="s">
        <v>14</v>
      </c>
      <c r="F347" s="23">
        <v>76</v>
      </c>
      <c r="G347" s="18"/>
      <c r="H347" s="18"/>
      <c r="I347" s="61">
        <v>8.9</v>
      </c>
      <c r="J347" s="61">
        <f t="shared" si="18"/>
        <v>676.4</v>
      </c>
    </row>
    <row r="348" spans="1:10" s="6" customFormat="1" ht="12.75" customHeight="1">
      <c r="A348" s="20">
        <v>302</v>
      </c>
      <c r="B348" s="46" t="s">
        <v>85</v>
      </c>
      <c r="C348" s="46"/>
      <c r="D348" s="46"/>
      <c r="E348" s="47" t="s">
        <v>14</v>
      </c>
      <c r="F348" s="23">
        <v>114</v>
      </c>
      <c r="G348" s="18"/>
      <c r="H348" s="18"/>
      <c r="I348" s="61">
        <v>4.3499999999999996</v>
      </c>
      <c r="J348" s="61">
        <f t="shared" si="18"/>
        <v>495.9</v>
      </c>
    </row>
    <row r="349" spans="1:10" s="6" customFormat="1" ht="12.75" customHeight="1">
      <c r="A349" s="20">
        <v>303</v>
      </c>
      <c r="B349" s="46" t="s">
        <v>86</v>
      </c>
      <c r="C349" s="46"/>
      <c r="D349" s="46"/>
      <c r="E349" s="47" t="s">
        <v>14</v>
      </c>
      <c r="F349" s="23">
        <v>76</v>
      </c>
      <c r="G349" s="18"/>
      <c r="H349" s="18"/>
      <c r="I349" s="61">
        <v>4.75</v>
      </c>
      <c r="J349" s="61">
        <f t="shared" si="18"/>
        <v>361</v>
      </c>
    </row>
    <row r="350" spans="1:10" s="6" customFormat="1" ht="12.75" customHeight="1">
      <c r="A350" s="20">
        <v>304</v>
      </c>
      <c r="B350" s="46" t="s">
        <v>81</v>
      </c>
      <c r="C350" s="46"/>
      <c r="D350" s="46"/>
      <c r="E350" s="47" t="s">
        <v>14</v>
      </c>
      <c r="F350" s="23">
        <v>57</v>
      </c>
      <c r="G350" s="18"/>
      <c r="H350" s="18"/>
      <c r="I350" s="61">
        <v>29.17</v>
      </c>
      <c r="J350" s="61">
        <f t="shared" si="18"/>
        <v>1662.69</v>
      </c>
    </row>
    <row r="351" spans="1:10" s="6" customFormat="1" ht="12.75" customHeight="1">
      <c r="A351" s="20">
        <v>305</v>
      </c>
      <c r="B351" s="46" t="s">
        <v>82</v>
      </c>
      <c r="C351" s="46"/>
      <c r="D351" s="46"/>
      <c r="E351" s="47" t="s">
        <v>14</v>
      </c>
      <c r="F351" s="23">
        <v>28</v>
      </c>
      <c r="G351" s="18"/>
      <c r="H351" s="18"/>
      <c r="I351" s="61">
        <v>40</v>
      </c>
      <c r="J351" s="61">
        <f t="shared" si="18"/>
        <v>1120</v>
      </c>
    </row>
    <row r="352" spans="1:10" s="6" customFormat="1" ht="12.75" customHeight="1">
      <c r="A352" s="20">
        <v>306</v>
      </c>
      <c r="B352" s="46" t="s">
        <v>87</v>
      </c>
      <c r="C352" s="46"/>
      <c r="D352" s="46"/>
      <c r="E352" s="47" t="s">
        <v>14</v>
      </c>
      <c r="F352" s="23">
        <v>76</v>
      </c>
      <c r="G352" s="18"/>
      <c r="H352" s="18"/>
      <c r="I352" s="61">
        <v>36.630000000000003</v>
      </c>
      <c r="J352" s="61">
        <f t="shared" si="18"/>
        <v>2783.88</v>
      </c>
    </row>
    <row r="353" spans="1:10" s="6" customFormat="1" ht="12.75" customHeight="1">
      <c r="A353" s="20">
        <v>307</v>
      </c>
      <c r="B353" s="46" t="s">
        <v>88</v>
      </c>
      <c r="C353" s="46"/>
      <c r="D353" s="46"/>
      <c r="E353" s="47" t="s">
        <v>36</v>
      </c>
      <c r="F353" s="23">
        <v>170</v>
      </c>
      <c r="G353" s="18"/>
      <c r="H353" s="18"/>
      <c r="I353" s="61">
        <v>17.079999999999998</v>
      </c>
      <c r="J353" s="61">
        <f t="shared" si="18"/>
        <v>2903.6</v>
      </c>
    </row>
    <row r="354" spans="1:10" s="5" customFormat="1" ht="25.5" customHeight="1">
      <c r="A354" s="40"/>
      <c r="B354" s="41" t="s">
        <v>130</v>
      </c>
      <c r="C354" s="41"/>
      <c r="D354" s="41"/>
      <c r="E354" s="41"/>
      <c r="F354" s="41"/>
      <c r="G354" s="18"/>
      <c r="H354" s="18"/>
      <c r="I354" s="63"/>
      <c r="J354" s="63"/>
    </row>
    <row r="355" spans="1:10" s="6" customFormat="1" ht="25.5" customHeight="1">
      <c r="A355" s="20">
        <v>308</v>
      </c>
      <c r="B355" s="37" t="s">
        <v>41</v>
      </c>
      <c r="C355" s="37"/>
      <c r="D355" s="37"/>
      <c r="E355" s="21" t="s">
        <v>14</v>
      </c>
      <c r="F355" s="21">
        <f>SUM(F356:F356)</f>
        <v>1</v>
      </c>
      <c r="G355" s="18">
        <v>83.7</v>
      </c>
      <c r="H355" s="18">
        <f>G355*F355</f>
        <v>83.7</v>
      </c>
      <c r="I355" s="64"/>
      <c r="J355" s="64"/>
    </row>
    <row r="356" spans="1:10" s="6" customFormat="1" ht="25.5" customHeight="1">
      <c r="A356" s="20">
        <v>309</v>
      </c>
      <c r="B356" s="46" t="s">
        <v>160</v>
      </c>
      <c r="C356" s="46"/>
      <c r="D356" s="46"/>
      <c r="E356" s="47" t="s">
        <v>14</v>
      </c>
      <c r="F356" s="47">
        <v>1</v>
      </c>
      <c r="G356" s="18"/>
      <c r="H356" s="18"/>
      <c r="I356" s="89"/>
      <c r="J356" s="89">
        <f>I356*F356</f>
        <v>0</v>
      </c>
    </row>
    <row r="357" spans="1:10" s="6" customFormat="1" ht="12.75" customHeight="1">
      <c r="A357" s="20">
        <v>310</v>
      </c>
      <c r="B357" s="46" t="s">
        <v>42</v>
      </c>
      <c r="C357" s="46"/>
      <c r="D357" s="46"/>
      <c r="E357" s="47" t="s">
        <v>14</v>
      </c>
      <c r="F357" s="47">
        <v>1</v>
      </c>
      <c r="G357" s="18"/>
      <c r="H357" s="18"/>
      <c r="I357" s="61">
        <v>45</v>
      </c>
      <c r="J357" s="61">
        <f>I357*F357</f>
        <v>45</v>
      </c>
    </row>
    <row r="358" spans="1:10" s="6" customFormat="1" ht="25.5" customHeight="1">
      <c r="A358" s="20">
        <v>311</v>
      </c>
      <c r="B358" s="37" t="s">
        <v>13</v>
      </c>
      <c r="C358" s="37"/>
      <c r="D358" s="37"/>
      <c r="E358" s="21" t="s">
        <v>14</v>
      </c>
      <c r="F358" s="21">
        <f>SUM(F359:F359)</f>
        <v>1</v>
      </c>
      <c r="G358" s="18">
        <v>50.95</v>
      </c>
      <c r="H358" s="18">
        <f>G358*F358</f>
        <v>50.95</v>
      </c>
      <c r="I358" s="64"/>
      <c r="J358" s="64"/>
    </row>
    <row r="359" spans="1:10" s="6" customFormat="1" ht="25.5" customHeight="1">
      <c r="A359" s="20">
        <v>312</v>
      </c>
      <c r="B359" s="46" t="s">
        <v>215</v>
      </c>
      <c r="C359" s="46"/>
      <c r="D359" s="46"/>
      <c r="E359" s="47" t="s">
        <v>14</v>
      </c>
      <c r="F359" s="47">
        <v>1</v>
      </c>
      <c r="G359" s="18"/>
      <c r="H359" s="18"/>
      <c r="I359" s="61">
        <v>64.569999999999993</v>
      </c>
      <c r="J359" s="61">
        <f>I359*F359</f>
        <v>64.569999999999993</v>
      </c>
    </row>
    <row r="360" spans="1:10" s="6" customFormat="1" ht="38.25" customHeight="1">
      <c r="A360" s="20">
        <v>313</v>
      </c>
      <c r="B360" s="37" t="s">
        <v>17</v>
      </c>
      <c r="C360" s="37"/>
      <c r="D360" s="37"/>
      <c r="E360" s="21" t="s">
        <v>14</v>
      </c>
      <c r="F360" s="68">
        <f>SUM(F361:F361)</f>
        <v>1</v>
      </c>
      <c r="G360" s="18">
        <v>50.95</v>
      </c>
      <c r="H360" s="18">
        <f>G360*F360</f>
        <v>50.95</v>
      </c>
      <c r="I360" s="64"/>
      <c r="J360" s="64"/>
    </row>
    <row r="361" spans="1:10" s="6" customFormat="1" ht="12.75" customHeight="1">
      <c r="A361" s="20">
        <v>314</v>
      </c>
      <c r="B361" s="46" t="s">
        <v>165</v>
      </c>
      <c r="C361" s="46"/>
      <c r="D361" s="46"/>
      <c r="E361" s="47" t="s">
        <v>14</v>
      </c>
      <c r="F361" s="47">
        <v>1</v>
      </c>
      <c r="G361" s="18"/>
      <c r="H361" s="18"/>
      <c r="I361" s="61">
        <v>61.07</v>
      </c>
      <c r="J361" s="61">
        <f>I361*F361</f>
        <v>61.07</v>
      </c>
    </row>
    <row r="362" spans="1:10" s="5" customFormat="1" ht="89.25" customHeight="1">
      <c r="A362" s="20">
        <v>315</v>
      </c>
      <c r="B362" s="48" t="s">
        <v>7</v>
      </c>
      <c r="C362" s="48"/>
      <c r="D362" s="48"/>
      <c r="E362" s="49" t="s">
        <v>14</v>
      </c>
      <c r="F362" s="47">
        <v>1</v>
      </c>
      <c r="G362" s="18">
        <v>72.78</v>
      </c>
      <c r="H362" s="18">
        <f>G362*F362</f>
        <v>72.78</v>
      </c>
      <c r="I362" s="60"/>
      <c r="J362" s="60"/>
    </row>
    <row r="363" spans="1:10" s="5" customFormat="1" ht="12.75" customHeight="1">
      <c r="A363" s="20">
        <v>316</v>
      </c>
      <c r="B363" s="2" t="s">
        <v>205</v>
      </c>
      <c r="C363" s="2"/>
      <c r="D363" s="2"/>
      <c r="E363" s="23" t="s">
        <v>14</v>
      </c>
      <c r="F363" s="23">
        <v>1</v>
      </c>
      <c r="G363" s="18"/>
      <c r="H363" s="18"/>
      <c r="I363" s="61">
        <v>446.88</v>
      </c>
      <c r="J363" s="61">
        <f>I363*F363</f>
        <v>446.88</v>
      </c>
    </row>
    <row r="364" spans="1:10" s="6" customFormat="1" ht="25.5" customHeight="1">
      <c r="A364" s="20">
        <v>83</v>
      </c>
      <c r="B364" s="37" t="s">
        <v>157</v>
      </c>
      <c r="C364" s="37"/>
      <c r="D364" s="37"/>
      <c r="E364" s="21" t="s">
        <v>14</v>
      </c>
      <c r="F364" s="23">
        <v>1</v>
      </c>
      <c r="G364" s="18">
        <v>50.95</v>
      </c>
      <c r="H364" s="18">
        <f>G364*F364</f>
        <v>50.95</v>
      </c>
      <c r="I364" s="64"/>
      <c r="J364" s="64"/>
    </row>
    <row r="365" spans="1:10" s="6" customFormat="1" ht="25.5" customHeight="1">
      <c r="A365" s="20">
        <v>317</v>
      </c>
      <c r="B365" s="46" t="s">
        <v>167</v>
      </c>
      <c r="C365" s="46"/>
      <c r="D365" s="46"/>
      <c r="E365" s="47" t="s">
        <v>14</v>
      </c>
      <c r="F365" s="47">
        <v>1</v>
      </c>
      <c r="G365" s="18"/>
      <c r="H365" s="18"/>
      <c r="I365" s="61">
        <v>63.94</v>
      </c>
      <c r="J365" s="61">
        <f>I365*F365</f>
        <v>63.94</v>
      </c>
    </row>
    <row r="366" spans="1:10" s="6" customFormat="1" ht="12.75" customHeight="1">
      <c r="A366" s="20">
        <v>318</v>
      </c>
      <c r="B366" s="46" t="s">
        <v>83</v>
      </c>
      <c r="C366" s="46"/>
      <c r="D366" s="46"/>
      <c r="E366" s="47" t="s">
        <v>14</v>
      </c>
      <c r="F366" s="47">
        <v>2</v>
      </c>
      <c r="G366" s="18"/>
      <c r="H366" s="18"/>
      <c r="I366" s="61">
        <v>7.5</v>
      </c>
      <c r="J366" s="61">
        <f>I366*F366</f>
        <v>15</v>
      </c>
    </row>
    <row r="367" spans="1:10" s="6" customFormat="1" ht="12.75" customHeight="1">
      <c r="A367" s="20">
        <v>319</v>
      </c>
      <c r="B367" s="46" t="s">
        <v>85</v>
      </c>
      <c r="C367" s="46"/>
      <c r="D367" s="46"/>
      <c r="E367" s="47" t="s">
        <v>14</v>
      </c>
      <c r="F367" s="47">
        <v>2</v>
      </c>
      <c r="G367" s="18"/>
      <c r="H367" s="18"/>
      <c r="I367" s="61">
        <v>4.3499999999999996</v>
      </c>
      <c r="J367" s="61">
        <f>I367*F367</f>
        <v>8.6999999999999993</v>
      </c>
    </row>
    <row r="368" spans="1:10" s="6" customFormat="1" ht="12.75" customHeight="1">
      <c r="A368" s="20">
        <v>320</v>
      </c>
      <c r="B368" s="46" t="s">
        <v>131</v>
      </c>
      <c r="C368" s="46"/>
      <c r="D368" s="46"/>
      <c r="E368" s="47" t="s">
        <v>14</v>
      </c>
      <c r="F368" s="47">
        <v>2</v>
      </c>
      <c r="G368" s="18"/>
      <c r="H368" s="18"/>
      <c r="I368" s="61">
        <v>29.17</v>
      </c>
      <c r="J368" s="61">
        <f>I368*F368</f>
        <v>58.34</v>
      </c>
    </row>
    <row r="369" spans="1:10" s="6" customFormat="1" ht="12.75" customHeight="1">
      <c r="A369" s="20">
        <v>321</v>
      </c>
      <c r="B369" s="46" t="s">
        <v>88</v>
      </c>
      <c r="C369" s="46"/>
      <c r="D369" s="46"/>
      <c r="E369" s="47" t="s">
        <v>36</v>
      </c>
      <c r="F369" s="47">
        <v>2</v>
      </c>
      <c r="G369" s="18"/>
      <c r="H369" s="18"/>
      <c r="I369" s="61">
        <v>17.079999999999998</v>
      </c>
      <c r="J369" s="61">
        <f>I369*F369</f>
        <v>34.159999999999997</v>
      </c>
    </row>
    <row r="370" spans="1:10" s="5" customFormat="1" ht="12.75" customHeight="1">
      <c r="A370" s="40"/>
      <c r="B370" s="41" t="s">
        <v>89</v>
      </c>
      <c r="C370" s="41"/>
      <c r="D370" s="41"/>
      <c r="E370" s="41"/>
      <c r="F370" s="41"/>
      <c r="G370" s="18"/>
      <c r="H370" s="18"/>
      <c r="I370" s="63"/>
      <c r="J370" s="63"/>
    </row>
    <row r="371" spans="1:10" s="5" customFormat="1" ht="51" customHeight="1">
      <c r="A371" s="15">
        <v>322</v>
      </c>
      <c r="B371" s="25" t="s">
        <v>5</v>
      </c>
      <c r="C371" s="25"/>
      <c r="D371" s="25"/>
      <c r="E371" s="23" t="s">
        <v>16</v>
      </c>
      <c r="F371" s="24">
        <f>F372</f>
        <v>6</v>
      </c>
      <c r="G371" s="18">
        <v>21.83</v>
      </c>
      <c r="H371" s="18">
        <f>G371*F371</f>
        <v>130.97999999999999</v>
      </c>
      <c r="I371" s="60"/>
      <c r="J371" s="60"/>
    </row>
    <row r="372" spans="1:10" s="5" customFormat="1" ht="12.75" customHeight="1">
      <c r="A372" s="15">
        <v>323</v>
      </c>
      <c r="B372" s="2" t="s">
        <v>176</v>
      </c>
      <c r="C372" s="2"/>
      <c r="D372" s="2"/>
      <c r="E372" s="23" t="s">
        <v>16</v>
      </c>
      <c r="F372" s="23">
        <f>3+3</f>
        <v>6</v>
      </c>
      <c r="G372" s="18"/>
      <c r="H372" s="18"/>
      <c r="I372" s="61">
        <v>26.15</v>
      </c>
      <c r="J372" s="61">
        <f>I372*F372</f>
        <v>156.9</v>
      </c>
    </row>
    <row r="373" spans="1:10" s="5" customFormat="1" ht="51" customHeight="1">
      <c r="A373" s="15">
        <v>324</v>
      </c>
      <c r="B373" s="25" t="s">
        <v>38</v>
      </c>
      <c r="C373" s="25"/>
      <c r="D373" s="25"/>
      <c r="E373" s="23" t="s">
        <v>16</v>
      </c>
      <c r="F373" s="50">
        <f>F374</f>
        <v>1</v>
      </c>
      <c r="G373" s="18">
        <v>65.5</v>
      </c>
      <c r="H373" s="18">
        <f>G373*F373</f>
        <v>65.5</v>
      </c>
      <c r="I373" s="60"/>
      <c r="J373" s="60"/>
    </row>
    <row r="374" spans="1:10" s="5" customFormat="1">
      <c r="A374" s="15">
        <v>325</v>
      </c>
      <c r="B374" s="2" t="s">
        <v>2</v>
      </c>
      <c r="C374" s="2"/>
      <c r="D374" s="2"/>
      <c r="E374" s="23" t="s">
        <v>16</v>
      </c>
      <c r="F374" s="23">
        <v>1</v>
      </c>
      <c r="G374" s="18"/>
      <c r="H374" s="18"/>
      <c r="I374" s="61">
        <v>30.09</v>
      </c>
      <c r="J374" s="61">
        <f>I374*F374</f>
        <v>30.09</v>
      </c>
    </row>
    <row r="375" spans="1:10" s="5" customFormat="1" ht="38.25" customHeight="1">
      <c r="A375" s="15">
        <v>326</v>
      </c>
      <c r="B375" s="42" t="s">
        <v>20</v>
      </c>
      <c r="C375" s="42"/>
      <c r="D375" s="42"/>
      <c r="E375" s="16" t="s">
        <v>16</v>
      </c>
      <c r="F375" s="23">
        <v>1</v>
      </c>
      <c r="G375" s="18">
        <v>7.28</v>
      </c>
      <c r="H375" s="18">
        <f t="shared" ref="H375:H377" si="19">G375*F375</f>
        <v>7.28</v>
      </c>
      <c r="I375" s="61"/>
      <c r="J375" s="61"/>
    </row>
    <row r="376" spans="1:10" s="5" customFormat="1" ht="25.5" customHeight="1">
      <c r="A376" s="15">
        <v>327</v>
      </c>
      <c r="B376" s="42" t="s">
        <v>90</v>
      </c>
      <c r="C376" s="42"/>
      <c r="D376" s="42"/>
      <c r="E376" s="16" t="s">
        <v>16</v>
      </c>
      <c r="F376" s="17">
        <v>1</v>
      </c>
      <c r="G376" s="18">
        <v>87.33</v>
      </c>
      <c r="H376" s="18">
        <f t="shared" si="19"/>
        <v>87.33</v>
      </c>
      <c r="I376" s="61"/>
      <c r="J376" s="61"/>
    </row>
    <row r="377" spans="1:10" s="5" customFormat="1" ht="25.5" customHeight="1">
      <c r="A377" s="15">
        <v>328</v>
      </c>
      <c r="B377" s="25" t="s">
        <v>22</v>
      </c>
      <c r="C377" s="25"/>
      <c r="D377" s="25"/>
      <c r="E377" s="23" t="s">
        <v>16</v>
      </c>
      <c r="F377" s="24">
        <f>F378</f>
        <v>6</v>
      </c>
      <c r="G377" s="18">
        <v>3.64</v>
      </c>
      <c r="H377" s="18">
        <f t="shared" si="19"/>
        <v>21.84</v>
      </c>
      <c r="I377" s="60"/>
      <c r="J377" s="60"/>
    </row>
    <row r="378" spans="1:10" s="5" customFormat="1" ht="25.5" customHeight="1">
      <c r="A378" s="15">
        <v>329</v>
      </c>
      <c r="B378" s="2" t="s">
        <v>163</v>
      </c>
      <c r="C378" s="2"/>
      <c r="D378" s="2"/>
      <c r="E378" s="23" t="s">
        <v>16</v>
      </c>
      <c r="F378" s="23">
        <v>6</v>
      </c>
      <c r="G378" s="18"/>
      <c r="H378" s="18"/>
      <c r="I378" s="61">
        <v>2.2999999999999998</v>
      </c>
      <c r="J378" s="61">
        <f>I378*F378</f>
        <v>13.8</v>
      </c>
    </row>
    <row r="379" spans="1:10" s="5" customFormat="1" ht="25.5" customHeight="1">
      <c r="A379" s="15">
        <v>330</v>
      </c>
      <c r="B379" s="42" t="s">
        <v>23</v>
      </c>
      <c r="C379" s="42"/>
      <c r="D379" s="42"/>
      <c r="E379" s="16" t="s">
        <v>16</v>
      </c>
      <c r="F379" s="91">
        <f>SUM(F380)</f>
        <v>1</v>
      </c>
      <c r="G379" s="18">
        <v>18.190000000000001</v>
      </c>
      <c r="H379" s="18">
        <f>G379*F379</f>
        <v>18.190000000000001</v>
      </c>
      <c r="I379" s="61"/>
      <c r="J379" s="61"/>
    </row>
    <row r="380" spans="1:10" s="5" customFormat="1">
      <c r="A380" s="15">
        <v>331</v>
      </c>
      <c r="B380" s="43" t="s">
        <v>199</v>
      </c>
      <c r="C380" s="43"/>
      <c r="D380" s="43"/>
      <c r="E380" s="19" t="s">
        <v>16</v>
      </c>
      <c r="F380" s="19">
        <v>1</v>
      </c>
      <c r="G380" s="18"/>
      <c r="H380" s="18"/>
      <c r="I380" s="61">
        <v>14.11</v>
      </c>
      <c r="J380" s="61">
        <f>I380*F380</f>
        <v>14.11</v>
      </c>
    </row>
    <row r="381" spans="1:10" s="5" customFormat="1">
      <c r="A381" s="15">
        <v>332</v>
      </c>
      <c r="B381" s="2" t="s">
        <v>132</v>
      </c>
      <c r="C381" s="2"/>
      <c r="D381" s="2"/>
      <c r="E381" s="23" t="s">
        <v>14</v>
      </c>
      <c r="F381" s="23">
        <v>1</v>
      </c>
      <c r="G381" s="18"/>
      <c r="H381" s="18"/>
      <c r="I381" s="61">
        <v>41.67</v>
      </c>
      <c r="J381" s="61">
        <f>I381*F381</f>
        <v>41.67</v>
      </c>
    </row>
    <row r="382" spans="1:10" s="5" customFormat="1" ht="27" customHeight="1">
      <c r="A382" s="40"/>
      <c r="B382" s="16" t="s">
        <v>221</v>
      </c>
      <c r="C382" s="16"/>
      <c r="D382" s="16"/>
      <c r="E382" s="41"/>
      <c r="F382" s="41"/>
      <c r="G382" s="18"/>
      <c r="H382" s="18"/>
      <c r="I382" s="63"/>
      <c r="J382" s="63"/>
    </row>
    <row r="383" spans="1:10" s="5" customFormat="1" ht="12.75" customHeight="1">
      <c r="A383" s="40"/>
      <c r="B383" s="41" t="s">
        <v>95</v>
      </c>
      <c r="C383" s="41"/>
      <c r="D383" s="41"/>
      <c r="E383" s="41"/>
      <c r="F383" s="41"/>
      <c r="G383" s="18"/>
      <c r="H383" s="18"/>
      <c r="I383" s="63"/>
      <c r="J383" s="63"/>
    </row>
    <row r="384" spans="1:10" s="5" customFormat="1" ht="25.5" customHeight="1">
      <c r="A384" s="15">
        <v>333</v>
      </c>
      <c r="B384" s="42" t="s">
        <v>96</v>
      </c>
      <c r="C384" s="42"/>
      <c r="D384" s="42"/>
      <c r="E384" s="16" t="s">
        <v>14</v>
      </c>
      <c r="F384" s="17">
        <v>1</v>
      </c>
      <c r="G384" s="18">
        <v>87.33</v>
      </c>
      <c r="H384" s="18">
        <f t="shared" ref="H384:H387" si="20">G384*F384</f>
        <v>87.33</v>
      </c>
      <c r="I384" s="61"/>
      <c r="J384" s="61"/>
    </row>
    <row r="385" spans="1:10" s="5" customFormat="1" ht="25.5" customHeight="1">
      <c r="A385" s="15">
        <v>334</v>
      </c>
      <c r="B385" s="42" t="s">
        <v>97</v>
      </c>
      <c r="C385" s="42"/>
      <c r="D385" s="42"/>
      <c r="E385" s="16" t="s">
        <v>14</v>
      </c>
      <c r="F385" s="17">
        <v>3</v>
      </c>
      <c r="G385" s="18">
        <v>87.33</v>
      </c>
      <c r="H385" s="18">
        <f t="shared" si="20"/>
        <v>261.99</v>
      </c>
      <c r="I385" s="61"/>
      <c r="J385" s="61"/>
    </row>
    <row r="386" spans="1:10" s="5" customFormat="1" ht="25.5" customHeight="1">
      <c r="A386" s="15">
        <v>335</v>
      </c>
      <c r="B386" s="42" t="s">
        <v>98</v>
      </c>
      <c r="C386" s="42"/>
      <c r="D386" s="42"/>
      <c r="E386" s="16" t="s">
        <v>14</v>
      </c>
      <c r="F386" s="17">
        <v>1</v>
      </c>
      <c r="G386" s="18">
        <v>87.33</v>
      </c>
      <c r="H386" s="18">
        <f t="shared" si="20"/>
        <v>87.33</v>
      </c>
      <c r="I386" s="61"/>
      <c r="J386" s="61"/>
    </row>
    <row r="387" spans="1:10" s="5" customFormat="1" ht="51" customHeight="1">
      <c r="A387" s="15">
        <v>339</v>
      </c>
      <c r="B387" s="25" t="s">
        <v>38</v>
      </c>
      <c r="C387" s="25"/>
      <c r="D387" s="25"/>
      <c r="E387" s="23" t="s">
        <v>16</v>
      </c>
      <c r="F387" s="50">
        <f>F388</f>
        <v>90</v>
      </c>
      <c r="G387" s="18">
        <v>65.5</v>
      </c>
      <c r="H387" s="18">
        <f t="shared" si="20"/>
        <v>5895</v>
      </c>
      <c r="I387" s="60"/>
      <c r="J387" s="60"/>
    </row>
    <row r="388" spans="1:10" s="5" customFormat="1">
      <c r="A388" s="15">
        <v>340</v>
      </c>
      <c r="B388" s="2" t="s">
        <v>2</v>
      </c>
      <c r="C388" s="2"/>
      <c r="D388" s="2"/>
      <c r="E388" s="23" t="s">
        <v>16</v>
      </c>
      <c r="F388" s="23">
        <v>90</v>
      </c>
      <c r="G388" s="18"/>
      <c r="H388" s="18"/>
      <c r="I388" s="61">
        <v>30.09</v>
      </c>
      <c r="J388" s="61">
        <f>I388*F388</f>
        <v>2708.1</v>
      </c>
    </row>
    <row r="389" spans="1:10" s="5" customFormat="1" ht="51" customHeight="1">
      <c r="A389" s="15">
        <v>341</v>
      </c>
      <c r="B389" s="25" t="s">
        <v>70</v>
      </c>
      <c r="C389" s="25"/>
      <c r="D389" s="25"/>
      <c r="E389" s="23" t="s">
        <v>16</v>
      </c>
      <c r="F389" s="24">
        <f>F390</f>
        <v>4</v>
      </c>
      <c r="G389" s="18">
        <v>65.5</v>
      </c>
      <c r="H389" s="18">
        <f>G389*F389</f>
        <v>262</v>
      </c>
      <c r="I389" s="60"/>
      <c r="J389" s="60"/>
    </row>
    <row r="390" spans="1:10" s="5" customFormat="1" ht="12.75" customHeight="1">
      <c r="A390" s="15">
        <v>342</v>
      </c>
      <c r="B390" s="2" t="s">
        <v>3</v>
      </c>
      <c r="C390" s="2"/>
      <c r="D390" s="2"/>
      <c r="E390" s="23" t="s">
        <v>16</v>
      </c>
      <c r="F390" s="23">
        <v>4</v>
      </c>
      <c r="G390" s="18"/>
      <c r="H390" s="18"/>
      <c r="I390" s="61">
        <v>38.76</v>
      </c>
      <c r="J390" s="61">
        <f>I390*F390</f>
        <v>155.04</v>
      </c>
    </row>
    <row r="391" spans="1:10" s="5" customFormat="1" ht="51" customHeight="1">
      <c r="A391" s="15">
        <v>343</v>
      </c>
      <c r="B391" s="25" t="s">
        <v>39</v>
      </c>
      <c r="C391" s="25"/>
      <c r="D391" s="25"/>
      <c r="E391" s="23" t="s">
        <v>16</v>
      </c>
      <c r="F391" s="24">
        <f>F392</f>
        <v>20</v>
      </c>
      <c r="G391" s="18">
        <v>65.5</v>
      </c>
      <c r="H391" s="18">
        <f>G391*F391</f>
        <v>1310</v>
      </c>
      <c r="I391" s="60"/>
      <c r="J391" s="60"/>
    </row>
    <row r="392" spans="1:10" s="5" customFormat="1" ht="12.75" customHeight="1">
      <c r="A392" s="15">
        <v>344</v>
      </c>
      <c r="B392" s="2" t="s">
        <v>4</v>
      </c>
      <c r="C392" s="2"/>
      <c r="D392" s="2"/>
      <c r="E392" s="23" t="s">
        <v>16</v>
      </c>
      <c r="F392" s="23">
        <v>20</v>
      </c>
      <c r="G392" s="18"/>
      <c r="H392" s="18"/>
      <c r="I392" s="61">
        <v>55.03</v>
      </c>
      <c r="J392" s="61">
        <f>I392*F392</f>
        <v>1100.5999999999999</v>
      </c>
    </row>
    <row r="393" spans="1:10" s="5" customFormat="1" ht="38.25" customHeight="1">
      <c r="A393" s="15">
        <v>345</v>
      </c>
      <c r="B393" s="42" t="s">
        <v>20</v>
      </c>
      <c r="C393" s="42"/>
      <c r="D393" s="42"/>
      <c r="E393" s="16" t="s">
        <v>16</v>
      </c>
      <c r="F393" s="51">
        <f>F388+F390+F392</f>
        <v>114</v>
      </c>
      <c r="G393" s="18">
        <v>7.28</v>
      </c>
      <c r="H393" s="18">
        <f t="shared" ref="H393:H394" si="21">G393*F393</f>
        <v>829.92</v>
      </c>
      <c r="I393" s="61"/>
      <c r="J393" s="61"/>
    </row>
    <row r="394" spans="1:10" s="5" customFormat="1" ht="25.5" customHeight="1">
      <c r="A394" s="15">
        <v>346</v>
      </c>
      <c r="B394" s="42" t="s">
        <v>35</v>
      </c>
      <c r="C394" s="42"/>
      <c r="D394" s="42"/>
      <c r="E394" s="16" t="s">
        <v>1</v>
      </c>
      <c r="F394" s="44">
        <v>12</v>
      </c>
      <c r="G394" s="18">
        <v>20.38</v>
      </c>
      <c r="H394" s="18">
        <f t="shared" si="21"/>
        <v>244.56</v>
      </c>
      <c r="I394" s="61"/>
      <c r="J394" s="61"/>
    </row>
    <row r="395" spans="1:10" s="5" customFormat="1">
      <c r="A395" s="15"/>
      <c r="B395" s="42" t="s">
        <v>178</v>
      </c>
      <c r="C395" s="42"/>
      <c r="D395" s="42"/>
      <c r="E395" s="16" t="s">
        <v>36</v>
      </c>
      <c r="F395" s="17">
        <v>5</v>
      </c>
      <c r="G395" s="18"/>
      <c r="H395" s="18"/>
      <c r="I395" s="61">
        <v>121.88</v>
      </c>
      <c r="J395" s="61">
        <f t="shared" ref="J395:J401" si="22">I395*F395</f>
        <v>609.4</v>
      </c>
    </row>
    <row r="396" spans="1:10" s="6" customFormat="1" ht="12.75" customHeight="1">
      <c r="A396" s="15">
        <v>347</v>
      </c>
      <c r="B396" s="46" t="s">
        <v>99</v>
      </c>
      <c r="C396" s="46"/>
      <c r="D396" s="46"/>
      <c r="E396" s="47" t="s">
        <v>14</v>
      </c>
      <c r="F396" s="47">
        <v>1</v>
      </c>
      <c r="G396" s="18"/>
      <c r="H396" s="18"/>
      <c r="I396" s="61">
        <v>20</v>
      </c>
      <c r="J396" s="61">
        <f t="shared" si="22"/>
        <v>20</v>
      </c>
    </row>
    <row r="397" spans="1:10" s="6" customFormat="1" ht="12.75" customHeight="1">
      <c r="A397" s="15">
        <v>348</v>
      </c>
      <c r="B397" s="46" t="s">
        <v>133</v>
      </c>
      <c r="C397" s="46"/>
      <c r="D397" s="46"/>
      <c r="E397" s="47" t="s">
        <v>14</v>
      </c>
      <c r="F397" s="47">
        <v>2</v>
      </c>
      <c r="G397" s="18"/>
      <c r="H397" s="18"/>
      <c r="I397" s="61">
        <v>41.67</v>
      </c>
      <c r="J397" s="61">
        <f t="shared" si="22"/>
        <v>83.34</v>
      </c>
    </row>
    <row r="398" spans="1:10" s="6" customFormat="1" ht="12.75" customHeight="1">
      <c r="A398" s="15">
        <v>349</v>
      </c>
      <c r="B398" s="46" t="s">
        <v>100</v>
      </c>
      <c r="C398" s="46"/>
      <c r="D398" s="46"/>
      <c r="E398" s="47" t="s">
        <v>14</v>
      </c>
      <c r="F398" s="47">
        <v>9</v>
      </c>
      <c r="G398" s="18"/>
      <c r="H398" s="18"/>
      <c r="I398" s="61">
        <v>6.08</v>
      </c>
      <c r="J398" s="61">
        <f t="shared" si="22"/>
        <v>54.72</v>
      </c>
    </row>
    <row r="399" spans="1:10" s="5" customFormat="1" ht="12.75" customHeight="1">
      <c r="A399" s="15">
        <v>350</v>
      </c>
      <c r="B399" s="2" t="s">
        <v>101</v>
      </c>
      <c r="C399" s="2"/>
      <c r="D399" s="2"/>
      <c r="E399" s="23" t="s">
        <v>14</v>
      </c>
      <c r="F399" s="23">
        <v>60</v>
      </c>
      <c r="G399" s="18"/>
      <c r="H399" s="18"/>
      <c r="I399" s="61">
        <v>4.17</v>
      </c>
      <c r="J399" s="61">
        <f t="shared" si="22"/>
        <v>250.2</v>
      </c>
    </row>
    <row r="400" spans="1:10" s="5" customFormat="1" ht="12.75" customHeight="1">
      <c r="A400" s="15">
        <v>351</v>
      </c>
      <c r="B400" s="2" t="s">
        <v>102</v>
      </c>
      <c r="C400" s="2"/>
      <c r="D400" s="2"/>
      <c r="E400" s="23" t="s">
        <v>14</v>
      </c>
      <c r="F400" s="23">
        <v>6</v>
      </c>
      <c r="G400" s="18"/>
      <c r="H400" s="18"/>
      <c r="I400" s="61">
        <v>4.38</v>
      </c>
      <c r="J400" s="61">
        <f t="shared" si="22"/>
        <v>26.28</v>
      </c>
    </row>
    <row r="401" spans="1:10" s="5" customFormat="1" ht="12.75" customHeight="1">
      <c r="A401" s="15">
        <v>352</v>
      </c>
      <c r="B401" s="2" t="s">
        <v>103</v>
      </c>
      <c r="C401" s="2"/>
      <c r="D401" s="2"/>
      <c r="E401" s="23" t="s">
        <v>14</v>
      </c>
      <c r="F401" s="23">
        <v>14</v>
      </c>
      <c r="G401" s="18"/>
      <c r="H401" s="18"/>
      <c r="I401" s="61">
        <v>5</v>
      </c>
      <c r="J401" s="61">
        <f t="shared" si="22"/>
        <v>70</v>
      </c>
    </row>
    <row r="402" spans="1:10" s="5" customFormat="1" ht="25.5" customHeight="1">
      <c r="A402" s="15">
        <v>353</v>
      </c>
      <c r="B402" s="42" t="s">
        <v>23</v>
      </c>
      <c r="C402" s="42"/>
      <c r="D402" s="42"/>
      <c r="E402" s="16" t="s">
        <v>16</v>
      </c>
      <c r="F402" s="91">
        <f>SUM(F403:F405)</f>
        <v>114</v>
      </c>
      <c r="G402" s="18">
        <v>18.190000000000001</v>
      </c>
      <c r="H402" s="18">
        <f>G402*F402</f>
        <v>2073.66</v>
      </c>
      <c r="I402" s="61"/>
      <c r="J402" s="61"/>
    </row>
    <row r="403" spans="1:10" s="5" customFormat="1">
      <c r="A403" s="15">
        <v>354</v>
      </c>
      <c r="B403" s="43" t="s">
        <v>199</v>
      </c>
      <c r="C403" s="43"/>
      <c r="D403" s="43"/>
      <c r="E403" s="19" t="s">
        <v>16</v>
      </c>
      <c r="F403" s="19">
        <v>90</v>
      </c>
      <c r="G403" s="18"/>
      <c r="H403" s="18"/>
      <c r="I403" s="61">
        <v>14.11</v>
      </c>
      <c r="J403" s="61">
        <f>I403*F403</f>
        <v>1269.9000000000001</v>
      </c>
    </row>
    <row r="404" spans="1:10" s="5" customFormat="1">
      <c r="A404" s="15">
        <v>355</v>
      </c>
      <c r="B404" s="43" t="s">
        <v>200</v>
      </c>
      <c r="C404" s="43"/>
      <c r="D404" s="43"/>
      <c r="E404" s="19" t="s">
        <v>16</v>
      </c>
      <c r="F404" s="19">
        <v>4</v>
      </c>
      <c r="G404" s="18"/>
      <c r="H404" s="18"/>
      <c r="I404" s="61">
        <v>18.07</v>
      </c>
      <c r="J404" s="61">
        <f>I404*F404</f>
        <v>72.28</v>
      </c>
    </row>
    <row r="405" spans="1:10" s="5" customFormat="1">
      <c r="A405" s="15">
        <v>356</v>
      </c>
      <c r="B405" s="43" t="s">
        <v>201</v>
      </c>
      <c r="C405" s="43"/>
      <c r="D405" s="43"/>
      <c r="E405" s="19" t="s">
        <v>16</v>
      </c>
      <c r="F405" s="19">
        <v>20</v>
      </c>
      <c r="G405" s="18"/>
      <c r="H405" s="18"/>
      <c r="I405" s="61">
        <v>20.75</v>
      </c>
      <c r="J405" s="61">
        <f>I405*F405</f>
        <v>415</v>
      </c>
    </row>
    <row r="406" spans="1:10" s="5" customFormat="1" ht="25.5" customHeight="1">
      <c r="A406" s="15">
        <v>357</v>
      </c>
      <c r="B406" s="2" t="s">
        <v>104</v>
      </c>
      <c r="C406" s="2"/>
      <c r="D406" s="2"/>
      <c r="E406" s="23" t="s">
        <v>36</v>
      </c>
      <c r="F406" s="23">
        <v>20</v>
      </c>
      <c r="G406" s="18"/>
      <c r="H406" s="18"/>
      <c r="I406" s="61">
        <v>17.079999999999998</v>
      </c>
      <c r="J406" s="61">
        <f>I406*F406</f>
        <v>341.6</v>
      </c>
    </row>
    <row r="407" spans="1:10" s="5" customFormat="1" ht="38.25" customHeight="1">
      <c r="A407" s="40"/>
      <c r="B407" s="41" t="s">
        <v>134</v>
      </c>
      <c r="C407" s="41"/>
      <c r="D407" s="41"/>
      <c r="E407" s="41"/>
      <c r="F407" s="41"/>
      <c r="G407" s="18"/>
      <c r="H407" s="18"/>
      <c r="I407" s="63"/>
      <c r="J407" s="63"/>
    </row>
    <row r="408" spans="1:10" s="5" customFormat="1" ht="89.25" customHeight="1">
      <c r="A408" s="53">
        <v>358</v>
      </c>
      <c r="B408" s="48" t="s">
        <v>7</v>
      </c>
      <c r="C408" s="48"/>
      <c r="D408" s="48"/>
      <c r="E408" s="49" t="s">
        <v>14</v>
      </c>
      <c r="F408" s="54">
        <f>SUM(F409)</f>
        <v>4</v>
      </c>
      <c r="G408" s="18">
        <v>72.78</v>
      </c>
      <c r="H408" s="18">
        <f>G408*F408</f>
        <v>291.12</v>
      </c>
      <c r="I408" s="60"/>
      <c r="J408" s="60"/>
    </row>
    <row r="409" spans="1:10" s="5" customFormat="1" ht="12.75" customHeight="1">
      <c r="A409" s="55">
        <v>359</v>
      </c>
      <c r="B409" s="2" t="s">
        <v>207</v>
      </c>
      <c r="C409" s="2"/>
      <c r="D409" s="2"/>
      <c r="E409" s="23" t="s">
        <v>14</v>
      </c>
      <c r="F409" s="23">
        <v>4</v>
      </c>
      <c r="G409" s="18"/>
      <c r="H409" s="18"/>
      <c r="I409" s="61">
        <v>1316.62</v>
      </c>
      <c r="J409" s="61">
        <f>I409*F409</f>
        <v>5266.48</v>
      </c>
    </row>
    <row r="410" spans="1:10" s="6" customFormat="1" ht="25.5" customHeight="1">
      <c r="A410" s="53">
        <v>360</v>
      </c>
      <c r="B410" s="37" t="s">
        <v>13</v>
      </c>
      <c r="C410" s="37"/>
      <c r="D410" s="37"/>
      <c r="E410" s="21" t="s">
        <v>14</v>
      </c>
      <c r="F410" s="21">
        <f>SUM(F411:F411)</f>
        <v>4</v>
      </c>
      <c r="G410" s="18">
        <v>50.95</v>
      </c>
      <c r="H410" s="18">
        <f>G410*F410</f>
        <v>203.8</v>
      </c>
      <c r="I410" s="64"/>
      <c r="J410" s="64"/>
    </row>
    <row r="411" spans="1:10" s="6" customFormat="1" ht="25.5" customHeight="1">
      <c r="A411" s="55">
        <v>361</v>
      </c>
      <c r="B411" s="46" t="s">
        <v>212</v>
      </c>
      <c r="C411" s="46"/>
      <c r="D411" s="46"/>
      <c r="E411" s="47" t="s">
        <v>14</v>
      </c>
      <c r="F411" s="47">
        <v>4</v>
      </c>
      <c r="G411" s="18"/>
      <c r="H411" s="18"/>
      <c r="I411" s="61">
        <v>145.71</v>
      </c>
      <c r="J411" s="61">
        <f>I411*F411</f>
        <v>582.84</v>
      </c>
    </row>
    <row r="412" spans="1:10" s="6" customFormat="1" ht="28.5" customHeight="1">
      <c r="A412" s="53">
        <v>362</v>
      </c>
      <c r="B412" s="37" t="s">
        <v>224</v>
      </c>
      <c r="C412" s="37"/>
      <c r="D412" s="37"/>
      <c r="E412" s="21" t="s">
        <v>14</v>
      </c>
      <c r="F412" s="22">
        <f>SUM(F413:F413)</f>
        <v>4</v>
      </c>
      <c r="G412" s="18">
        <v>50.95</v>
      </c>
      <c r="H412" s="18">
        <f>G412*F412</f>
        <v>203.8</v>
      </c>
      <c r="I412" s="64"/>
      <c r="J412" s="64"/>
    </row>
    <row r="413" spans="1:10" s="6" customFormat="1" ht="12.75" customHeight="1">
      <c r="A413" s="55">
        <v>363</v>
      </c>
      <c r="B413" s="46" t="s">
        <v>172</v>
      </c>
      <c r="C413" s="46"/>
      <c r="D413" s="46"/>
      <c r="E413" s="47" t="s">
        <v>14</v>
      </c>
      <c r="F413" s="47">
        <v>4</v>
      </c>
      <c r="G413" s="18"/>
      <c r="H413" s="18"/>
      <c r="I413" s="61">
        <v>157.55000000000001</v>
      </c>
      <c r="J413" s="61">
        <f>I413*F413</f>
        <v>630.20000000000005</v>
      </c>
    </row>
    <row r="414" spans="1:10" s="5" customFormat="1" ht="12.75" customHeight="1">
      <c r="A414" s="53">
        <v>364</v>
      </c>
      <c r="B414" s="42" t="s">
        <v>37</v>
      </c>
      <c r="C414" s="42"/>
      <c r="D414" s="42"/>
      <c r="E414" s="16" t="s">
        <v>14</v>
      </c>
      <c r="F414" s="47">
        <v>4</v>
      </c>
      <c r="G414" s="18">
        <v>127.37</v>
      </c>
      <c r="H414" s="18">
        <f>G414*F414</f>
        <v>509.48</v>
      </c>
      <c r="I414" s="61"/>
      <c r="J414" s="61"/>
    </row>
    <row r="415" spans="1:10" s="5" customFormat="1">
      <c r="A415" s="85">
        <v>365</v>
      </c>
      <c r="B415" s="87" t="s">
        <v>106</v>
      </c>
      <c r="C415" s="87"/>
      <c r="D415" s="87"/>
      <c r="E415" s="88" t="s">
        <v>15</v>
      </c>
      <c r="F415" s="88">
        <v>4</v>
      </c>
      <c r="G415" s="18"/>
      <c r="H415" s="18"/>
      <c r="I415" s="61">
        <v>291.67</v>
      </c>
      <c r="J415" s="61">
        <f>I415*F415</f>
        <v>1166.68</v>
      </c>
    </row>
    <row r="416" spans="1:10" s="6" customFormat="1" ht="25.5" customHeight="1">
      <c r="A416" s="53">
        <v>366</v>
      </c>
      <c r="B416" s="37" t="s">
        <v>13</v>
      </c>
      <c r="C416" s="37"/>
      <c r="D416" s="37"/>
      <c r="E416" s="21" t="s">
        <v>14</v>
      </c>
      <c r="F416" s="21">
        <f>SUM(F417:F418)</f>
        <v>8</v>
      </c>
      <c r="G416" s="18">
        <v>50.95</v>
      </c>
      <c r="H416" s="18">
        <f>G416*F416</f>
        <v>407.6</v>
      </c>
      <c r="I416" s="64"/>
      <c r="J416" s="64"/>
    </row>
    <row r="417" spans="1:10" s="6" customFormat="1" ht="25.5" customHeight="1">
      <c r="A417" s="55">
        <v>367</v>
      </c>
      <c r="B417" s="46" t="s">
        <v>215</v>
      </c>
      <c r="C417" s="46"/>
      <c r="D417" s="46"/>
      <c r="E417" s="47" t="s">
        <v>14</v>
      </c>
      <c r="F417" s="47">
        <v>4</v>
      </c>
      <c r="G417" s="18"/>
      <c r="H417" s="18"/>
      <c r="I417" s="61">
        <v>64.569999999999993</v>
      </c>
      <c r="J417" s="61">
        <f>I417*F417</f>
        <v>258.27999999999997</v>
      </c>
    </row>
    <row r="418" spans="1:10" s="6" customFormat="1" ht="12.75" customHeight="1">
      <c r="A418" s="53">
        <v>368</v>
      </c>
      <c r="B418" s="46" t="s">
        <v>135</v>
      </c>
      <c r="C418" s="46"/>
      <c r="D418" s="46"/>
      <c r="E418" s="47" t="s">
        <v>14</v>
      </c>
      <c r="F418" s="47">
        <v>4</v>
      </c>
      <c r="G418" s="18"/>
      <c r="H418" s="18"/>
      <c r="I418" s="61">
        <v>83.84</v>
      </c>
      <c r="J418" s="61">
        <f>I418*F418</f>
        <v>335.36</v>
      </c>
    </row>
    <row r="419" spans="1:10" s="5" customFormat="1" ht="25.5" customHeight="1">
      <c r="A419" s="55">
        <v>369</v>
      </c>
      <c r="B419" s="42" t="s">
        <v>107</v>
      </c>
      <c r="C419" s="42"/>
      <c r="D419" s="42"/>
      <c r="E419" s="16" t="s">
        <v>14</v>
      </c>
      <c r="F419" s="17">
        <v>4</v>
      </c>
      <c r="G419" s="18">
        <v>87.33</v>
      </c>
      <c r="H419" s="18">
        <f>G419*F419</f>
        <v>349.32</v>
      </c>
      <c r="I419" s="61"/>
      <c r="J419" s="61"/>
    </row>
    <row r="420" spans="1:10" s="6" customFormat="1" ht="12.75" customHeight="1">
      <c r="A420" s="55">
        <v>371</v>
      </c>
      <c r="B420" s="46" t="s">
        <v>109</v>
      </c>
      <c r="C420" s="46"/>
      <c r="D420" s="46"/>
      <c r="E420" s="47" t="s">
        <v>14</v>
      </c>
      <c r="F420" s="47">
        <v>4</v>
      </c>
      <c r="G420" s="18"/>
      <c r="H420" s="18"/>
      <c r="I420" s="61">
        <v>16.3</v>
      </c>
      <c r="J420" s="61">
        <f>I420*F420</f>
        <v>65.2</v>
      </c>
    </row>
    <row r="421" spans="1:10" s="5" customFormat="1" ht="29.25" customHeight="1">
      <c r="A421" s="40"/>
      <c r="B421" s="41" t="s">
        <v>136</v>
      </c>
      <c r="C421" s="41"/>
      <c r="D421" s="41"/>
      <c r="E421" s="41"/>
      <c r="F421" s="41"/>
      <c r="G421" s="18"/>
      <c r="H421" s="18"/>
      <c r="I421" s="63"/>
      <c r="J421" s="63"/>
    </row>
    <row r="422" spans="1:10" s="6" customFormat="1" ht="25.5" customHeight="1">
      <c r="A422" s="20">
        <v>372</v>
      </c>
      <c r="B422" s="37" t="s">
        <v>41</v>
      </c>
      <c r="C422" s="37"/>
      <c r="D422" s="37"/>
      <c r="E422" s="21" t="s">
        <v>14</v>
      </c>
      <c r="F422" s="47">
        <v>9</v>
      </c>
      <c r="G422" s="18">
        <v>83.7</v>
      </c>
      <c r="H422" s="18">
        <f>G422*F422</f>
        <v>753.3</v>
      </c>
      <c r="I422" s="64"/>
      <c r="J422" s="64"/>
    </row>
    <row r="423" spans="1:10" s="6" customFormat="1" ht="25.5" customHeight="1">
      <c r="A423" s="20">
        <v>373</v>
      </c>
      <c r="B423" s="46" t="s">
        <v>161</v>
      </c>
      <c r="C423" s="46"/>
      <c r="D423" s="46"/>
      <c r="E423" s="47" t="s">
        <v>14</v>
      </c>
      <c r="F423" s="47">
        <v>9</v>
      </c>
      <c r="G423" s="18"/>
      <c r="H423" s="18"/>
      <c r="I423" s="64"/>
      <c r="J423" s="64"/>
    </row>
    <row r="424" spans="1:10" s="6" customFormat="1" ht="25.5" customHeight="1">
      <c r="A424" s="20">
        <v>374</v>
      </c>
      <c r="B424" s="37" t="s">
        <v>13</v>
      </c>
      <c r="C424" s="37"/>
      <c r="D424" s="37"/>
      <c r="E424" s="21" t="s">
        <v>14</v>
      </c>
      <c r="F424" s="47">
        <v>9</v>
      </c>
      <c r="G424" s="18">
        <v>50.95</v>
      </c>
      <c r="H424" s="18">
        <f>G424*F424</f>
        <v>458.55</v>
      </c>
      <c r="I424" s="64"/>
      <c r="J424" s="64"/>
    </row>
    <row r="425" spans="1:10" s="6" customFormat="1" ht="25.5" customHeight="1">
      <c r="A425" s="20">
        <v>375</v>
      </c>
      <c r="B425" s="46" t="s">
        <v>215</v>
      </c>
      <c r="C425" s="46"/>
      <c r="D425" s="46"/>
      <c r="E425" s="47" t="s">
        <v>14</v>
      </c>
      <c r="F425" s="47">
        <v>9</v>
      </c>
      <c r="G425" s="18"/>
      <c r="H425" s="18"/>
      <c r="I425" s="61">
        <v>64.569999999999993</v>
      </c>
      <c r="J425" s="61">
        <f>I425*F425</f>
        <v>581.13</v>
      </c>
    </row>
    <row r="426" spans="1:10" s="6" customFormat="1" ht="38.25" customHeight="1">
      <c r="A426" s="20">
        <v>376</v>
      </c>
      <c r="B426" s="37" t="s">
        <v>17</v>
      </c>
      <c r="C426" s="37"/>
      <c r="D426" s="37"/>
      <c r="E426" s="21" t="s">
        <v>14</v>
      </c>
      <c r="F426" s="47">
        <v>1</v>
      </c>
      <c r="G426" s="18">
        <v>50.95</v>
      </c>
      <c r="H426" s="18">
        <f>G426*F426</f>
        <v>50.95</v>
      </c>
      <c r="I426" s="64"/>
      <c r="J426" s="64"/>
    </row>
    <row r="427" spans="1:10" s="6" customFormat="1" ht="12.75" customHeight="1">
      <c r="A427" s="20">
        <v>377</v>
      </c>
      <c r="B427" s="46" t="s">
        <v>173</v>
      </c>
      <c r="C427" s="46"/>
      <c r="D427" s="46"/>
      <c r="E427" s="47" t="s">
        <v>14</v>
      </c>
      <c r="F427" s="47">
        <v>1</v>
      </c>
      <c r="G427" s="18"/>
      <c r="H427" s="18"/>
      <c r="I427" s="61">
        <v>61.07</v>
      </c>
      <c r="J427" s="61">
        <f>I427*F427</f>
        <v>61.07</v>
      </c>
    </row>
    <row r="428" spans="1:10" s="5" customFormat="1" ht="89.25" customHeight="1">
      <c r="A428" s="20">
        <v>378</v>
      </c>
      <c r="B428" s="48" t="s">
        <v>7</v>
      </c>
      <c r="C428" s="48"/>
      <c r="D428" s="48"/>
      <c r="E428" s="49" t="s">
        <v>14</v>
      </c>
      <c r="F428" s="47">
        <v>1</v>
      </c>
      <c r="G428" s="18">
        <v>72.78</v>
      </c>
      <c r="H428" s="18">
        <f>G428*F428</f>
        <v>72.78</v>
      </c>
      <c r="I428" s="60"/>
      <c r="J428" s="60"/>
    </row>
    <row r="429" spans="1:10" s="5" customFormat="1" ht="12.75" customHeight="1">
      <c r="A429" s="20">
        <v>379</v>
      </c>
      <c r="B429" s="2" t="s">
        <v>205</v>
      </c>
      <c r="C429" s="2"/>
      <c r="D429" s="2"/>
      <c r="E429" s="23" t="s">
        <v>14</v>
      </c>
      <c r="F429" s="47">
        <v>1</v>
      </c>
      <c r="G429" s="18"/>
      <c r="H429" s="18"/>
      <c r="I429" s="61">
        <v>446.88</v>
      </c>
      <c r="J429" s="61">
        <f>I429*F429</f>
        <v>446.88</v>
      </c>
    </row>
    <row r="430" spans="1:10" s="5" customFormat="1" ht="25.5" customHeight="1">
      <c r="A430" s="20">
        <v>380</v>
      </c>
      <c r="B430" s="2" t="s">
        <v>137</v>
      </c>
      <c r="C430" s="2"/>
      <c r="D430" s="2"/>
      <c r="E430" s="23" t="s">
        <v>14</v>
      </c>
      <c r="F430" s="47">
        <v>9</v>
      </c>
      <c r="G430" s="18"/>
      <c r="H430" s="18"/>
      <c r="I430" s="61">
        <v>63.94</v>
      </c>
      <c r="J430" s="61">
        <f>I430*F430</f>
        <v>575.46</v>
      </c>
    </row>
    <row r="431" spans="1:10" s="6" customFormat="1" ht="12.75" customHeight="1">
      <c r="A431" s="20">
        <v>381</v>
      </c>
      <c r="B431" s="46" t="s">
        <v>83</v>
      </c>
      <c r="C431" s="46"/>
      <c r="D431" s="46"/>
      <c r="E431" s="47" t="s">
        <v>14</v>
      </c>
      <c r="F431" s="47">
        <v>18</v>
      </c>
      <c r="G431" s="18"/>
      <c r="H431" s="18"/>
      <c r="I431" s="61">
        <v>7.5</v>
      </c>
      <c r="J431" s="61">
        <f>I431*F431</f>
        <v>135</v>
      </c>
    </row>
    <row r="432" spans="1:10" s="6" customFormat="1" ht="12.75" customHeight="1">
      <c r="A432" s="20">
        <v>382</v>
      </c>
      <c r="B432" s="46" t="s">
        <v>85</v>
      </c>
      <c r="C432" s="46"/>
      <c r="D432" s="46"/>
      <c r="E432" s="47" t="s">
        <v>14</v>
      </c>
      <c r="F432" s="47">
        <v>18</v>
      </c>
      <c r="G432" s="18"/>
      <c r="H432" s="18"/>
      <c r="I432" s="61">
        <v>4.3499999999999996</v>
      </c>
      <c r="J432" s="61">
        <f>I432*F432</f>
        <v>78.3</v>
      </c>
    </row>
    <row r="433" spans="1:10" s="6" customFormat="1" ht="25.5" customHeight="1">
      <c r="A433" s="20">
        <v>383</v>
      </c>
      <c r="B433" s="37" t="s">
        <v>13</v>
      </c>
      <c r="C433" s="37"/>
      <c r="D433" s="37"/>
      <c r="E433" s="21" t="s">
        <v>14</v>
      </c>
      <c r="F433" s="21">
        <f>SUM(F434:F434)</f>
        <v>3</v>
      </c>
      <c r="G433" s="18">
        <v>50.95</v>
      </c>
      <c r="H433" s="18">
        <f>G433*F433</f>
        <v>152.85</v>
      </c>
      <c r="I433" s="64"/>
      <c r="J433" s="64"/>
    </row>
    <row r="434" spans="1:10" s="6" customFormat="1" ht="25.5" customHeight="1">
      <c r="A434" s="20">
        <v>384</v>
      </c>
      <c r="B434" s="46" t="s">
        <v>215</v>
      </c>
      <c r="C434" s="46"/>
      <c r="D434" s="46"/>
      <c r="E434" s="47" t="s">
        <v>14</v>
      </c>
      <c r="F434" s="47">
        <v>3</v>
      </c>
      <c r="G434" s="18"/>
      <c r="H434" s="18"/>
      <c r="I434" s="61">
        <v>64.569999999999993</v>
      </c>
      <c r="J434" s="61">
        <f>I434*F434</f>
        <v>193.71</v>
      </c>
    </row>
    <row r="435" spans="1:10" s="5" customFormat="1" ht="25.5" customHeight="1">
      <c r="A435" s="20">
        <v>385</v>
      </c>
      <c r="B435" s="42" t="s">
        <v>111</v>
      </c>
      <c r="C435" s="42"/>
      <c r="D435" s="42"/>
      <c r="E435" s="16" t="s">
        <v>14</v>
      </c>
      <c r="F435" s="17">
        <v>3</v>
      </c>
      <c r="G435" s="18">
        <v>87.33</v>
      </c>
      <c r="H435" s="18">
        <f>G435*F435</f>
        <v>261.99</v>
      </c>
      <c r="I435" s="61"/>
      <c r="J435" s="61"/>
    </row>
    <row r="436" spans="1:10" s="5" customFormat="1" ht="27" customHeight="1">
      <c r="A436" s="40"/>
      <c r="B436" s="16" t="s">
        <v>185</v>
      </c>
      <c r="C436" s="16"/>
      <c r="D436" s="16"/>
      <c r="E436" s="41"/>
      <c r="F436" s="41"/>
      <c r="G436" s="18"/>
      <c r="H436" s="18"/>
      <c r="I436" s="63"/>
      <c r="J436" s="63"/>
    </row>
    <row r="437" spans="1:10" s="5" customFormat="1" ht="12.75" customHeight="1">
      <c r="A437" s="40"/>
      <c r="B437" s="41" t="s">
        <v>45</v>
      </c>
      <c r="C437" s="41"/>
      <c r="D437" s="41"/>
      <c r="E437" s="41"/>
      <c r="F437" s="41"/>
      <c r="G437" s="18"/>
      <c r="H437" s="18"/>
      <c r="I437" s="63"/>
      <c r="J437" s="63"/>
    </row>
    <row r="438" spans="1:10" s="5" customFormat="1" ht="42.75" customHeight="1">
      <c r="A438" s="15">
        <v>387</v>
      </c>
      <c r="B438" s="42" t="s">
        <v>222</v>
      </c>
      <c r="C438" s="42"/>
      <c r="D438" s="42"/>
      <c r="E438" s="16" t="s">
        <v>16</v>
      </c>
      <c r="F438" s="17">
        <f>F439</f>
        <v>15</v>
      </c>
      <c r="G438" s="18">
        <v>65.5</v>
      </c>
      <c r="H438" s="18">
        <f>G438*F438</f>
        <v>982.5</v>
      </c>
      <c r="I438" s="61"/>
      <c r="J438" s="61"/>
    </row>
    <row r="439" spans="1:10" s="5" customFormat="1" ht="12.75" customHeight="1">
      <c r="A439" s="15">
        <v>388</v>
      </c>
      <c r="B439" s="43" t="s">
        <v>40</v>
      </c>
      <c r="C439" s="43"/>
      <c r="D439" s="43"/>
      <c r="E439" s="19" t="s">
        <v>16</v>
      </c>
      <c r="F439" s="19">
        <v>15</v>
      </c>
      <c r="G439" s="18"/>
      <c r="H439" s="18"/>
      <c r="I439" s="61">
        <v>93.28</v>
      </c>
      <c r="J439" s="61">
        <f>I439*F439</f>
        <v>1399.2</v>
      </c>
    </row>
    <row r="440" spans="1:10" s="5" customFormat="1" ht="37.5" customHeight="1">
      <c r="A440" s="15">
        <v>389</v>
      </c>
      <c r="B440" s="42" t="s">
        <v>217</v>
      </c>
      <c r="C440" s="42"/>
      <c r="D440" s="42"/>
      <c r="E440" s="16" t="s">
        <v>16</v>
      </c>
      <c r="F440" s="17">
        <f>F441</f>
        <v>23</v>
      </c>
      <c r="G440" s="18">
        <v>72.78</v>
      </c>
      <c r="H440" s="18">
        <f>G440*F440</f>
        <v>1673.94</v>
      </c>
      <c r="I440" s="61"/>
      <c r="J440" s="61"/>
    </row>
    <row r="441" spans="1:10" s="5" customFormat="1" ht="12.75" customHeight="1">
      <c r="A441" s="15">
        <v>390</v>
      </c>
      <c r="B441" s="43" t="s">
        <v>154</v>
      </c>
      <c r="C441" s="43"/>
      <c r="D441" s="43"/>
      <c r="E441" s="19" t="s">
        <v>16</v>
      </c>
      <c r="F441" s="19">
        <v>23</v>
      </c>
      <c r="G441" s="18"/>
      <c r="H441" s="18"/>
      <c r="I441" s="61">
        <v>119.92</v>
      </c>
      <c r="J441" s="61">
        <f>I441*F441</f>
        <v>2758.16</v>
      </c>
    </row>
    <row r="442" spans="1:10" s="5" customFormat="1" ht="39" customHeight="1">
      <c r="A442" s="15">
        <v>391</v>
      </c>
      <c r="B442" s="42" t="s">
        <v>218</v>
      </c>
      <c r="C442" s="42"/>
      <c r="D442" s="42"/>
      <c r="E442" s="16" t="s">
        <v>16</v>
      </c>
      <c r="F442" s="17">
        <f>F443</f>
        <v>34</v>
      </c>
      <c r="G442" s="18">
        <v>80.06</v>
      </c>
      <c r="H442" s="18">
        <f>G442*F442</f>
        <v>2722.04</v>
      </c>
      <c r="I442" s="61"/>
      <c r="J442" s="61"/>
    </row>
    <row r="443" spans="1:10" s="5" customFormat="1" ht="12.75" customHeight="1">
      <c r="A443" s="15">
        <v>392</v>
      </c>
      <c r="B443" s="43" t="s">
        <v>31</v>
      </c>
      <c r="C443" s="43"/>
      <c r="D443" s="43"/>
      <c r="E443" s="19" t="s">
        <v>16</v>
      </c>
      <c r="F443" s="19">
        <v>34</v>
      </c>
      <c r="G443" s="18"/>
      <c r="H443" s="18"/>
      <c r="I443" s="61">
        <v>149.46</v>
      </c>
      <c r="J443" s="61">
        <f>I443*F443</f>
        <v>5081.6400000000003</v>
      </c>
    </row>
    <row r="444" spans="1:10" s="5" customFormat="1" ht="42" customHeight="1">
      <c r="A444" s="15">
        <v>393</v>
      </c>
      <c r="B444" s="42" t="s">
        <v>219</v>
      </c>
      <c r="C444" s="42"/>
      <c r="D444" s="42"/>
      <c r="E444" s="16" t="s">
        <v>16</v>
      </c>
      <c r="F444" s="17">
        <f>F445</f>
        <v>52</v>
      </c>
      <c r="G444" s="18">
        <v>87.33</v>
      </c>
      <c r="H444" s="18">
        <f>G444*F444</f>
        <v>4541.16</v>
      </c>
      <c r="I444" s="61"/>
      <c r="J444" s="61"/>
    </row>
    <row r="445" spans="1:10" s="5" customFormat="1" ht="12.75" customHeight="1">
      <c r="A445" s="15">
        <v>394</v>
      </c>
      <c r="B445" s="43" t="s">
        <v>33</v>
      </c>
      <c r="C445" s="43"/>
      <c r="D445" s="43"/>
      <c r="E445" s="19" t="s">
        <v>16</v>
      </c>
      <c r="F445" s="19">
        <f>38+14</f>
        <v>52</v>
      </c>
      <c r="G445" s="18"/>
      <c r="H445" s="18"/>
      <c r="I445" s="61">
        <v>189.79</v>
      </c>
      <c r="J445" s="61">
        <f t="shared" ref="J445:J452" si="23">I445*F445</f>
        <v>9869.08</v>
      </c>
    </row>
    <row r="446" spans="1:10" s="5" customFormat="1" ht="12.75" customHeight="1">
      <c r="A446" s="15">
        <v>395</v>
      </c>
      <c r="B446" s="43" t="s">
        <v>138</v>
      </c>
      <c r="C446" s="43"/>
      <c r="D446" s="43"/>
      <c r="E446" s="19" t="s">
        <v>14</v>
      </c>
      <c r="F446" s="19">
        <v>1</v>
      </c>
      <c r="G446" s="18"/>
      <c r="H446" s="18"/>
      <c r="I446" s="61">
        <v>20.100000000000001</v>
      </c>
      <c r="J446" s="61">
        <f t="shared" si="23"/>
        <v>20.100000000000001</v>
      </c>
    </row>
    <row r="447" spans="1:10" s="5" customFormat="1" ht="12.75" customHeight="1">
      <c r="A447" s="15">
        <v>396</v>
      </c>
      <c r="B447" s="43" t="s">
        <v>139</v>
      </c>
      <c r="C447" s="43"/>
      <c r="D447" s="43"/>
      <c r="E447" s="19" t="s">
        <v>14</v>
      </c>
      <c r="F447" s="19">
        <v>1</v>
      </c>
      <c r="G447" s="18"/>
      <c r="H447" s="18"/>
      <c r="I447" s="61">
        <v>13.75</v>
      </c>
      <c r="J447" s="61">
        <f t="shared" si="23"/>
        <v>13.75</v>
      </c>
    </row>
    <row r="448" spans="1:10" s="5" customFormat="1" ht="12.75" customHeight="1">
      <c r="A448" s="15">
        <v>397</v>
      </c>
      <c r="B448" s="43" t="s">
        <v>140</v>
      </c>
      <c r="C448" s="43"/>
      <c r="D448" s="43"/>
      <c r="E448" s="19" t="s">
        <v>14</v>
      </c>
      <c r="F448" s="19">
        <v>6</v>
      </c>
      <c r="G448" s="18"/>
      <c r="H448" s="18"/>
      <c r="I448" s="61">
        <v>14.2</v>
      </c>
      <c r="J448" s="61">
        <f t="shared" si="23"/>
        <v>85.2</v>
      </c>
    </row>
    <row r="449" spans="1:10" s="5" customFormat="1" ht="12.75" customHeight="1">
      <c r="A449" s="15">
        <v>398</v>
      </c>
      <c r="B449" s="43" t="s">
        <v>141</v>
      </c>
      <c r="C449" s="43"/>
      <c r="D449" s="43"/>
      <c r="E449" s="19" t="s">
        <v>14</v>
      </c>
      <c r="F449" s="19">
        <v>2</v>
      </c>
      <c r="G449" s="18"/>
      <c r="H449" s="18"/>
      <c r="I449" s="61">
        <v>12.2</v>
      </c>
      <c r="J449" s="61">
        <f t="shared" si="23"/>
        <v>24.4</v>
      </c>
    </row>
    <row r="450" spans="1:10" s="5" customFormat="1" ht="13.5" customHeight="1">
      <c r="A450" s="15">
        <v>399</v>
      </c>
      <c r="B450" s="43" t="s">
        <v>142</v>
      </c>
      <c r="C450" s="43"/>
      <c r="D450" s="43"/>
      <c r="E450" s="19" t="s">
        <v>14</v>
      </c>
      <c r="F450" s="19">
        <v>6</v>
      </c>
      <c r="G450" s="18"/>
      <c r="H450" s="18"/>
      <c r="I450" s="61">
        <v>40.61</v>
      </c>
      <c r="J450" s="61">
        <f t="shared" si="23"/>
        <v>243.66</v>
      </c>
    </row>
    <row r="451" spans="1:10" s="5" customFormat="1" ht="13.5" customHeight="1">
      <c r="A451" s="15">
        <v>400</v>
      </c>
      <c r="B451" s="43" t="s">
        <v>54</v>
      </c>
      <c r="C451" s="43"/>
      <c r="D451" s="43"/>
      <c r="E451" s="19" t="s">
        <v>14</v>
      </c>
      <c r="F451" s="19">
        <v>2</v>
      </c>
      <c r="G451" s="18"/>
      <c r="H451" s="18"/>
      <c r="I451" s="61">
        <v>47.5</v>
      </c>
      <c r="J451" s="61">
        <f t="shared" si="23"/>
        <v>95</v>
      </c>
    </row>
    <row r="452" spans="1:10" s="5" customFormat="1" ht="13.5" customHeight="1">
      <c r="A452" s="15">
        <v>401</v>
      </c>
      <c r="B452" s="43" t="s">
        <v>143</v>
      </c>
      <c r="C452" s="43"/>
      <c r="D452" s="43"/>
      <c r="E452" s="19" t="s">
        <v>14</v>
      </c>
      <c r="F452" s="19">
        <v>1</v>
      </c>
      <c r="G452" s="18"/>
      <c r="H452" s="18"/>
      <c r="I452" s="61">
        <v>52.21</v>
      </c>
      <c r="J452" s="61">
        <f t="shared" si="23"/>
        <v>52.21</v>
      </c>
    </row>
    <row r="453" spans="1:10" s="5" customFormat="1" ht="38.25" customHeight="1">
      <c r="A453" s="15">
        <v>402</v>
      </c>
      <c r="B453" s="42" t="s">
        <v>20</v>
      </c>
      <c r="C453" s="42"/>
      <c r="D453" s="42"/>
      <c r="E453" s="16" t="s">
        <v>16</v>
      </c>
      <c r="F453" s="17">
        <f>F438+F440+F442+F444</f>
        <v>124</v>
      </c>
      <c r="G453" s="18">
        <v>7.28</v>
      </c>
      <c r="H453" s="18">
        <f t="shared" ref="H453:H454" si="24">G453*F453</f>
        <v>902.72</v>
      </c>
      <c r="I453" s="61"/>
      <c r="J453" s="61"/>
    </row>
    <row r="454" spans="1:10" s="5" customFormat="1" ht="25.5" customHeight="1">
      <c r="A454" s="15">
        <v>403</v>
      </c>
      <c r="B454" s="42" t="s">
        <v>35</v>
      </c>
      <c r="C454" s="42"/>
      <c r="D454" s="42"/>
      <c r="E454" s="16" t="s">
        <v>1</v>
      </c>
      <c r="F454" s="44">
        <v>13</v>
      </c>
      <c r="G454" s="18">
        <v>20.38</v>
      </c>
      <c r="H454" s="18">
        <f t="shared" si="24"/>
        <v>264.94</v>
      </c>
      <c r="I454" s="61"/>
      <c r="J454" s="61"/>
    </row>
    <row r="455" spans="1:10" s="5" customFormat="1">
      <c r="A455" s="15"/>
      <c r="B455" s="43" t="s">
        <v>178</v>
      </c>
      <c r="C455" s="43"/>
      <c r="D455" s="43"/>
      <c r="E455" s="19" t="s">
        <v>36</v>
      </c>
      <c r="F455" s="19">
        <v>7</v>
      </c>
      <c r="G455" s="18"/>
      <c r="H455" s="18"/>
      <c r="I455" s="61">
        <v>121.88</v>
      </c>
      <c r="J455" s="61">
        <f>I455*F455</f>
        <v>853.16</v>
      </c>
    </row>
    <row r="456" spans="1:10" s="5" customFormat="1" ht="25.5" customHeight="1">
      <c r="A456" s="15">
        <v>404</v>
      </c>
      <c r="B456" s="42" t="s">
        <v>144</v>
      </c>
      <c r="C456" s="42"/>
      <c r="D456" s="42"/>
      <c r="E456" s="16" t="s">
        <v>14</v>
      </c>
      <c r="F456" s="17">
        <v>16</v>
      </c>
      <c r="G456" s="18">
        <v>87.33</v>
      </c>
      <c r="H456" s="18">
        <f t="shared" ref="H456:H457" si="25">G456*F456</f>
        <v>1397.28</v>
      </c>
      <c r="I456" s="61"/>
      <c r="J456" s="61"/>
    </row>
    <row r="457" spans="1:10" s="5" customFormat="1" ht="25.5" customHeight="1">
      <c r="A457" s="15">
        <v>406</v>
      </c>
      <c r="B457" s="42" t="s">
        <v>13</v>
      </c>
      <c r="C457" s="42"/>
      <c r="D457" s="42"/>
      <c r="E457" s="16" t="s">
        <v>14</v>
      </c>
      <c r="F457" s="19">
        <v>14</v>
      </c>
      <c r="G457" s="18">
        <v>50.95</v>
      </c>
      <c r="H457" s="18">
        <f t="shared" si="25"/>
        <v>713.3</v>
      </c>
      <c r="I457" s="61"/>
      <c r="J457" s="61"/>
    </row>
    <row r="458" spans="1:10" s="5" customFormat="1" ht="25.5" customHeight="1">
      <c r="A458" s="15">
        <v>407</v>
      </c>
      <c r="B458" s="43" t="s">
        <v>212</v>
      </c>
      <c r="C458" s="43"/>
      <c r="D458" s="43"/>
      <c r="E458" s="19" t="s">
        <v>14</v>
      </c>
      <c r="F458" s="19">
        <v>6</v>
      </c>
      <c r="G458" s="18"/>
      <c r="H458" s="18"/>
      <c r="I458" s="61">
        <v>145.71</v>
      </c>
      <c r="J458" s="61">
        <f>I458*F458</f>
        <v>874.26</v>
      </c>
    </row>
    <row r="459" spans="1:10" s="5" customFormat="1" ht="25.5" customHeight="1">
      <c r="A459" s="15">
        <v>408</v>
      </c>
      <c r="B459" s="43" t="s">
        <v>213</v>
      </c>
      <c r="C459" s="43"/>
      <c r="D459" s="43"/>
      <c r="E459" s="19" t="s">
        <v>14</v>
      </c>
      <c r="F459" s="19">
        <v>2</v>
      </c>
      <c r="G459" s="18"/>
      <c r="H459" s="18"/>
      <c r="I459" s="61">
        <v>222.76</v>
      </c>
      <c r="J459" s="61">
        <f>I459*F459</f>
        <v>445.52</v>
      </c>
    </row>
    <row r="460" spans="1:10" s="5" customFormat="1" ht="25.5" customHeight="1">
      <c r="A460" s="15">
        <v>409</v>
      </c>
      <c r="B460" s="43" t="s">
        <v>215</v>
      </c>
      <c r="C460" s="43"/>
      <c r="D460" s="43"/>
      <c r="E460" s="19" t="s">
        <v>14</v>
      </c>
      <c r="F460" s="19">
        <v>4</v>
      </c>
      <c r="G460" s="18"/>
      <c r="H460" s="18"/>
      <c r="I460" s="61">
        <v>64.569999999999993</v>
      </c>
      <c r="J460" s="61">
        <f>I460*F460</f>
        <v>258.27999999999997</v>
      </c>
    </row>
    <row r="461" spans="1:10" s="5" customFormat="1" ht="12.75" customHeight="1">
      <c r="A461" s="15">
        <v>410</v>
      </c>
      <c r="B461" s="43" t="s">
        <v>135</v>
      </c>
      <c r="C461" s="43"/>
      <c r="D461" s="43"/>
      <c r="E461" s="19" t="s">
        <v>14</v>
      </c>
      <c r="F461" s="19">
        <v>4</v>
      </c>
      <c r="G461" s="18"/>
      <c r="H461" s="18"/>
      <c r="I461" s="61">
        <v>83.84</v>
      </c>
      <c r="J461" s="61">
        <f>I461*F461</f>
        <v>335.36</v>
      </c>
    </row>
    <row r="462" spans="1:10" s="5" customFormat="1" ht="25.5" customHeight="1">
      <c r="A462" s="15">
        <v>411</v>
      </c>
      <c r="B462" s="43" t="s">
        <v>215</v>
      </c>
      <c r="C462" s="43"/>
      <c r="D462" s="43"/>
      <c r="E462" s="19" t="s">
        <v>14</v>
      </c>
      <c r="F462" s="19">
        <v>2</v>
      </c>
      <c r="G462" s="18"/>
      <c r="H462" s="18"/>
      <c r="I462" s="61">
        <v>64.569999999999993</v>
      </c>
      <c r="J462" s="61">
        <f>I462*F462</f>
        <v>129.13999999999999</v>
      </c>
    </row>
    <row r="463" spans="1:10" s="5" customFormat="1" ht="51" customHeight="1">
      <c r="A463" s="15">
        <v>412</v>
      </c>
      <c r="B463" s="25" t="s">
        <v>18</v>
      </c>
      <c r="C463" s="25"/>
      <c r="D463" s="25"/>
      <c r="E463" s="23" t="s">
        <v>14</v>
      </c>
      <c r="F463" s="23">
        <f>F464</f>
        <v>2</v>
      </c>
      <c r="G463" s="18">
        <v>211.07</v>
      </c>
      <c r="H463" s="18">
        <f>G463*F463</f>
        <v>422.14</v>
      </c>
      <c r="I463" s="60"/>
      <c r="J463" s="60"/>
    </row>
    <row r="464" spans="1:10" s="5" customFormat="1" ht="25.5" customHeight="1">
      <c r="A464" s="15">
        <v>413</v>
      </c>
      <c r="B464" s="43" t="s">
        <v>210</v>
      </c>
      <c r="C464" s="43"/>
      <c r="D464" s="43"/>
      <c r="E464" s="19" t="s">
        <v>14</v>
      </c>
      <c r="F464" s="19">
        <v>2</v>
      </c>
      <c r="G464" s="18"/>
      <c r="H464" s="18"/>
      <c r="I464" s="61">
        <v>525.38</v>
      </c>
      <c r="J464" s="61">
        <f>I464*F464</f>
        <v>1050.76</v>
      </c>
    </row>
    <row r="465" spans="1:10" s="5" customFormat="1" ht="25.5" customHeight="1">
      <c r="A465" s="15">
        <v>414</v>
      </c>
      <c r="B465" s="42" t="s">
        <v>225</v>
      </c>
      <c r="C465" s="42"/>
      <c r="D465" s="42"/>
      <c r="E465" s="16" t="s">
        <v>16</v>
      </c>
      <c r="F465" s="91">
        <f>SUM(F466:F469)</f>
        <v>124</v>
      </c>
      <c r="G465" s="18">
        <v>18.190000000000001</v>
      </c>
      <c r="H465" s="18">
        <f>G465*F465</f>
        <v>2255.56</v>
      </c>
      <c r="I465" s="61"/>
      <c r="J465" s="61"/>
    </row>
    <row r="466" spans="1:10" s="5" customFormat="1">
      <c r="A466" s="15">
        <v>415</v>
      </c>
      <c r="B466" s="43" t="s">
        <v>201</v>
      </c>
      <c r="C466" s="43"/>
      <c r="D466" s="43"/>
      <c r="E466" s="19" t="s">
        <v>16</v>
      </c>
      <c r="F466" s="19">
        <v>15</v>
      </c>
      <c r="G466" s="18"/>
      <c r="H466" s="18"/>
      <c r="I466" s="61">
        <v>20.75</v>
      </c>
      <c r="J466" s="61">
        <f t="shared" ref="J466:J476" si="26">I466*F466</f>
        <v>311.25</v>
      </c>
    </row>
    <row r="467" spans="1:10" s="5" customFormat="1">
      <c r="A467" s="15">
        <v>416</v>
      </c>
      <c r="B467" s="43" t="s">
        <v>195</v>
      </c>
      <c r="C467" s="43"/>
      <c r="D467" s="43"/>
      <c r="E467" s="19" t="s">
        <v>16</v>
      </c>
      <c r="F467" s="19">
        <v>23</v>
      </c>
      <c r="G467" s="18"/>
      <c r="H467" s="18"/>
      <c r="I467" s="61">
        <v>23.48</v>
      </c>
      <c r="J467" s="61">
        <f t="shared" si="26"/>
        <v>540.04</v>
      </c>
    </row>
    <row r="468" spans="1:10" s="5" customFormat="1">
      <c r="A468" s="15">
        <v>417</v>
      </c>
      <c r="B468" s="43" t="s">
        <v>202</v>
      </c>
      <c r="C468" s="43"/>
      <c r="D468" s="43"/>
      <c r="E468" s="19" t="s">
        <v>16</v>
      </c>
      <c r="F468" s="19">
        <v>34</v>
      </c>
      <c r="G468" s="18"/>
      <c r="H468" s="18"/>
      <c r="I468" s="61">
        <v>26.64</v>
      </c>
      <c r="J468" s="61">
        <f t="shared" si="26"/>
        <v>905.76</v>
      </c>
    </row>
    <row r="469" spans="1:10" s="5" customFormat="1">
      <c r="A469" s="15">
        <v>418</v>
      </c>
      <c r="B469" s="43" t="s">
        <v>197</v>
      </c>
      <c r="C469" s="43"/>
      <c r="D469" s="43"/>
      <c r="E469" s="19" t="s">
        <v>16</v>
      </c>
      <c r="F469" s="19">
        <v>52</v>
      </c>
      <c r="G469" s="18"/>
      <c r="H469" s="18"/>
      <c r="I469" s="61">
        <v>36.4</v>
      </c>
      <c r="J469" s="61">
        <f t="shared" si="26"/>
        <v>1892.8</v>
      </c>
    </row>
    <row r="470" spans="1:10" s="5" customFormat="1" ht="12.75" customHeight="1">
      <c r="A470" s="15">
        <v>419</v>
      </c>
      <c r="B470" s="2" t="s">
        <v>145</v>
      </c>
      <c r="C470" s="2"/>
      <c r="D470" s="2"/>
      <c r="E470" s="23" t="s">
        <v>14</v>
      </c>
      <c r="F470" s="23">
        <v>10</v>
      </c>
      <c r="G470" s="18"/>
      <c r="H470" s="18"/>
      <c r="I470" s="61">
        <v>5</v>
      </c>
      <c r="J470" s="61">
        <f t="shared" si="26"/>
        <v>50</v>
      </c>
    </row>
    <row r="471" spans="1:10" s="5" customFormat="1" ht="12.75" customHeight="1">
      <c r="A471" s="15">
        <v>420</v>
      </c>
      <c r="B471" s="2" t="s">
        <v>146</v>
      </c>
      <c r="C471" s="2"/>
      <c r="D471" s="2"/>
      <c r="E471" s="23" t="s">
        <v>14</v>
      </c>
      <c r="F471" s="23">
        <v>12</v>
      </c>
      <c r="G471" s="18"/>
      <c r="H471" s="18"/>
      <c r="I471" s="61">
        <v>5.67</v>
      </c>
      <c r="J471" s="61">
        <f t="shared" si="26"/>
        <v>68.040000000000006</v>
      </c>
    </row>
    <row r="472" spans="1:10" s="5" customFormat="1" ht="12.75" customHeight="1">
      <c r="A472" s="15">
        <v>421</v>
      </c>
      <c r="B472" s="2" t="s">
        <v>58</v>
      </c>
      <c r="C472" s="2"/>
      <c r="D472" s="2"/>
      <c r="E472" s="23" t="s">
        <v>14</v>
      </c>
      <c r="F472" s="23">
        <v>18</v>
      </c>
      <c r="G472" s="18"/>
      <c r="H472" s="18"/>
      <c r="I472" s="61">
        <v>6.01</v>
      </c>
      <c r="J472" s="61">
        <f t="shared" si="26"/>
        <v>108.18</v>
      </c>
    </row>
    <row r="473" spans="1:10" s="5" customFormat="1" ht="12.75" customHeight="1">
      <c r="A473" s="15">
        <v>422</v>
      </c>
      <c r="B473" s="2" t="s">
        <v>59</v>
      </c>
      <c r="C473" s="2"/>
      <c r="D473" s="2"/>
      <c r="E473" s="23" t="s">
        <v>14</v>
      </c>
      <c r="F473" s="23">
        <v>30</v>
      </c>
      <c r="G473" s="18"/>
      <c r="H473" s="18"/>
      <c r="I473" s="61">
        <v>7.09</v>
      </c>
      <c r="J473" s="61">
        <f t="shared" si="26"/>
        <v>212.7</v>
      </c>
    </row>
    <row r="474" spans="1:10" s="5" customFormat="1" ht="25.5" customHeight="1">
      <c r="A474" s="15">
        <v>423</v>
      </c>
      <c r="B474" s="2" t="s">
        <v>104</v>
      </c>
      <c r="C474" s="2"/>
      <c r="D474" s="2"/>
      <c r="E474" s="23" t="s">
        <v>36</v>
      </c>
      <c r="F474" s="23">
        <v>70</v>
      </c>
      <c r="G474" s="18"/>
      <c r="H474" s="18"/>
      <c r="I474" s="61">
        <v>17.079999999999998</v>
      </c>
      <c r="J474" s="61">
        <f t="shared" si="26"/>
        <v>1195.5999999999999</v>
      </c>
    </row>
    <row r="475" spans="1:10" s="5" customFormat="1" ht="12.75" customHeight="1">
      <c r="A475" s="15">
        <v>424</v>
      </c>
      <c r="B475" s="2" t="s">
        <v>0</v>
      </c>
      <c r="C475" s="2"/>
      <c r="D475" s="2"/>
      <c r="E475" s="23" t="s">
        <v>14</v>
      </c>
      <c r="F475" s="23">
        <v>2</v>
      </c>
      <c r="G475" s="18"/>
      <c r="H475" s="18"/>
      <c r="I475" s="61">
        <v>100</v>
      </c>
      <c r="J475" s="61">
        <f t="shared" si="26"/>
        <v>200</v>
      </c>
    </row>
    <row r="476" spans="1:10" s="5" customFormat="1" ht="12.75" customHeight="1">
      <c r="A476" s="15">
        <v>425</v>
      </c>
      <c r="B476" s="2" t="s">
        <v>147</v>
      </c>
      <c r="C476" s="2"/>
      <c r="D476" s="2"/>
      <c r="E476" s="23" t="s">
        <v>14</v>
      </c>
      <c r="F476" s="23">
        <v>1</v>
      </c>
      <c r="G476" s="18"/>
      <c r="H476" s="18"/>
      <c r="I476" s="61">
        <v>83.33</v>
      </c>
      <c r="J476" s="61">
        <f t="shared" si="26"/>
        <v>83.33</v>
      </c>
    </row>
    <row r="477" spans="1:10" s="5" customFormat="1">
      <c r="A477" s="15">
        <v>428</v>
      </c>
      <c r="B477" s="42" t="s">
        <v>227</v>
      </c>
      <c r="C477" s="42"/>
      <c r="D477" s="42"/>
      <c r="E477" s="16" t="s">
        <v>14</v>
      </c>
      <c r="F477" s="16">
        <v>1</v>
      </c>
      <c r="G477" s="18">
        <v>181.95</v>
      </c>
      <c r="H477" s="18">
        <f>G477*F477</f>
        <v>181.95</v>
      </c>
      <c r="I477" s="61"/>
      <c r="J477" s="61"/>
    </row>
    <row r="478" spans="1:10" s="5" customFormat="1" ht="38.25" customHeight="1">
      <c r="A478" s="15">
        <v>429</v>
      </c>
      <c r="B478" s="43" t="s">
        <v>148</v>
      </c>
      <c r="C478" s="43"/>
      <c r="D478" s="43"/>
      <c r="E478" s="19" t="s">
        <v>14</v>
      </c>
      <c r="F478" s="19">
        <v>1</v>
      </c>
      <c r="G478" s="18"/>
      <c r="H478" s="18"/>
      <c r="I478" s="61">
        <v>1557.5</v>
      </c>
      <c r="J478" s="61">
        <f>I478*F478</f>
        <v>1557.5</v>
      </c>
    </row>
    <row r="479" spans="1:10" s="5" customFormat="1" ht="25.5" customHeight="1">
      <c r="A479" s="15">
        <v>430</v>
      </c>
      <c r="B479" s="2" t="s">
        <v>162</v>
      </c>
      <c r="C479" s="2"/>
      <c r="D479" s="2"/>
      <c r="E479" s="23" t="s">
        <v>14</v>
      </c>
      <c r="F479" s="23">
        <v>1</v>
      </c>
      <c r="G479" s="18"/>
      <c r="H479" s="18"/>
      <c r="I479" s="61">
        <v>100</v>
      </c>
      <c r="J479" s="61">
        <f>I479*F479</f>
        <v>100</v>
      </c>
    </row>
    <row r="480" spans="1:10" s="5" customFormat="1" ht="12.75" customHeight="1">
      <c r="A480" s="15">
        <v>431</v>
      </c>
      <c r="B480" s="2" t="s">
        <v>203</v>
      </c>
      <c r="C480" s="2"/>
      <c r="D480" s="2"/>
      <c r="E480" s="23" t="s">
        <v>16</v>
      </c>
      <c r="F480" s="23">
        <v>850</v>
      </c>
      <c r="G480" s="18"/>
      <c r="H480" s="18"/>
      <c r="I480" s="61">
        <v>3.35</v>
      </c>
      <c r="J480" s="61">
        <f>I480*F480</f>
        <v>2847.5</v>
      </c>
    </row>
    <row r="481" spans="1:10" s="5" customFormat="1" ht="12.75" customHeight="1">
      <c r="A481" s="15">
        <v>432</v>
      </c>
      <c r="B481" s="2" t="s">
        <v>204</v>
      </c>
      <c r="C481" s="2"/>
      <c r="D481" s="2"/>
      <c r="E481" s="23" t="s">
        <v>24</v>
      </c>
      <c r="F481" s="23">
        <v>12.5</v>
      </c>
      <c r="G481" s="18"/>
      <c r="H481" s="18"/>
      <c r="I481" s="61">
        <v>288.54000000000002</v>
      </c>
      <c r="J481" s="61">
        <f>I481*F481</f>
        <v>3606.75</v>
      </c>
    </row>
    <row r="482" spans="1:10" s="5" customFormat="1" ht="31.5" customHeight="1">
      <c r="A482" s="40"/>
      <c r="B482" s="16" t="s">
        <v>223</v>
      </c>
      <c r="C482" s="16"/>
      <c r="D482" s="16"/>
      <c r="E482" s="41"/>
      <c r="F482" s="41"/>
      <c r="G482" s="18"/>
      <c r="H482" s="18"/>
      <c r="I482" s="63"/>
      <c r="J482" s="63"/>
    </row>
    <row r="483" spans="1:10" s="5" customFormat="1" ht="38.25" customHeight="1">
      <c r="A483" s="15">
        <v>433</v>
      </c>
      <c r="B483" s="42" t="s">
        <v>226</v>
      </c>
      <c r="C483" s="42"/>
      <c r="D483" s="42"/>
      <c r="E483" s="16" t="s">
        <v>16</v>
      </c>
      <c r="F483" s="17">
        <f>F484</f>
        <v>35</v>
      </c>
      <c r="G483" s="18">
        <v>65.5</v>
      </c>
      <c r="H483" s="18">
        <f>G483*F483</f>
        <v>2292.5</v>
      </c>
      <c r="I483" s="61"/>
      <c r="J483" s="61"/>
    </row>
    <row r="484" spans="1:10" s="5" customFormat="1" ht="12.75" customHeight="1">
      <c r="A484" s="15">
        <v>434</v>
      </c>
      <c r="B484" s="43" t="s">
        <v>149</v>
      </c>
      <c r="C484" s="43"/>
      <c r="D484" s="43"/>
      <c r="E484" s="19" t="s">
        <v>16</v>
      </c>
      <c r="F484" s="19">
        <v>35</v>
      </c>
      <c r="G484" s="18"/>
      <c r="H484" s="18"/>
      <c r="I484" s="61">
        <v>64.930000000000007</v>
      </c>
      <c r="J484" s="61">
        <f>I484*F484</f>
        <v>2272.5500000000002</v>
      </c>
    </row>
    <row r="485" spans="1:10" s="5" customFormat="1" ht="39.75" customHeight="1">
      <c r="A485" s="15">
        <v>435</v>
      </c>
      <c r="B485" s="42" t="s">
        <v>222</v>
      </c>
      <c r="C485" s="42"/>
      <c r="D485" s="42"/>
      <c r="E485" s="16" t="s">
        <v>16</v>
      </c>
      <c r="F485" s="17">
        <f>F486</f>
        <v>18</v>
      </c>
      <c r="G485" s="18">
        <v>65.5</v>
      </c>
      <c r="H485" s="18">
        <f>G485*F485</f>
        <v>1179</v>
      </c>
      <c r="I485" s="61"/>
      <c r="J485" s="61"/>
    </row>
    <row r="486" spans="1:10" s="5" customFormat="1" ht="12.75" customHeight="1">
      <c r="A486" s="15">
        <v>436</v>
      </c>
      <c r="B486" s="43" t="s">
        <v>40</v>
      </c>
      <c r="C486" s="43"/>
      <c r="D486" s="43"/>
      <c r="E486" s="19" t="s">
        <v>16</v>
      </c>
      <c r="F486" s="19">
        <v>18</v>
      </c>
      <c r="G486" s="18"/>
      <c r="H486" s="18"/>
      <c r="I486" s="61">
        <v>93.28</v>
      </c>
      <c r="J486" s="61">
        <f>I486*F486</f>
        <v>1679.04</v>
      </c>
    </row>
    <row r="487" spans="1:10" s="5" customFormat="1" ht="12.75" customHeight="1">
      <c r="A487" s="15">
        <v>437</v>
      </c>
      <c r="B487" s="43" t="s">
        <v>150</v>
      </c>
      <c r="C487" s="43"/>
      <c r="D487" s="43"/>
      <c r="E487" s="19" t="s">
        <v>14</v>
      </c>
      <c r="F487" s="19">
        <v>5</v>
      </c>
      <c r="G487" s="18"/>
      <c r="H487" s="18"/>
      <c r="I487" s="61">
        <v>8.3000000000000007</v>
      </c>
      <c r="J487" s="61">
        <f>I487*F487</f>
        <v>41.5</v>
      </c>
    </row>
    <row r="488" spans="1:10" s="5" customFormat="1" ht="12.75" customHeight="1">
      <c r="A488" s="15">
        <v>438</v>
      </c>
      <c r="B488" s="43" t="s">
        <v>151</v>
      </c>
      <c r="C488" s="43"/>
      <c r="D488" s="43"/>
      <c r="E488" s="19" t="s">
        <v>14</v>
      </c>
      <c r="F488" s="19">
        <v>1</v>
      </c>
      <c r="G488" s="18"/>
      <c r="H488" s="18"/>
      <c r="I488" s="61">
        <v>9.09</v>
      </c>
      <c r="J488" s="61">
        <f>I488*F488</f>
        <v>9.09</v>
      </c>
    </row>
    <row r="489" spans="1:10" s="5" customFormat="1" ht="38.25" customHeight="1">
      <c r="A489" s="15">
        <v>439</v>
      </c>
      <c r="B489" s="42" t="s">
        <v>20</v>
      </c>
      <c r="C489" s="42"/>
      <c r="D489" s="42"/>
      <c r="E489" s="16" t="s">
        <v>16</v>
      </c>
      <c r="F489" s="17">
        <f>F484+F486</f>
        <v>53</v>
      </c>
      <c r="G489" s="18">
        <v>7.28</v>
      </c>
      <c r="H489" s="18">
        <f t="shared" ref="H489:H490" si="27">G489*F489</f>
        <v>385.84</v>
      </c>
      <c r="I489" s="61"/>
      <c r="J489" s="61"/>
    </row>
    <row r="490" spans="1:10" s="5" customFormat="1" ht="25.5" customHeight="1">
      <c r="A490" s="15">
        <v>440</v>
      </c>
      <c r="B490" s="42" t="s">
        <v>35</v>
      </c>
      <c r="C490" s="42"/>
      <c r="D490" s="42"/>
      <c r="E490" s="16" t="s">
        <v>1</v>
      </c>
      <c r="F490" s="44">
        <v>5.6</v>
      </c>
      <c r="G490" s="18">
        <v>20.38</v>
      </c>
      <c r="H490" s="18">
        <f t="shared" si="27"/>
        <v>114.13</v>
      </c>
      <c r="I490" s="61"/>
      <c r="J490" s="61"/>
    </row>
    <row r="491" spans="1:10" s="5" customFormat="1" ht="12.75" customHeight="1">
      <c r="A491" s="15"/>
      <c r="B491" s="43" t="s">
        <v>178</v>
      </c>
      <c r="C491" s="43"/>
      <c r="D491" s="43"/>
      <c r="E491" s="19" t="s">
        <v>36</v>
      </c>
      <c r="F491" s="19">
        <v>3</v>
      </c>
      <c r="G491" s="18"/>
      <c r="H491" s="18"/>
      <c r="I491" s="61">
        <v>121.88</v>
      </c>
      <c r="J491" s="61">
        <f>I491*F491</f>
        <v>365.64</v>
      </c>
    </row>
    <row r="492" spans="1:10" s="5" customFormat="1" ht="25.5" customHeight="1">
      <c r="A492" s="15">
        <v>441</v>
      </c>
      <c r="B492" s="42" t="s">
        <v>96</v>
      </c>
      <c r="C492" s="42"/>
      <c r="D492" s="42"/>
      <c r="E492" s="16" t="s">
        <v>14</v>
      </c>
      <c r="F492" s="17">
        <v>1</v>
      </c>
      <c r="G492" s="18">
        <v>87.33</v>
      </c>
      <c r="H492" s="18">
        <f t="shared" ref="H492:H495" si="28">G492*F492</f>
        <v>87.33</v>
      </c>
      <c r="I492" s="61"/>
      <c r="J492" s="61"/>
    </row>
    <row r="493" spans="1:10" s="5" customFormat="1" ht="25.5" customHeight="1">
      <c r="A493" s="15">
        <v>442</v>
      </c>
      <c r="B493" s="42" t="s">
        <v>97</v>
      </c>
      <c r="C493" s="42"/>
      <c r="D493" s="42"/>
      <c r="E493" s="16" t="s">
        <v>14</v>
      </c>
      <c r="F493" s="17">
        <v>1</v>
      </c>
      <c r="G493" s="18">
        <v>87.33</v>
      </c>
      <c r="H493" s="18">
        <f t="shared" si="28"/>
        <v>87.33</v>
      </c>
      <c r="I493" s="61"/>
      <c r="J493" s="61"/>
    </row>
    <row r="494" spans="1:10" s="5" customFormat="1" ht="25.5" customHeight="1">
      <c r="A494" s="15">
        <v>443</v>
      </c>
      <c r="B494" s="42" t="s">
        <v>152</v>
      </c>
      <c r="C494" s="42"/>
      <c r="D494" s="42"/>
      <c r="E494" s="16" t="s">
        <v>14</v>
      </c>
      <c r="F494" s="17">
        <v>2</v>
      </c>
      <c r="G494" s="18">
        <v>87.33</v>
      </c>
      <c r="H494" s="18">
        <f t="shared" si="28"/>
        <v>174.66</v>
      </c>
      <c r="I494" s="61"/>
      <c r="J494" s="61"/>
    </row>
    <row r="495" spans="1:10" s="5" customFormat="1" ht="25.5" customHeight="1">
      <c r="A495" s="15">
        <v>444</v>
      </c>
      <c r="B495" s="42" t="s">
        <v>13</v>
      </c>
      <c r="C495" s="42"/>
      <c r="D495" s="42"/>
      <c r="E495" s="16" t="s">
        <v>14</v>
      </c>
      <c r="F495" s="19">
        <v>12</v>
      </c>
      <c r="G495" s="18">
        <v>50.95</v>
      </c>
      <c r="H495" s="18">
        <f t="shared" si="28"/>
        <v>611.4</v>
      </c>
      <c r="I495" s="61"/>
      <c r="J495" s="61"/>
    </row>
    <row r="496" spans="1:10" s="5" customFormat="1" ht="25.5" customHeight="1">
      <c r="A496" s="15">
        <v>445</v>
      </c>
      <c r="B496" s="43" t="s">
        <v>215</v>
      </c>
      <c r="C496" s="43"/>
      <c r="D496" s="43"/>
      <c r="E496" s="19" t="s">
        <v>14</v>
      </c>
      <c r="F496" s="19">
        <v>4</v>
      </c>
      <c r="G496" s="18"/>
      <c r="H496" s="18"/>
      <c r="I496" s="61">
        <v>64.569999999999993</v>
      </c>
      <c r="J496" s="61">
        <f>I496*F496</f>
        <v>258.27999999999997</v>
      </c>
    </row>
    <row r="497" spans="1:11" s="5" customFormat="1" ht="25.5" customHeight="1">
      <c r="A497" s="15">
        <v>446</v>
      </c>
      <c r="B497" s="43" t="s">
        <v>209</v>
      </c>
      <c r="C497" s="43"/>
      <c r="D497" s="43"/>
      <c r="E497" s="19" t="s">
        <v>14</v>
      </c>
      <c r="F497" s="19">
        <v>4</v>
      </c>
      <c r="G497" s="18"/>
      <c r="H497" s="18"/>
      <c r="I497" s="61">
        <v>79.47</v>
      </c>
      <c r="J497" s="61">
        <f>I497*F497</f>
        <v>317.88</v>
      </c>
    </row>
    <row r="498" spans="1:11" s="5" customFormat="1" ht="12.75" customHeight="1">
      <c r="A498" s="15">
        <v>447</v>
      </c>
      <c r="B498" s="43" t="s">
        <v>135</v>
      </c>
      <c r="C498" s="43"/>
      <c r="D498" s="43"/>
      <c r="E498" s="19" t="s">
        <v>14</v>
      </c>
      <c r="F498" s="19">
        <v>4</v>
      </c>
      <c r="G498" s="18"/>
      <c r="H498" s="18"/>
      <c r="I498" s="61">
        <v>83.84</v>
      </c>
      <c r="J498" s="61">
        <f>I498*F498</f>
        <v>335.36</v>
      </c>
    </row>
    <row r="499" spans="1:11" s="5" customFormat="1" ht="25.5" customHeight="1">
      <c r="A499" s="15">
        <v>448</v>
      </c>
      <c r="B499" s="43" t="s">
        <v>215</v>
      </c>
      <c r="C499" s="43"/>
      <c r="D499" s="43"/>
      <c r="E499" s="19" t="s">
        <v>14</v>
      </c>
      <c r="F499" s="19">
        <v>4</v>
      </c>
      <c r="G499" s="18"/>
      <c r="H499" s="18"/>
      <c r="I499" s="61">
        <v>64.569999999999993</v>
      </c>
      <c r="J499" s="61">
        <f>I499*F499</f>
        <v>258.27999999999997</v>
      </c>
    </row>
    <row r="500" spans="1:11" s="5" customFormat="1" ht="25.5" customHeight="1">
      <c r="A500" s="15">
        <v>449</v>
      </c>
      <c r="B500" s="42" t="s">
        <v>23</v>
      </c>
      <c r="C500" s="42"/>
      <c r="D500" s="42"/>
      <c r="E500" s="16" t="s">
        <v>16</v>
      </c>
      <c r="F500" s="91">
        <f>SUM(F501:F502)</f>
        <v>53</v>
      </c>
      <c r="G500" s="18">
        <v>18.190000000000001</v>
      </c>
      <c r="H500" s="18">
        <f>G500*F500</f>
        <v>964.07</v>
      </c>
      <c r="I500" s="61"/>
      <c r="J500" s="61"/>
    </row>
    <row r="501" spans="1:11" s="5" customFormat="1">
      <c r="A501" s="15">
        <v>450</v>
      </c>
      <c r="B501" s="43" t="s">
        <v>200</v>
      </c>
      <c r="C501" s="43"/>
      <c r="D501" s="43"/>
      <c r="E501" s="19" t="s">
        <v>16</v>
      </c>
      <c r="F501" s="19">
        <v>35</v>
      </c>
      <c r="G501" s="45"/>
      <c r="H501" s="45"/>
      <c r="I501" s="61">
        <v>18.07</v>
      </c>
      <c r="J501" s="61">
        <f>I501*F501</f>
        <v>632.45000000000005</v>
      </c>
    </row>
    <row r="502" spans="1:11" s="5" customFormat="1">
      <c r="A502" s="15">
        <v>451</v>
      </c>
      <c r="B502" s="43" t="s">
        <v>201</v>
      </c>
      <c r="C502" s="43"/>
      <c r="D502" s="43"/>
      <c r="E502" s="19" t="s">
        <v>16</v>
      </c>
      <c r="F502" s="19">
        <v>18</v>
      </c>
      <c r="G502" s="45"/>
      <c r="H502" s="45"/>
      <c r="I502" s="61">
        <v>20.71</v>
      </c>
      <c r="J502" s="61">
        <f>I502*F502</f>
        <v>372.78</v>
      </c>
    </row>
    <row r="503" spans="1:11" s="5" customFormat="1" ht="26.25" customHeight="1" thickBot="1">
      <c r="A503" s="67">
        <v>452</v>
      </c>
      <c r="B503" s="43" t="s">
        <v>104</v>
      </c>
      <c r="C503" s="43"/>
      <c r="D503" s="43"/>
      <c r="E503" s="19" t="s">
        <v>36</v>
      </c>
      <c r="F503" s="19">
        <v>16</v>
      </c>
      <c r="G503" s="3"/>
      <c r="H503" s="3"/>
      <c r="I503" s="61">
        <v>17.079999999999998</v>
      </c>
      <c r="J503" s="61">
        <f>I503*F503</f>
        <v>273.27999999999997</v>
      </c>
    </row>
    <row r="504" spans="1:11" s="56" customFormat="1" ht="15.75" customHeight="1">
      <c r="A504" s="153" t="s">
        <v>231</v>
      </c>
      <c r="B504" s="154"/>
      <c r="C504" s="154"/>
      <c r="D504" s="154"/>
      <c r="E504" s="154"/>
      <c r="F504" s="155"/>
      <c r="G504" s="27"/>
      <c r="H504" s="77">
        <f>SUM(H18:H503)</f>
        <v>307881.19</v>
      </c>
      <c r="I504" s="77"/>
      <c r="J504" s="78">
        <f>SUM(J18:J503)</f>
        <v>555457.56999999995</v>
      </c>
    </row>
    <row r="505" spans="1:11" s="56" customFormat="1" ht="15.75" customHeight="1">
      <c r="A505" s="137" t="s">
        <v>234</v>
      </c>
      <c r="B505" s="138"/>
      <c r="C505" s="138"/>
      <c r="D505" s="138"/>
      <c r="E505" s="138"/>
      <c r="F505" s="139"/>
      <c r="G505" s="28"/>
      <c r="H505" s="98">
        <f>H504*0.03</f>
        <v>9236.4357</v>
      </c>
      <c r="I505" s="62"/>
      <c r="J505" s="62"/>
      <c r="K505" s="90" t="e">
        <f>J508-#REF!</f>
        <v>#REF!</v>
      </c>
    </row>
    <row r="506" spans="1:11" s="56" customFormat="1" ht="17.25" customHeight="1">
      <c r="A506" s="140" t="s">
        <v>181</v>
      </c>
      <c r="B506" s="141"/>
      <c r="C506" s="141"/>
      <c r="D506" s="141"/>
      <c r="E506" s="141"/>
      <c r="F506" s="142"/>
      <c r="G506" s="65"/>
      <c r="H506" s="99"/>
      <c r="I506" s="66"/>
      <c r="J506" s="79">
        <f>H504+H505+J504</f>
        <v>872575.2</v>
      </c>
    </row>
    <row r="507" spans="1:11" s="56" customFormat="1" ht="19.5" customHeight="1">
      <c r="A507" s="143" t="s">
        <v>182</v>
      </c>
      <c r="B507" s="144"/>
      <c r="C507" s="144"/>
      <c r="D507" s="144"/>
      <c r="E507" s="144"/>
      <c r="F507" s="145"/>
      <c r="G507" s="81"/>
      <c r="H507" s="81"/>
      <c r="I507" s="82"/>
      <c r="J507" s="83">
        <f>0.2*J506</f>
        <v>174515.04</v>
      </c>
    </row>
    <row r="508" spans="1:11" s="56" customFormat="1" ht="18" customHeight="1" thickBot="1">
      <c r="A508" s="146" t="s">
        <v>186</v>
      </c>
      <c r="B508" s="147"/>
      <c r="C508" s="147"/>
      <c r="D508" s="147"/>
      <c r="E508" s="147"/>
      <c r="F508" s="148"/>
      <c r="G508" s="29"/>
      <c r="H508" s="29"/>
      <c r="I508" s="72"/>
      <c r="J508" s="80">
        <f>SUM(J506:J507)</f>
        <v>1047090.24</v>
      </c>
    </row>
    <row r="511" spans="1:11" s="33" customFormat="1">
      <c r="B511" s="30" t="s">
        <v>25</v>
      </c>
      <c r="C511" s="30"/>
      <c r="D511" s="30"/>
      <c r="E511" s="31"/>
      <c r="F511" s="32"/>
    </row>
    <row r="512" spans="1:11" s="33" customFormat="1">
      <c r="B512" s="34" t="s">
        <v>177</v>
      </c>
      <c r="C512" s="34"/>
      <c r="D512" s="34"/>
      <c r="E512" s="34"/>
      <c r="F512" s="31"/>
      <c r="J512" s="74" t="s">
        <v>183</v>
      </c>
    </row>
    <row r="513" spans="2:10" s="33" customFormat="1">
      <c r="B513" s="35" t="s">
        <v>26</v>
      </c>
      <c r="C513" s="35"/>
      <c r="D513" s="35"/>
      <c r="E513" s="35"/>
      <c r="F513" s="36"/>
      <c r="J513" s="1" t="s">
        <v>155</v>
      </c>
    </row>
    <row r="514" spans="2:10" ht="14.25">
      <c r="B514" s="38"/>
      <c r="C514" s="38"/>
      <c r="D514" s="38"/>
      <c r="E514" s="38"/>
      <c r="F514" s="38"/>
      <c r="G514" s="33"/>
      <c r="H514" s="33"/>
      <c r="I514" s="33"/>
      <c r="J514" s="33"/>
    </row>
    <row r="515" spans="2:10">
      <c r="B515" s="32" t="s">
        <v>27</v>
      </c>
      <c r="C515" s="32"/>
      <c r="D515" s="32"/>
      <c r="E515" s="58"/>
      <c r="F515" s="58"/>
      <c r="G515" s="33"/>
      <c r="H515" s="33"/>
      <c r="I515" s="33"/>
      <c r="J515" s="33"/>
    </row>
    <row r="516" spans="2:10">
      <c r="B516" s="75" t="s">
        <v>184</v>
      </c>
      <c r="C516" s="75"/>
      <c r="D516" s="75"/>
      <c r="E516" s="58"/>
      <c r="F516" s="58"/>
      <c r="G516" s="33"/>
      <c r="H516" s="33"/>
      <c r="I516" s="33"/>
      <c r="J516" s="74" t="s">
        <v>183</v>
      </c>
    </row>
    <row r="517" spans="2:10">
      <c r="B517" s="35" t="s">
        <v>26</v>
      </c>
      <c r="C517" s="35"/>
      <c r="D517" s="35"/>
      <c r="E517" s="58"/>
      <c r="F517" s="59"/>
      <c r="G517" s="33"/>
      <c r="H517" s="33"/>
      <c r="I517" s="5"/>
      <c r="J517" s="1" t="s">
        <v>155</v>
      </c>
    </row>
  </sheetData>
  <autoFilter ref="A13:J508" xr:uid="{00000000-0009-0000-0000-000000000000}"/>
  <mergeCells count="20">
    <mergeCell ref="E2:J2"/>
    <mergeCell ref="A7:J7"/>
    <mergeCell ref="A8:J8"/>
    <mergeCell ref="A9:J9"/>
    <mergeCell ref="H12:I12"/>
    <mergeCell ref="G15:H15"/>
    <mergeCell ref="I15:J15"/>
    <mergeCell ref="K16:K17"/>
    <mergeCell ref="L16:L17"/>
    <mergeCell ref="A504:F504"/>
    <mergeCell ref="A15:A16"/>
    <mergeCell ref="B15:B16"/>
    <mergeCell ref="C15:C16"/>
    <mergeCell ref="D15:D16"/>
    <mergeCell ref="E15:E16"/>
    <mergeCell ref="A505:F505"/>
    <mergeCell ref="A506:F506"/>
    <mergeCell ref="A507:F507"/>
    <mergeCell ref="A508:F508"/>
    <mergeCell ref="F15:F16"/>
  </mergeCells>
  <pageMargins left="0.98425196850393704" right="0.19685039370078741" top="0.39370078740157483" bottom="0.39370078740157483" header="0" footer="0"/>
  <pageSetup paperSize="9" scale="55" fitToHeight="0" orientation="portrait" r:id="rId1"/>
  <rowBreaks count="1" manualBreakCount="1">
    <brk id="45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tabSelected="1" zoomScaleNormal="100" workbookViewId="0">
      <selection activeCell="K8" sqref="K8"/>
    </sheetView>
  </sheetViews>
  <sheetFormatPr defaultColWidth="9.140625" defaultRowHeight="12.75"/>
  <cols>
    <col min="1" max="1" width="9.140625" style="109"/>
    <col min="2" max="2" width="65.85546875" style="113" customWidth="1"/>
    <col min="3" max="3" width="15" style="127" customWidth="1"/>
    <col min="4" max="4" width="12.42578125" style="110" hidden="1" customWidth="1"/>
    <col min="5" max="5" width="8.42578125" style="110" customWidth="1"/>
    <col min="6" max="6" width="11.140625" style="112" customWidth="1"/>
    <col min="7" max="7" width="14.42578125" style="109" customWidth="1"/>
    <col min="8" max="11" width="15.5703125" style="109" customWidth="1"/>
    <col min="12" max="16384" width="9.140625" style="109"/>
  </cols>
  <sheetData>
    <row r="1" spans="1:7" s="110" customFormat="1">
      <c r="A1" s="163" t="s">
        <v>9</v>
      </c>
      <c r="B1" s="164" t="s">
        <v>10</v>
      </c>
      <c r="C1" s="164" t="s">
        <v>254</v>
      </c>
      <c r="D1" s="164" t="s">
        <v>251</v>
      </c>
      <c r="E1" s="165" t="s">
        <v>250</v>
      </c>
      <c r="F1" s="166" t="s">
        <v>243</v>
      </c>
      <c r="G1" s="166"/>
    </row>
    <row r="2" spans="1:7" s="110" customFormat="1" ht="38.25">
      <c r="A2" s="163"/>
      <c r="B2" s="164"/>
      <c r="C2" s="164"/>
      <c r="D2" s="164"/>
      <c r="E2" s="165"/>
      <c r="F2" s="131" t="s">
        <v>262</v>
      </c>
      <c r="G2" s="131" t="s">
        <v>263</v>
      </c>
    </row>
    <row r="3" spans="1:7">
      <c r="A3" s="130" t="s">
        <v>241</v>
      </c>
      <c r="B3" s="129">
        <v>3</v>
      </c>
      <c r="C3" s="130" t="s">
        <v>242</v>
      </c>
      <c r="D3" s="129">
        <v>5</v>
      </c>
      <c r="E3" s="111">
        <v>6</v>
      </c>
      <c r="F3" s="129">
        <v>7</v>
      </c>
      <c r="G3" s="130" t="s">
        <v>260</v>
      </c>
    </row>
    <row r="4" spans="1:7" ht="24.75" customHeight="1">
      <c r="A4" s="116" t="s">
        <v>240</v>
      </c>
      <c r="B4" s="128" t="s">
        <v>261</v>
      </c>
      <c r="C4" s="128"/>
      <c r="D4" s="126"/>
      <c r="E4" s="126"/>
      <c r="F4" s="123"/>
      <c r="G4" s="123"/>
    </row>
    <row r="5" spans="1:7" ht="28.5" customHeight="1">
      <c r="A5" s="116" t="s">
        <v>244</v>
      </c>
      <c r="B5" s="119" t="s">
        <v>255</v>
      </c>
      <c r="C5" s="117" t="s">
        <v>256</v>
      </c>
      <c r="D5" s="125"/>
      <c r="E5" s="125">
        <v>1</v>
      </c>
      <c r="F5" s="167"/>
      <c r="G5" s="123">
        <f>E5*F5</f>
        <v>0</v>
      </c>
    </row>
    <row r="6" spans="1:7" ht="57.75" customHeight="1">
      <c r="A6" s="136" t="s">
        <v>247</v>
      </c>
      <c r="B6" s="134" t="s">
        <v>257</v>
      </c>
      <c r="C6" s="115" t="s">
        <v>256</v>
      </c>
      <c r="D6" s="122"/>
      <c r="E6" s="122">
        <v>1</v>
      </c>
      <c r="F6" s="123"/>
      <c r="G6" s="123"/>
    </row>
    <row r="7" spans="1:7" ht="26.25" customHeight="1">
      <c r="A7" s="124" t="s">
        <v>245</v>
      </c>
      <c r="B7" s="119" t="s">
        <v>258</v>
      </c>
      <c r="C7" s="117" t="s">
        <v>26</v>
      </c>
      <c r="D7" s="125"/>
      <c r="E7" s="125">
        <v>36</v>
      </c>
      <c r="F7" s="167"/>
      <c r="G7" s="123">
        <f t="shared" ref="G7" si="0">F7*E7</f>
        <v>0</v>
      </c>
    </row>
    <row r="8" spans="1:7" ht="69" customHeight="1">
      <c r="A8" s="130" t="s">
        <v>248</v>
      </c>
      <c r="B8" s="134" t="s">
        <v>259</v>
      </c>
      <c r="C8" s="129" t="s">
        <v>26</v>
      </c>
      <c r="D8" s="122">
        <v>1.02</v>
      </c>
      <c r="E8" s="122">
        <f>D8*E7</f>
        <v>36.72</v>
      </c>
      <c r="F8" s="123"/>
      <c r="G8" s="123"/>
    </row>
    <row r="9" spans="1:7" ht="48.75" customHeight="1">
      <c r="A9" s="124" t="s">
        <v>246</v>
      </c>
      <c r="B9" s="118" t="s">
        <v>253</v>
      </c>
      <c r="C9" s="120" t="s">
        <v>26</v>
      </c>
      <c r="D9" s="125"/>
      <c r="E9" s="125">
        <v>22</v>
      </c>
      <c r="F9" s="167"/>
      <c r="G9" s="123">
        <f t="shared" ref="G9" si="1">F9*E9</f>
        <v>0</v>
      </c>
    </row>
    <row r="10" spans="1:7" s="110" customFormat="1" ht="66" customHeight="1">
      <c r="A10" s="130" t="s">
        <v>249</v>
      </c>
      <c r="B10" s="135" t="s">
        <v>252</v>
      </c>
      <c r="C10" s="114" t="s">
        <v>26</v>
      </c>
      <c r="D10" s="122">
        <v>1.01</v>
      </c>
      <c r="E10" s="122">
        <f>E9*D10</f>
        <v>22.22</v>
      </c>
      <c r="F10" s="123"/>
      <c r="G10" s="123"/>
    </row>
    <row r="11" spans="1:7" s="110" customFormat="1"/>
    <row r="12" spans="1:7">
      <c r="B12" s="109"/>
      <c r="C12" s="109"/>
      <c r="D12" s="109"/>
      <c r="E12" s="109"/>
      <c r="F12" s="109"/>
    </row>
    <row r="13" spans="1:7" s="121" customFormat="1"/>
    <row r="14" spans="1:7" s="121" customFormat="1"/>
    <row r="15" spans="1:7" s="121" customFormat="1"/>
    <row r="16" spans="1:7" s="110" customFormat="1"/>
    <row r="17" spans="2:6" s="110" customFormat="1"/>
    <row r="18" spans="2:6" s="110" customFormat="1"/>
    <row r="19" spans="2:6" s="110" customFormat="1"/>
    <row r="20" spans="2:6" s="110" customFormat="1"/>
    <row r="21" spans="2:6" s="110" customFormat="1"/>
    <row r="22" spans="2:6" s="110" customFormat="1"/>
    <row r="23" spans="2:6" s="121" customFormat="1"/>
    <row r="24" spans="2:6">
      <c r="B24" s="109"/>
      <c r="C24" s="109"/>
      <c r="D24" s="109"/>
      <c r="E24" s="109"/>
      <c r="F24" s="109"/>
    </row>
    <row r="25" spans="2:6">
      <c r="B25" s="109"/>
      <c r="C25" s="109"/>
      <c r="D25" s="109"/>
      <c r="E25" s="109"/>
      <c r="F25" s="109"/>
    </row>
    <row r="26" spans="2:6">
      <c r="B26" s="109"/>
      <c r="C26" s="109"/>
      <c r="D26" s="109"/>
      <c r="E26" s="109"/>
      <c r="F26" s="109"/>
    </row>
    <row r="27" spans="2:6">
      <c r="B27" s="109"/>
      <c r="C27" s="109"/>
      <c r="D27" s="109"/>
      <c r="E27" s="109"/>
      <c r="F27" s="109"/>
    </row>
    <row r="28" spans="2:6">
      <c r="B28" s="109"/>
      <c r="C28" s="109"/>
      <c r="D28" s="109"/>
      <c r="E28" s="109"/>
      <c r="F28" s="109"/>
    </row>
    <row r="29" spans="2:6" ht="52.5" customHeight="1">
      <c r="B29" s="109"/>
      <c r="C29" s="109"/>
      <c r="D29" s="109"/>
      <c r="E29" s="109"/>
      <c r="F29" s="109"/>
    </row>
    <row r="30" spans="2:6">
      <c r="B30" s="109"/>
      <c r="C30" s="109"/>
      <c r="D30" s="109"/>
      <c r="E30" s="109"/>
      <c r="F30" s="109"/>
    </row>
    <row r="31" spans="2:6" s="132" customFormat="1" ht="15"/>
    <row r="32" spans="2:6" s="133" customFormat="1" ht="38.25" customHeight="1"/>
    <row r="33" spans="1:11" s="133" customFormat="1" ht="53.25" customHeight="1">
      <c r="A33" s="109"/>
      <c r="B33" s="113"/>
      <c r="C33" s="127"/>
      <c r="D33" s="110"/>
      <c r="E33" s="110"/>
      <c r="F33" s="112"/>
      <c r="G33" s="109"/>
      <c r="H33" s="109"/>
      <c r="I33" s="109"/>
      <c r="J33" s="109"/>
      <c r="K33" s="109"/>
    </row>
    <row r="34" spans="1:11" ht="12.75" customHeight="1"/>
  </sheetData>
  <mergeCells count="6"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МДГ-1 водопостачання (2)</vt:lpstr>
      <vt:lpstr>ТЗ_ЕТР_кв128</vt:lpstr>
      <vt:lpstr>'МДГ-1 водопостачання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</dc:creator>
  <cp:lastModifiedBy>Admin</cp:lastModifiedBy>
  <cp:lastPrinted>2021-10-29T13:34:03Z</cp:lastPrinted>
  <dcterms:created xsi:type="dcterms:W3CDTF">2019-08-14T07:53:21Z</dcterms:created>
  <dcterms:modified xsi:type="dcterms:W3CDTF">2024-11-01T09:32:52Z</dcterms:modified>
</cp:coreProperties>
</file>