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vtsyhanok\AppData\Local\Microsoft\Windows\INetCache\Content.Outlook\XZ18UQAC\"/>
    </mc:Choice>
  </mc:AlternateContent>
  <xr:revisionPtr revIDLastSave="0" documentId="13_ncr:1_{A67BACFB-3752-4740-AB02-8EB96A1B0F2D}"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3" r:id="rId3"/>
  </sheets>
  <definedNames>
    <definedName name="Виконується">#REF!</definedName>
    <definedName name="_xlnm.Print_Area" localSheetId="2">Лист1!$A$1:$L$77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0" i="53" l="1"/>
  <c r="F60" i="53"/>
  <c r="K55" i="53"/>
  <c r="F59" i="53" l="1"/>
  <c r="I28" i="53"/>
  <c r="K28" i="53" s="1"/>
  <c r="I27" i="53"/>
  <c r="K27" i="53" s="1"/>
  <c r="F27" i="53"/>
  <c r="F26" i="53"/>
  <c r="K26" i="53"/>
  <c r="K43" i="53" l="1"/>
  <c r="K42" i="53"/>
  <c r="F25" i="53"/>
  <c r="F36" i="53" l="1"/>
  <c r="F37" i="53"/>
  <c r="F38" i="53"/>
  <c r="F39" i="53"/>
  <c r="F40" i="53"/>
  <c r="F41" i="53"/>
  <c r="F57" i="53"/>
  <c r="F58" i="53"/>
  <c r="K54" i="53"/>
  <c r="K49" i="53"/>
  <c r="K50" i="53"/>
  <c r="K33" i="53"/>
  <c r="K34" i="53"/>
  <c r="K35" i="53"/>
  <c r="K36" i="53"/>
  <c r="K8" i="53"/>
  <c r="K9" i="53"/>
  <c r="K7" i="53"/>
  <c r="K15" i="53" l="1"/>
  <c r="F13" i="53"/>
  <c r="F12" i="53"/>
  <c r="F11" i="53"/>
  <c r="F10" i="53"/>
  <c r="F9" i="53"/>
  <c r="F8" i="53"/>
  <c r="F7" i="53"/>
  <c r="F44" i="53"/>
  <c r="F45" i="53"/>
  <c r="K48" i="53"/>
  <c r="K51" i="53" s="1"/>
  <c r="K61" i="53" s="1"/>
  <c r="F24" i="53"/>
  <c r="K23" i="53"/>
  <c r="F23" i="53"/>
  <c r="F22" i="53"/>
  <c r="K21" i="53"/>
  <c r="K20" i="53"/>
  <c r="F21" i="53"/>
  <c r="F20" i="53"/>
  <c r="F19" i="53"/>
  <c r="F17" i="53"/>
  <c r="K40" i="53"/>
  <c r="K38" i="53"/>
  <c r="D32" i="53"/>
  <c r="F32" i="53" s="1"/>
  <c r="F15" i="53" l="1"/>
  <c r="K30" i="53"/>
  <c r="K58" i="53"/>
  <c r="K53" i="53"/>
  <c r="F53" i="53"/>
  <c r="F42" i="53"/>
  <c r="F47" i="53"/>
  <c r="F48" i="53"/>
  <c r="F51" i="53" s="1"/>
  <c r="F62" i="53" s="1"/>
  <c r="I37" i="53" l="1"/>
  <c r="I41" i="53"/>
  <c r="K41" i="53" s="1"/>
  <c r="F30" i="53" l="1"/>
  <c r="K57" i="53" l="1"/>
  <c r="F55" i="53"/>
  <c r="I47" i="53"/>
  <c r="K32" i="53"/>
  <c r="K62" i="53" l="1"/>
  <c r="K63" i="53" s="1"/>
  <c r="F64" i="53"/>
  <c r="K64" i="53" l="1"/>
  <c r="K66" i="53" s="1"/>
  <c r="K65" i="53" s="1"/>
</calcChain>
</file>

<file path=xl/sharedStrings.xml><?xml version="1.0" encoding="utf-8"?>
<sst xmlns="http://schemas.openxmlformats.org/spreadsheetml/2006/main" count="246" uniqueCount="188">
  <si>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</si>
  <si>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</si>
  <si>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</si>
  <si>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</si>
  <si>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</si>
  <si>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</si>
  <si>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</si>
  <si>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</si>
  <si>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</si>
  <si>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</si>
  <si>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</si>
  <si>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</si>
  <si>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</si>
  <si>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</si>
  <si>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</si>
  <si>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</si>
  <si>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</si>
  <si>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</si>
  <si>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</si>
  <si>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</si>
  <si>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</si>
  <si>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</si>
  <si>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</si>
  <si>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</si>
  <si>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</si>
  <si>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</si>
  <si>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</si>
  <si>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</si>
  <si>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</si>
  <si>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</si>
  <si>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</si>
  <si>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</si>
  <si>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</si>
  <si>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</si>
  <si>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</si>
  <si>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</si>
  <si>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</si>
  <si>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</si>
  <si>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</si>
  <si>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</si>
  <si>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</si>
  <si>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</si>
  <si>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</si>
  <si>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</si>
  <si>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</si>
  <si>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</si>
  <si>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</si>
  <si>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</si>
  <si>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</si>
  <si>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</si>
  <si>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</si>
  <si>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</si>
  <si>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</si>
  <si>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</si>
  <si>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</si>
  <si>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</si>
  <si>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</si>
  <si>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</si>
  <si>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</si>
  <si>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</si>
  <si>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</si>
  <si>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</si>
  <si>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</si>
  <si>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</si>
  <si>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</si>
  <si>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</si>
  <si>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</si>
  <si>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</si>
  <si>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</si>
  <si>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</si>
  <si>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</si>
  <si>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</si>
  <si>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</si>
  <si>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</si>
  <si>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</si>
  <si>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</si>
  <si>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</si>
  <si>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</si>
  <si>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</si>
  <si>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</si>
  <si>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</si>
  <si>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</si>
  <si>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</si>
  <si>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</si>
  <si>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</si>
  <si>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</si>
  <si>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</si>
  <si>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</si>
  <si>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</si>
  <si>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</si>
  <si>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</si>
  <si>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</si>
  <si>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</si>
  <si>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</si>
  <si>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</si>
  <si>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</si>
  <si>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поставка замовника</t>
  </si>
  <si>
    <t>Монтаж вимикачів з підрозетником</t>
  </si>
  <si>
    <t>Монтаж інформаційної розетки</t>
  </si>
  <si>
    <t>Виніс та навантаження сміття</t>
  </si>
  <si>
    <t>т</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</si>
  <si>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</si>
  <si>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</si>
  <si>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</si>
  <si>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</si>
  <si>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</si>
  <si>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</si>
  <si>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</si>
  <si>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</si>
  <si>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</si>
  <si>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</si>
  <si>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</si>
  <si>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</si>
  <si>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</si>
  <si>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</si>
  <si>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Мішок господарський 55х83 (40 г)</t>
  </si>
  <si>
    <t>Прокладання кабеля для колонок</t>
  </si>
  <si>
    <t>Ізострічка EMT 0,13x15 мм 10 м чорна ПВХ 12-0403 BK</t>
  </si>
  <si>
    <t>Вимикач двоклавішний Schneider Electric Asfora самозажиммаючий 10 А 220В IP20 білий EPH0300122</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</si>
  <si>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</si>
  <si>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</si>
  <si>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</si>
  <si>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Монтаж прожекторів</t>
  </si>
  <si>
    <t>ВСЬОГО  ВАРТІСТЬ Демонтажні роботи, грн.( без ПДВ):</t>
  </si>
  <si>
    <t>Монтаж шинопроводу</t>
  </si>
  <si>
    <t>м</t>
  </si>
  <si>
    <t xml:space="preserve">Плівка поліетиленова 100 мк </t>
  </si>
  <si>
    <t>Стяжка для кабелю нейлоновий 3.6x250 (100 шт./уп.)</t>
  </si>
  <si>
    <t>Прокладання кабелю до 4кв.мм включно</t>
  </si>
  <si>
    <t>Кабель силовий моноліт ЗЗЦМ ВВГнгП 3х1,5 мідь</t>
  </si>
  <si>
    <t>Труба гофрована UP! (Underprice) 350H 20 мм / 50 м чорна</t>
  </si>
  <si>
    <t xml:space="preserve">СТ 17/10 Глибокопроникаюча грунтовка </t>
  </si>
  <si>
    <t>Загальнобудівельні роботи</t>
  </si>
  <si>
    <t>Один. вим.</t>
  </si>
  <si>
    <t>З'єднувач лінійний</t>
  </si>
  <si>
    <t>Коробка розподільча  пластик</t>
  </si>
  <si>
    <t>Шина нульова</t>
  </si>
  <si>
    <t>Стретс 17мік*50см вага нетто 2,346 (+/-2%)кг макс. Довж палетування 600м.п</t>
  </si>
  <si>
    <t>Гофрокартон 2-х шаровий v2 1,05х10 м 10,5 кв.м</t>
  </si>
  <si>
    <t>рул</t>
  </si>
  <si>
    <t>Клейка стрічка 45 мм 200 м 40 мкм</t>
  </si>
  <si>
    <t>Дефектний акт</t>
  </si>
  <si>
    <t>№ з/п</t>
  </si>
  <si>
    <t>ВСЬОГО ПО Кошторису  без ПДВ, ГРН.:</t>
  </si>
  <si>
    <t xml:space="preserve"> ПДВ, ГРН.:</t>
  </si>
  <si>
    <t>ВСЬОГО ПО Кошторису  з ПДВ, ГРН.:</t>
  </si>
  <si>
    <t>Найменування будови та її адреса: Реформат магазину за адресою м. Чернігів пр-т Миру 49 ТЦ "ЦУМ",  71,5кв.м</t>
  </si>
  <si>
    <t>Демонтаж електролічильника 1ф</t>
  </si>
  <si>
    <t>Демонтаж  модуль настіннний аксесуари  600 мм</t>
  </si>
  <si>
    <r>
      <t>Демонтаж модуль настіннний (постер)  1200 мм</t>
    </r>
    <r>
      <rPr>
        <sz val="11"/>
        <color rgb="FFFF0000"/>
        <rFont val="Times New Roman"/>
        <family val="1"/>
        <charset val="204"/>
      </rPr>
      <t xml:space="preserve"> (з пакуванням та навантаженням)</t>
    </r>
  </si>
  <si>
    <r>
      <t xml:space="preserve">Демонтаж ТВ 55"  в т.ч. кронштейну </t>
    </r>
    <r>
      <rPr>
        <sz val="11"/>
        <color rgb="FFFF0000"/>
        <rFont val="Times New Roman"/>
        <family val="1"/>
        <charset val="204"/>
      </rPr>
      <t>(з пакуванням та навантаженням)</t>
    </r>
  </si>
  <si>
    <t>п.м.</t>
  </si>
  <si>
    <t>Демонтаж електропроводки (витягнути звуковий  кабель від СКС шафи до рівня касового столу НЕ ОБРІЗАТИ)</t>
  </si>
  <si>
    <t>Кабель акустичний 2х1,5 кв.мм (використати існуючий)</t>
  </si>
  <si>
    <t xml:space="preserve">Закриття плівкою скляного фасаду </t>
  </si>
  <si>
    <t>Автоматичний вимикач Schneider Electric EASY 9 3P 32A С EZ9F34332</t>
  </si>
  <si>
    <t>Монтаж трифазного автоматичного вимикача</t>
  </si>
  <si>
    <t>Монтаж трифазного лічильника електроенергії</t>
  </si>
  <si>
    <t>Лічильник 3Ф NIK</t>
  </si>
  <si>
    <t>Підвіс тросовий LightMaster 2 шт./уп. 150 см сталь D2002</t>
  </si>
  <si>
    <t>упак</t>
  </si>
  <si>
    <t>Монтаж  Стіл дворівневий 1200мм (подвійний) комплект  з підключенням до 220В</t>
  </si>
  <si>
    <t>Монтаж Модуль настіннний (аксесуари)  1200 мм</t>
  </si>
  <si>
    <t>Монтаж  Модуль настіннний аксесуари/постер  600 мм</t>
  </si>
  <si>
    <t>Дюбель для гіпсокартону Molly Expert Fix 6x65 мм  (BMOL;BMOL6X65be )</t>
  </si>
  <si>
    <t>Монтаж  Столу прямокутного  1250*600мм  з підключенням до 220В</t>
  </si>
  <si>
    <t>Прорізання отворів діам. 60мм в панелі аксесуарів 1200мм</t>
  </si>
  <si>
    <t>Заглушка для дротів DC з пружиною К-06 бук</t>
  </si>
  <si>
    <t xml:space="preserve">Вирівнювання  стелі типу Грильято (демонтаж/монтаж карт грильято, підтягування підвісів)  </t>
  </si>
  <si>
    <r>
      <t xml:space="preserve">Шинопровід 1-фазний LightMaster CAB2000 200 см </t>
    </r>
    <r>
      <rPr>
        <sz val="11"/>
        <color rgb="FFFF0000"/>
        <rFont val="Times New Roman"/>
        <family val="1"/>
        <charset val="204"/>
      </rPr>
      <t>чорний</t>
    </r>
  </si>
  <si>
    <t>LED світильник LightMaster LLT201, потужність 30Вт,  4000K чорний</t>
  </si>
  <si>
    <t>Монтаж вбудованих світильників типу CEZAR-AT</t>
  </si>
  <si>
    <t>Світильники типу CEZAR-AT з адаптером для стелі типу Грильято 75*75</t>
  </si>
  <si>
    <t>Переміщення вбудованих світильників(демонтаж монтаж)</t>
  </si>
  <si>
    <r>
      <t xml:space="preserve">Демонтаж  Стіл дворівневий 1250мм (подвійний) комплект </t>
    </r>
    <r>
      <rPr>
        <sz val="11"/>
        <color rgb="FFFF0000"/>
        <rFont val="Times New Roman"/>
        <family val="1"/>
        <charset val="204"/>
      </rPr>
      <t xml:space="preserve"> (з відключенням від 220В)</t>
    </r>
  </si>
  <si>
    <t>Переміщення по залу Стол технической зони 2400 без відключення від 220В та СКС</t>
  </si>
  <si>
    <t>Переміщення по залу IBOX</t>
  </si>
  <si>
    <t>Перекомутація існуючого ЩР на 48 місць з розподілом навантаження по фазам</t>
  </si>
  <si>
    <t>Світильники типу CEZAR-AT з адаптером для стелі типу Грильято 75*75 - існуючий</t>
  </si>
  <si>
    <t>Світильники вбудований 600*600мм  - існуючий</t>
  </si>
  <si>
    <t>Зароблення отвірів після демонтажу панелі 600мм</t>
  </si>
  <si>
    <t>кв.м.</t>
  </si>
  <si>
    <t>Шпаклевка Sniezka ACRYL-PUTZ FS20 1,5 кг</t>
  </si>
  <si>
    <t>Фарба акрилатна Eskaro Akrit 7 шовковистий мат RAL 9010</t>
  </si>
  <si>
    <t>Фарбування стін (за 2 рази + грунт) ral 9010</t>
  </si>
  <si>
    <t>Занесення меблів</t>
  </si>
  <si>
    <t>люд/год</t>
  </si>
  <si>
    <t>Кабель силовий ЗЗКМ ВВГнгд 5x2,5 мідь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</si>
</sst>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sz val="11"/>
      <color rgb="FFFF0000"/>
      <name val="Times New Roman"/>
      <family val="1"/>
      <charset val="204"/>
    </font>
    <font>
      <sz val="8"/>
      <name val="Arial"/>
      <charset val="13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18">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0" fontId="46" fillId="4" borderId="1" xfId="0"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48"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2" fillId="4" borderId="16" xfId="19" applyFont="1" applyFill="1" applyBorder="1" applyAlignment="1" applyProtection="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0" fontId="47"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7" xfId="48"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left" vertical="center"/>
    </xf>
    <xf numFmtId="0" fontId="46" fillId="4" borderId="1" xfId="19" applyFont="1" applyFill="1" applyBorder="1" applyAlignment="1" applyProtection="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0" fontId="47" fillId="11" borderId="1" xfId="0" applyFont="1" applyFill="1" applyBorder="1" applyAlignment="1">
      <alignment horizontal="center" vertical="center"/>
    </xf>
    <xf numFmtId="49" fontId="47" fillId="4" borderId="1" xfId="0" applyNumberFormat="1" applyFont="1" applyFill="1" applyBorder="1" applyAlignment="1" applyProtection="1">
      <alignment horizontal="center" vertical="center" wrapText="1"/>
      <protection locked="0"/>
    </xf>
    <xf numFmtId="0" fontId="47" fillId="4" borderId="1" xfId="0" applyFont="1" applyFill="1" applyBorder="1" applyAlignment="1">
      <alignment horizontal="center" vertical="center"/>
    </xf>
    <xf numFmtId="0" fontId="42" fillId="0" borderId="1" xfId="48" applyFont="1" applyFill="1" applyBorder="1" applyAlignment="1">
      <alignment horizontal="left" vertical="center" wrapText="1"/>
    </xf>
    <xf numFmtId="0" fontId="42" fillId="0" borderId="1" xfId="48"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0" fontId="46" fillId="0" borderId="1" xfId="0" applyFont="1" applyFill="1" applyBorder="1" applyAlignment="1">
      <alignment horizontal="left" vertical="center"/>
    </xf>
    <xf numFmtId="0" fontId="46" fillId="0" borderId="1" xfId="0" applyFont="1" applyFill="1" applyBorder="1" applyAlignment="1">
      <alignment horizontal="center" vertical="center"/>
    </xf>
    <xf numFmtId="2" fontId="46" fillId="0" borderId="1" xfId="0" applyNumberFormat="1" applyFont="1" applyFill="1" applyBorder="1" applyAlignment="1">
      <alignment horizontal="center" vertical="center"/>
    </xf>
    <xf numFmtId="0" fontId="46" fillId="0" borderId="1" xfId="0" applyFont="1" applyFill="1" applyBorder="1" applyAlignment="1">
      <alignment horizontal="left" vertical="center" wrapText="1"/>
    </xf>
    <xf numFmtId="49" fontId="42" fillId="0" borderId="1" xfId="48" applyNumberFormat="1" applyFont="1" applyFill="1" applyBorder="1" applyAlignment="1" applyProtection="1">
      <alignment horizontal="center" vertical="center"/>
      <protection locked="0"/>
    </xf>
    <xf numFmtId="49" fontId="46" fillId="0" borderId="1" xfId="48" applyNumberFormat="1" applyFont="1" applyFill="1" applyBorder="1" applyAlignment="1" applyProtection="1">
      <alignment horizontal="left" vertical="center" wrapText="1"/>
      <protection locked="0"/>
    </xf>
    <xf numFmtId="49" fontId="46" fillId="0" borderId="1" xfId="48" applyNumberFormat="1" applyFont="1" applyFill="1" applyBorder="1" applyAlignment="1" applyProtection="1">
      <alignment horizontal="center" vertical="center"/>
      <protection locked="0"/>
    </xf>
    <xf numFmtId="166" fontId="46" fillId="0" borderId="1" xfId="48" applyNumberFormat="1" applyFont="1" applyFill="1" applyBorder="1" applyAlignment="1">
      <alignment horizontal="center" vertical="center"/>
    </xf>
    <xf numFmtId="2" fontId="42"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wrapText="1"/>
    </xf>
    <xf numFmtId="0" fontId="47" fillId="0" borderId="14" xfId="0" applyFont="1" applyFill="1" applyBorder="1" applyAlignment="1">
      <alignment horizontal="center" vertical="center"/>
    </xf>
    <xf numFmtId="166" fontId="46" fillId="0" borderId="1" xfId="48" applyNumberFormat="1" applyFont="1" applyFill="1" applyBorder="1" applyAlignment="1" applyProtection="1">
      <alignment horizontal="center" vertical="center" wrapText="1"/>
      <protection locked="0"/>
    </xf>
    <xf numFmtId="0" fontId="46" fillId="0" borderId="1" xfId="48" applyFont="1" applyFill="1" applyBorder="1" applyAlignment="1">
      <alignment horizontal="center" vertical="center"/>
    </xf>
    <xf numFmtId="166" fontId="46" fillId="0" borderId="18" xfId="0" applyNumberFormat="1" applyFont="1" applyFill="1" applyBorder="1" applyAlignment="1">
      <alignment horizontal="center" vertical="center"/>
    </xf>
    <xf numFmtId="166" fontId="46" fillId="0" borderId="14" xfId="0" applyNumberFormat="1" applyFont="1" applyFill="1" applyBorder="1" applyAlignment="1">
      <alignment horizontal="center" vertical="center"/>
    </xf>
    <xf numFmtId="49" fontId="47" fillId="0" borderId="16" xfId="0" applyNumberFormat="1" applyFont="1" applyFill="1" applyBorder="1" applyAlignment="1" applyProtection="1">
      <alignment horizontal="left" vertical="center" wrapText="1"/>
      <protection locked="0"/>
    </xf>
    <xf numFmtId="49" fontId="47" fillId="0" borderId="18" xfId="0" applyNumberFormat="1" applyFont="1" applyFill="1" applyBorder="1" applyAlignment="1" applyProtection="1">
      <alignment horizontal="center" vertical="center"/>
      <protection locked="0"/>
    </xf>
    <xf numFmtId="166" fontId="42" fillId="0" borderId="1" xfId="48" applyNumberFormat="1" applyFont="1" applyFill="1" applyBorder="1" applyAlignment="1">
      <alignment horizontal="center" vertical="center" wrapText="1"/>
    </xf>
    <xf numFmtId="49" fontId="47" fillId="0" borderId="1" xfId="0" applyNumberFormat="1" applyFont="1" applyFill="1" applyBorder="1" applyAlignment="1" applyProtection="1">
      <alignment horizontal="center" vertical="center" wrapText="1"/>
      <protection locked="0"/>
    </xf>
    <xf numFmtId="0" fontId="42" fillId="0" borderId="1" xfId="0" applyFont="1" applyFill="1" applyBorder="1" applyAlignment="1">
      <alignment horizontal="left" vertical="center" wrapText="1"/>
    </xf>
    <xf numFmtId="0" fontId="42" fillId="0" borderId="1" xfId="0" applyFont="1" applyFill="1" applyBorder="1" applyAlignment="1">
      <alignment horizontal="center" vertical="center"/>
    </xf>
    <xf numFmtId="0" fontId="42" fillId="0" borderId="1" xfId="0" applyFont="1" applyFill="1" applyBorder="1" applyAlignment="1">
      <alignment vertical="center" wrapText="1"/>
    </xf>
    <xf numFmtId="166" fontId="42" fillId="0" borderId="1" xfId="8" applyNumberFormat="1" applyFont="1" applyFill="1" applyBorder="1" applyAlignment="1" applyProtection="1">
      <alignment horizontal="center" vertical="center"/>
      <protection locked="0"/>
    </xf>
    <xf numFmtId="0" fontId="46" fillId="0" borderId="18" xfId="48" applyFont="1" applyFill="1" applyBorder="1" applyAlignment="1">
      <alignment horizontal="center" vertical="center"/>
    </xf>
    <xf numFmtId="166" fontId="46" fillId="0" borderId="18" xfId="48" applyNumberFormat="1" applyFont="1" applyFill="1" applyBorder="1" applyAlignment="1">
      <alignment horizontal="center" vertical="center"/>
    </xf>
    <xf numFmtId="166" fontId="42" fillId="0" borderId="1" xfId="8" applyNumberFormat="1" applyFont="1" applyFill="1" applyBorder="1" applyAlignment="1">
      <alignment horizontal="center" vertical="center"/>
    </xf>
    <xf numFmtId="166" fontId="42" fillId="0" borderId="1" xfId="48" applyNumberFormat="1" applyFont="1" applyFill="1" applyBorder="1" applyAlignment="1">
      <alignment horizontal="left" vertical="center"/>
    </xf>
    <xf numFmtId="166" fontId="46" fillId="0" borderId="1" xfId="48" applyNumberFormat="1" applyFont="1" applyFill="1" applyBorder="1" applyAlignment="1">
      <alignment horizontal="left" vertical="center"/>
    </xf>
    <xf numFmtId="2" fontId="46" fillId="0" borderId="18" xfId="0" applyNumberFormat="1" applyFont="1" applyFill="1" applyBorder="1" applyAlignment="1">
      <alignment horizontal="center" vertical="center"/>
    </xf>
    <xf numFmtId="2" fontId="46" fillId="0" borderId="14" xfId="0" applyNumberFormat="1" applyFont="1" applyFill="1" applyBorder="1" applyAlignment="1">
      <alignment horizontal="center" vertical="center"/>
    </xf>
    <xf numFmtId="166" fontId="42" fillId="0" borderId="1" xfId="3" applyNumberFormat="1" applyFont="1" applyFill="1" applyBorder="1" applyAlignment="1">
      <alignment horizontal="center" vertical="center"/>
    </xf>
    <xf numFmtId="0" fontId="46" fillId="0" borderId="0" xfId="0" applyFont="1"/>
    <xf numFmtId="0" fontId="48" fillId="0" borderId="0" xfId="59" applyFont="1" applyAlignment="1">
      <alignment horizontal="left" vertical="top"/>
    </xf>
    <xf numFmtId="166" fontId="46" fillId="0" borderId="0" xfId="0" applyNumberFormat="1" applyFont="1"/>
    <xf numFmtId="4" fontId="46" fillId="0" borderId="0" xfId="0" applyNumberFormat="1" applyFont="1"/>
    <xf numFmtId="2" fontId="46" fillId="4" borderId="1" xfId="19" applyNumberFormat="1" applyFont="1" applyFill="1" applyBorder="1" applyAlignment="1" applyProtection="1">
      <alignment horizontal="center" vertical="center"/>
    </xf>
    <xf numFmtId="2" fontId="46" fillId="4" borderId="1" xfId="0" applyNumberFormat="1" applyFont="1" applyFill="1" applyBorder="1" applyAlignment="1">
      <alignment horizontal="center" vertical="center"/>
    </xf>
    <xf numFmtId="0" fontId="42" fillId="4" borderId="1" xfId="8" applyFont="1" applyFill="1" applyBorder="1" applyAlignment="1">
      <alignment horizontal="center" vertical="center" wrapText="1"/>
    </xf>
    <xf numFmtId="2" fontId="42" fillId="4" borderId="1" xfId="8" applyNumberFormat="1" applyFont="1" applyFill="1" applyBorder="1" applyAlignment="1">
      <alignment horizontal="center" vertical="center" wrapText="1"/>
    </xf>
    <xf numFmtId="2" fontId="42" fillId="4" borderId="17" xfId="48" applyNumberFormat="1" applyFont="1" applyFill="1" applyBorder="1" applyAlignment="1">
      <alignment horizontal="center" vertical="center"/>
    </xf>
    <xf numFmtId="2" fontId="42" fillId="4" borderId="1" xfId="48" applyNumberFormat="1" applyFont="1" applyFill="1" applyBorder="1" applyAlignment="1">
      <alignment horizontal="center" vertical="center"/>
    </xf>
    <xf numFmtId="2" fontId="46" fillId="4" borderId="1" xfId="48" applyNumberFormat="1" applyFont="1" applyFill="1" applyBorder="1" applyAlignment="1">
      <alignment horizontal="center" vertical="center"/>
    </xf>
    <xf numFmtId="2" fontId="42" fillId="0" borderId="17" xfId="48" applyNumberFormat="1" applyFont="1" applyFill="1" applyBorder="1" applyAlignment="1">
      <alignment horizontal="center" vertical="center"/>
    </xf>
    <xf numFmtId="2" fontId="42" fillId="0" borderId="1" xfId="8" applyNumberFormat="1" applyFont="1" applyFill="1" applyBorder="1" applyAlignment="1">
      <alignment horizontal="center" vertical="center"/>
    </xf>
    <xf numFmtId="2" fontId="42" fillId="0" borderId="1" xfId="8" applyNumberFormat="1" applyFont="1" applyFill="1" applyBorder="1" applyAlignment="1">
      <alignment horizontal="center" vertical="center" wrapText="1"/>
    </xf>
    <xf numFmtId="2" fontId="42" fillId="0" borderId="1" xfId="0" applyNumberFormat="1" applyFont="1" applyFill="1" applyBorder="1" applyAlignment="1">
      <alignment horizontal="center" vertical="center"/>
    </xf>
    <xf numFmtId="166" fontId="46" fillId="4" borderId="1" xfId="48" applyNumberFormat="1" applyFont="1" applyFill="1" applyBorder="1" applyAlignment="1">
      <alignment horizontal="center" vertical="center"/>
    </xf>
    <xf numFmtId="0" fontId="42" fillId="2" borderId="1" xfId="48" applyFont="1" applyFill="1" applyBorder="1" applyAlignment="1">
      <alignment horizontal="left" vertical="center"/>
    </xf>
    <xf numFmtId="2" fontId="42" fillId="0" borderId="1" xfId="0" applyNumberFormat="1" applyFont="1" applyBorder="1" applyAlignment="1">
      <alignment horizontal="center" vertical="center"/>
    </xf>
    <xf numFmtId="2" fontId="42" fillId="4" borderId="1" xfId="8" applyNumberFormat="1" applyFont="1" applyFill="1" applyBorder="1" applyAlignment="1">
      <alignment horizontal="center" vertical="center"/>
    </xf>
    <xf numFmtId="49" fontId="42" fillId="0" borderId="1" xfId="48" applyNumberFormat="1" applyFont="1" applyBorder="1" applyAlignment="1" applyProtection="1">
      <alignment horizontal="left" vertical="center" wrapText="1"/>
      <protection locked="0"/>
    </xf>
    <xf numFmtId="49" fontId="42" fillId="0" borderId="1" xfId="48" applyNumberFormat="1" applyFont="1" applyBorder="1" applyAlignment="1" applyProtection="1">
      <alignment horizontal="center" vertical="center"/>
      <protection locked="0"/>
    </xf>
    <xf numFmtId="166" fontId="42" fillId="0" borderId="1" xfId="48" applyNumberFormat="1" applyFont="1" applyBorder="1" applyAlignment="1">
      <alignment horizontal="center" vertical="center"/>
    </xf>
    <xf numFmtId="4" fontId="42" fillId="0" borderId="1" xfId="48" applyNumberFormat="1" applyFont="1" applyBorder="1" applyAlignment="1">
      <alignment horizontal="center" vertical="center"/>
    </xf>
    <xf numFmtId="166" fontId="47" fillId="0" borderId="1" xfId="0" applyNumberFormat="1" applyFont="1" applyBorder="1" applyAlignment="1">
      <alignment horizontal="left" vertical="center" wrapText="1"/>
    </xf>
    <xf numFmtId="166" fontId="47" fillId="0" borderId="14" xfId="0" applyNumberFormat="1" applyFont="1" applyBorder="1" applyAlignment="1">
      <alignment horizontal="center" vertical="center"/>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cellXfs>
  <cellStyles count="74">
    <cellStyle name="60% — акцент2 2" xfId="22" xr:uid="{00000000-0005-0000-0000-000000000000}"/>
    <cellStyle name="Excel Built-in Normal" xfId="25" xr:uid="{00000000-0005-0000-0000-000001000000}"/>
    <cellStyle name="Heading 2 2" xfId="26" xr:uid="{00000000-0005-0000-0000-000002000000}"/>
    <cellStyle name="Normal 2" xfId="28" xr:uid="{00000000-0005-0000-0000-000003000000}"/>
    <cellStyle name="Normal 2 2" xfId="19" xr:uid="{00000000-0005-0000-0000-000004000000}"/>
    <cellStyle name="Normal 2 2 2" xfId="57" xr:uid="{00000000-0005-0000-0000-000005000000}"/>
    <cellStyle name="Normal 2 2 2 2" xfId="72" xr:uid="{00000000-0005-0000-0000-000006000000}"/>
    <cellStyle name="Normal 2 3" xfId="20" xr:uid="{00000000-0005-0000-0000-000007000000}"/>
    <cellStyle name="Normal 2 3 2" xfId="63" xr:uid="{00000000-0005-0000-0000-000008000000}"/>
    <cellStyle name="Normal 2 4" xfId="58" xr:uid="{00000000-0005-0000-0000-000009000000}"/>
    <cellStyle name="Normal 2 4 2" xfId="73" xr:uid="{00000000-0005-0000-0000-00000A000000}"/>
    <cellStyle name="Normal_Золотая смета" xfId="18" xr:uid="{00000000-0005-0000-0000-00000B000000}"/>
    <cellStyle name="S0" xfId="27" xr:uid="{00000000-0005-0000-0000-00000C000000}"/>
    <cellStyle name="S1" xfId="21" xr:uid="{00000000-0005-0000-0000-00000D000000}"/>
    <cellStyle name="S10" xfId="23" xr:uid="{00000000-0005-0000-0000-00000E000000}"/>
    <cellStyle name="S11" xfId="7" xr:uid="{00000000-0005-0000-0000-00000F000000}"/>
    <cellStyle name="S12" xfId="2" xr:uid="{00000000-0005-0000-0000-000010000000}"/>
    <cellStyle name="S13" xfId="5" xr:uid="{00000000-0005-0000-0000-000011000000}"/>
    <cellStyle name="S14" xfId="11" xr:uid="{00000000-0005-0000-0000-000012000000}"/>
    <cellStyle name="S15" xfId="14" xr:uid="{00000000-0005-0000-0000-000013000000}"/>
    <cellStyle name="S16" xfId="17" xr:uid="{00000000-0005-0000-0000-000014000000}"/>
    <cellStyle name="S17" xfId="30" xr:uid="{00000000-0005-0000-0000-000015000000}"/>
    <cellStyle name="S18" xfId="33" xr:uid="{00000000-0005-0000-0000-000016000000}"/>
    <cellStyle name="S19" xfId="35" xr:uid="{00000000-0005-0000-0000-000017000000}"/>
    <cellStyle name="S2" xfId="37" xr:uid="{00000000-0005-0000-0000-000018000000}"/>
    <cellStyle name="S20" xfId="13" xr:uid="{00000000-0005-0000-0000-000019000000}"/>
    <cellStyle name="S21" xfId="16" xr:uid="{00000000-0005-0000-0000-00001A000000}"/>
    <cellStyle name="S22" xfId="31" xr:uid="{00000000-0005-0000-0000-00001B000000}"/>
    <cellStyle name="S23" xfId="34" xr:uid="{00000000-0005-0000-0000-00001C000000}"/>
    <cellStyle name="S24" xfId="36" xr:uid="{00000000-0005-0000-0000-00001D000000}"/>
    <cellStyle name="S25" xfId="38" xr:uid="{00000000-0005-0000-0000-00001E000000}"/>
    <cellStyle name="S3" xfId="39" xr:uid="{00000000-0005-0000-0000-00001F000000}"/>
    <cellStyle name="S4" xfId="40" xr:uid="{00000000-0005-0000-0000-000020000000}"/>
    <cellStyle name="S5" xfId="41" xr:uid="{00000000-0005-0000-0000-000021000000}"/>
    <cellStyle name="S6" xfId="42" xr:uid="{00000000-0005-0000-0000-000022000000}"/>
    <cellStyle name="S7" xfId="43" xr:uid="{00000000-0005-0000-0000-000023000000}"/>
    <cellStyle name="S8" xfId="44" xr:uid="{00000000-0005-0000-0000-000024000000}"/>
    <cellStyle name="S9" xfId="45" xr:uid="{00000000-0005-0000-0000-000025000000}"/>
    <cellStyle name="Гиперссылка 2" xfId="46" xr:uid="{00000000-0005-0000-0000-000026000000}"/>
    <cellStyle name="для себестоимости" xfId="47" xr:uid="{00000000-0005-0000-0000-000027000000}"/>
    <cellStyle name="для себестоимости 2" xfId="66" xr:uid="{00000000-0005-0000-0000-000028000000}"/>
    <cellStyle name="Звичайний" xfId="0" builtinId="0"/>
    <cellStyle name="Обычный 2" xfId="24" xr:uid="{00000000-0005-0000-0000-00002A000000}"/>
    <cellStyle name="Обычный 2 2" xfId="48" xr:uid="{00000000-0005-0000-0000-00002B000000}"/>
    <cellStyle name="Обычный 2 2 2" xfId="59" xr:uid="{00000000-0005-0000-0000-00002C000000}"/>
    <cellStyle name="Обычный 3" xfId="6" xr:uid="{00000000-0005-0000-0000-00002D000000}"/>
    <cellStyle name="Обычный 3 2" xfId="49" xr:uid="{00000000-0005-0000-0000-00002E000000}"/>
    <cellStyle name="Обычный 3 2 2" xfId="67" xr:uid="{00000000-0005-0000-0000-00002F000000}"/>
    <cellStyle name="Обычный 3 3" xfId="60" xr:uid="{00000000-0005-0000-0000-000030000000}"/>
    <cellStyle name="Обычный 4" xfId="1" xr:uid="{00000000-0005-0000-0000-000031000000}"/>
    <cellStyle name="Обычный 4 2" xfId="10" xr:uid="{00000000-0005-0000-0000-000032000000}"/>
    <cellStyle name="Обычный 4 2 2" xfId="50" xr:uid="{00000000-0005-0000-0000-000033000000}"/>
    <cellStyle name="Обычный 4 2 2 2" xfId="68" xr:uid="{00000000-0005-0000-0000-000034000000}"/>
    <cellStyle name="Обычный 5" xfId="4" xr:uid="{00000000-0005-0000-0000-000035000000}"/>
    <cellStyle name="Обычный 6" xfId="9" xr:uid="{00000000-0005-0000-0000-000036000000}"/>
    <cellStyle name="Обычный 6 2" xfId="51" xr:uid="{00000000-0005-0000-0000-000037000000}"/>
    <cellStyle name="Обычный 6 2 2" xfId="52" xr:uid="{00000000-0005-0000-0000-000038000000}"/>
    <cellStyle name="Обычный 6 2 2 2" xfId="70" xr:uid="{00000000-0005-0000-0000-000039000000}"/>
    <cellStyle name="Обычный 6 2 3" xfId="69" xr:uid="{00000000-0005-0000-0000-00003A000000}"/>
    <cellStyle name="Обычный 6 3" xfId="53" xr:uid="{00000000-0005-0000-0000-00003B000000}"/>
    <cellStyle name="Обычный 6 3 2" xfId="71" xr:uid="{00000000-0005-0000-0000-00003C000000}"/>
    <cellStyle name="Обычный 6 4" xfId="61" xr:uid="{00000000-0005-0000-0000-00003D000000}"/>
    <cellStyle name="Обычный 7" xfId="12" xr:uid="{00000000-0005-0000-0000-00003E000000}"/>
    <cellStyle name="Обычный 7 2" xfId="29" xr:uid="{00000000-0005-0000-0000-00003F000000}"/>
    <cellStyle name="Обычный 7 2 2" xfId="64" xr:uid="{00000000-0005-0000-0000-000040000000}"/>
    <cellStyle name="Обычный 7 3" xfId="62" xr:uid="{00000000-0005-0000-0000-000041000000}"/>
    <cellStyle name="Обычный 8" xfId="15" xr:uid="{00000000-0005-0000-0000-000042000000}"/>
    <cellStyle name="Обычный 8 2" xfId="54" xr:uid="{00000000-0005-0000-0000-000043000000}"/>
    <cellStyle name="Обычный 9" xfId="32" xr:uid="{00000000-0005-0000-0000-000044000000}"/>
    <cellStyle name="Обычный 9 2" xfId="65" xr:uid="{00000000-0005-0000-0000-000045000000}"/>
    <cellStyle name="Стиль 1" xfId="55" xr:uid="{00000000-0005-0000-0000-000047000000}"/>
    <cellStyle name="Текст пояснення" xfId="8" builtinId="53"/>
    <cellStyle name="Финансовый 2" xfId="56" xr:uid="{00000000-0005-0000-0000-000049000000}"/>
    <cellStyle name="Фінансовий" xfId="3"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67" t="s">
        <v>0</v>
      </c>
      <c r="B1" s="168"/>
      <c r="C1" s="168"/>
      <c r="D1" s="168"/>
      <c r="E1" s="168"/>
      <c r="F1" s="168"/>
      <c r="G1" s="168"/>
      <c r="H1" s="168"/>
      <c r="I1" s="168"/>
      <c r="J1" s="168"/>
      <c r="K1" s="168"/>
      <c r="L1" s="168"/>
      <c r="M1" s="168"/>
      <c r="N1" s="168"/>
      <c r="O1" s="168"/>
      <c r="P1" s="168"/>
      <c r="Q1" s="168"/>
    </row>
    <row r="2" spans="1:17" ht="30" customHeight="1">
      <c r="A2" s="169" t="s">
        <v>1</v>
      </c>
      <c r="B2" s="170"/>
      <c r="C2" s="170"/>
      <c r="D2" s="170"/>
      <c r="E2" s="170"/>
      <c r="F2" s="170"/>
      <c r="G2" s="170"/>
      <c r="H2" s="170"/>
      <c r="I2" s="170"/>
      <c r="J2" s="170"/>
      <c r="K2" s="170"/>
      <c r="L2" s="170"/>
      <c r="M2" s="170"/>
      <c r="N2" s="170"/>
      <c r="O2" s="170"/>
      <c r="P2" s="170"/>
      <c r="Q2" s="170"/>
    </row>
    <row r="3" spans="1:17" ht="20.25" customHeight="1">
      <c r="B3" s="11"/>
      <c r="C3" s="11"/>
      <c r="D3" s="11"/>
      <c r="E3" s="171" t="s">
        <v>2</v>
      </c>
      <c r="F3" s="172"/>
      <c r="G3" s="173"/>
      <c r="H3" s="173"/>
      <c r="I3" s="173"/>
      <c r="J3" s="173"/>
      <c r="K3" s="173"/>
      <c r="L3" s="173"/>
      <c r="M3" s="173"/>
      <c r="N3" s="173"/>
      <c r="O3" s="11"/>
      <c r="P3" s="11"/>
      <c r="Q3" s="11"/>
    </row>
    <row r="4" spans="1:17">
      <c r="B4" s="11"/>
      <c r="C4" s="11"/>
      <c r="D4" s="11"/>
      <c r="E4" s="12"/>
      <c r="F4" s="13"/>
      <c r="G4" s="14"/>
      <c r="H4" s="14"/>
      <c r="I4" s="14"/>
      <c r="J4" s="14"/>
      <c r="K4" s="14"/>
      <c r="L4" s="14"/>
      <c r="M4" s="14"/>
      <c r="N4" s="14"/>
      <c r="O4" s="11"/>
      <c r="P4" s="11"/>
      <c r="Q4" s="11"/>
    </row>
    <row r="5" spans="1:17" ht="59.25" customHeight="1">
      <c r="A5" s="15"/>
      <c r="B5" s="174" t="s">
        <v>3</v>
      </c>
      <c r="C5" s="175"/>
      <c r="D5" s="175"/>
      <c r="E5" s="175"/>
      <c r="F5" s="175"/>
      <c r="G5" s="175"/>
      <c r="H5" s="175"/>
      <c r="I5" s="175"/>
      <c r="J5" s="175"/>
      <c r="K5" s="175"/>
      <c r="L5" s="175"/>
      <c r="M5" s="175"/>
      <c r="N5" s="175"/>
      <c r="O5" s="175"/>
      <c r="P5" s="175"/>
      <c r="Q5" s="176"/>
    </row>
    <row r="6" spans="1:17" ht="64.5" customHeight="1">
      <c r="A6" s="16">
        <v>1</v>
      </c>
      <c r="B6" s="177" t="s">
        <v>4</v>
      </c>
      <c r="C6" s="178"/>
      <c r="D6" s="178"/>
      <c r="E6" s="178"/>
      <c r="F6" s="178"/>
      <c r="G6" s="178"/>
      <c r="H6" s="178"/>
      <c r="I6" s="178"/>
      <c r="J6" s="178"/>
      <c r="K6" s="178"/>
      <c r="L6" s="178"/>
      <c r="M6" s="178"/>
      <c r="N6" s="178"/>
      <c r="O6" s="178"/>
      <c r="P6" s="178"/>
      <c r="Q6" s="179"/>
    </row>
    <row r="7" spans="1:17" ht="18" customHeight="1">
      <c r="A7" s="16">
        <v>2</v>
      </c>
      <c r="B7" s="177" t="s">
        <v>5</v>
      </c>
      <c r="C7" s="178"/>
      <c r="D7" s="178"/>
      <c r="E7" s="178"/>
      <c r="F7" s="178"/>
      <c r="G7" s="178"/>
      <c r="H7" s="178"/>
      <c r="I7" s="178"/>
      <c r="J7" s="178"/>
      <c r="K7" s="178"/>
      <c r="L7" s="178"/>
      <c r="M7" s="178"/>
      <c r="N7" s="178"/>
      <c r="O7" s="178"/>
      <c r="P7" s="178"/>
      <c r="Q7" s="179"/>
    </row>
    <row r="8" spans="1:17" ht="45" customHeight="1">
      <c r="A8" s="16">
        <v>3</v>
      </c>
      <c r="B8" s="177" t="s">
        <v>6</v>
      </c>
      <c r="C8" s="178"/>
      <c r="D8" s="178"/>
      <c r="E8" s="178"/>
      <c r="F8" s="178"/>
      <c r="G8" s="178"/>
      <c r="H8" s="178"/>
      <c r="I8" s="178"/>
      <c r="J8" s="178"/>
      <c r="K8" s="178"/>
      <c r="L8" s="178"/>
      <c r="M8" s="178"/>
      <c r="N8" s="178"/>
      <c r="O8" s="178"/>
      <c r="P8" s="178"/>
      <c r="Q8" s="179"/>
    </row>
    <row r="9" spans="1:17" ht="24" customHeight="1">
      <c r="A9" s="16">
        <v>4</v>
      </c>
      <c r="B9" s="177" t="s">
        <v>7</v>
      </c>
      <c r="C9" s="178"/>
      <c r="D9" s="178"/>
      <c r="E9" s="178"/>
      <c r="F9" s="178"/>
      <c r="G9" s="178"/>
      <c r="H9" s="178"/>
      <c r="I9" s="178"/>
      <c r="J9" s="178"/>
      <c r="K9" s="178"/>
      <c r="L9" s="178"/>
      <c r="M9" s="178"/>
      <c r="N9" s="178"/>
      <c r="O9" s="178"/>
      <c r="P9" s="178"/>
      <c r="Q9" s="179"/>
    </row>
    <row r="10" spans="1:17" ht="19.5" customHeight="1">
      <c r="A10" s="16">
        <v>5</v>
      </c>
      <c r="B10" s="177" t="s">
        <v>8</v>
      </c>
      <c r="C10" s="178"/>
      <c r="D10" s="178"/>
      <c r="E10" s="178"/>
      <c r="F10" s="178"/>
      <c r="G10" s="178"/>
      <c r="H10" s="178"/>
      <c r="I10" s="178"/>
      <c r="J10" s="178"/>
      <c r="K10" s="178"/>
      <c r="L10" s="178"/>
      <c r="M10" s="178"/>
      <c r="N10" s="178"/>
      <c r="O10" s="178"/>
      <c r="P10" s="178"/>
      <c r="Q10" s="179"/>
    </row>
    <row r="11" spans="1:17" ht="21" customHeight="1">
      <c r="A11" s="17"/>
      <c r="B11" s="180" t="s">
        <v>9</v>
      </c>
      <c r="C11" s="181"/>
      <c r="D11" s="181"/>
      <c r="E11" s="181"/>
      <c r="F11" s="181"/>
      <c r="G11" s="181"/>
      <c r="H11" s="181"/>
      <c r="I11" s="181"/>
      <c r="J11" s="181"/>
      <c r="K11" s="181"/>
      <c r="L11" s="181"/>
      <c r="M11" s="181"/>
      <c r="N11" s="181"/>
      <c r="O11" s="181"/>
      <c r="P11" s="181"/>
      <c r="Q11" s="181"/>
    </row>
    <row r="12" spans="1:17" ht="21" customHeight="1">
      <c r="A12" s="11"/>
      <c r="B12" s="18"/>
      <c r="C12" s="19"/>
      <c r="D12" s="19"/>
      <c r="E12" s="19"/>
      <c r="F12" s="19"/>
      <c r="G12" s="19"/>
      <c r="H12" s="19"/>
      <c r="I12" s="19"/>
      <c r="J12" s="19"/>
      <c r="K12" s="19"/>
      <c r="L12" s="19"/>
      <c r="M12" s="19"/>
      <c r="N12" s="19"/>
      <c r="O12" s="19"/>
      <c r="P12" s="19"/>
      <c r="Q12" s="19"/>
    </row>
    <row r="13" spans="1:17">
      <c r="A13" s="182" t="s">
        <v>10</v>
      </c>
      <c r="B13" s="182"/>
      <c r="C13" s="182"/>
      <c r="D13" s="182"/>
      <c r="E13" s="182"/>
      <c r="F13" s="182"/>
      <c r="G13" s="182"/>
      <c r="H13" s="182"/>
      <c r="I13" s="182"/>
      <c r="J13" s="182"/>
      <c r="K13" s="182"/>
      <c r="L13" s="182"/>
      <c r="M13" s="182"/>
      <c r="N13" s="182"/>
      <c r="O13" s="182"/>
      <c r="P13" s="182"/>
      <c r="Q13" s="182"/>
    </row>
    <row r="14" spans="1:17" ht="15.75" customHeight="1">
      <c r="A14" s="182" t="s">
        <v>11</v>
      </c>
      <c r="B14" s="182"/>
      <c r="C14" s="182"/>
      <c r="D14" s="182"/>
      <c r="E14" s="182" t="s">
        <v>12</v>
      </c>
      <c r="F14" s="182"/>
      <c r="G14" s="182"/>
      <c r="H14" s="182"/>
      <c r="I14" s="182"/>
      <c r="J14" s="182"/>
      <c r="K14" s="182"/>
      <c r="L14" s="182"/>
      <c r="M14" s="182"/>
      <c r="N14" s="182"/>
      <c r="O14" s="182"/>
      <c r="P14" s="182"/>
      <c r="Q14" s="182"/>
    </row>
    <row r="15" spans="1:17" ht="15.75" customHeight="1">
      <c r="A15" s="182" t="s">
        <v>13</v>
      </c>
      <c r="B15" s="182"/>
      <c r="C15" s="182"/>
      <c r="D15" s="182"/>
      <c r="E15" s="182"/>
      <c r="F15" s="182"/>
      <c r="G15" s="182"/>
      <c r="H15" s="182"/>
      <c r="I15" s="182"/>
      <c r="J15" s="182"/>
      <c r="K15" s="182"/>
      <c r="L15" s="182"/>
      <c r="M15" s="182"/>
      <c r="N15" s="182"/>
      <c r="O15" s="182"/>
      <c r="P15" s="182"/>
      <c r="Q15" s="182"/>
    </row>
    <row r="16" spans="1:17" ht="24" customHeight="1">
      <c r="A16" s="190" t="s">
        <v>14</v>
      </c>
      <c r="B16" s="190"/>
      <c r="C16" s="190"/>
      <c r="D16" s="190"/>
      <c r="E16" s="183" t="s">
        <v>15</v>
      </c>
      <c r="F16" s="183"/>
      <c r="G16" s="183"/>
      <c r="H16" s="183"/>
      <c r="I16" s="183"/>
      <c r="J16" s="183"/>
      <c r="K16" s="183"/>
      <c r="L16" s="183"/>
      <c r="M16" s="183"/>
      <c r="N16" s="183"/>
      <c r="O16" s="183"/>
      <c r="P16" s="183"/>
      <c r="Q16" s="183"/>
    </row>
    <row r="17" spans="1:17" ht="47.25" customHeight="1">
      <c r="A17" s="190"/>
      <c r="B17" s="190"/>
      <c r="C17" s="190"/>
      <c r="D17" s="190"/>
      <c r="E17" s="184" t="s">
        <v>16</v>
      </c>
      <c r="F17" s="184"/>
      <c r="G17" s="184"/>
      <c r="H17" s="184"/>
      <c r="I17" s="184"/>
      <c r="J17" s="184"/>
      <c r="K17" s="184"/>
      <c r="L17" s="184"/>
      <c r="M17" s="184"/>
      <c r="N17" s="184"/>
      <c r="O17" s="184"/>
      <c r="P17" s="184"/>
      <c r="Q17" s="184"/>
    </row>
    <row r="18" spans="1:17" ht="39.75" customHeight="1">
      <c r="A18" s="190"/>
      <c r="B18" s="190"/>
      <c r="C18" s="190"/>
      <c r="D18" s="190"/>
      <c r="E18" s="184" t="s">
        <v>17</v>
      </c>
      <c r="F18" s="184"/>
      <c r="G18" s="184"/>
      <c r="H18" s="184"/>
      <c r="I18" s="184"/>
      <c r="J18" s="184"/>
      <c r="K18" s="184"/>
      <c r="L18" s="184"/>
      <c r="M18" s="184"/>
      <c r="N18" s="184"/>
      <c r="O18" s="184"/>
      <c r="P18" s="184"/>
      <c r="Q18" s="184"/>
    </row>
    <row r="19" spans="1:17" ht="38.25" customHeight="1">
      <c r="A19" s="190"/>
      <c r="B19" s="190"/>
      <c r="C19" s="190"/>
      <c r="D19" s="190"/>
      <c r="E19" s="184" t="s">
        <v>18</v>
      </c>
      <c r="F19" s="184"/>
      <c r="G19" s="184"/>
      <c r="H19" s="184"/>
      <c r="I19" s="184"/>
      <c r="J19" s="184"/>
      <c r="K19" s="184"/>
      <c r="L19" s="184"/>
      <c r="M19" s="184"/>
      <c r="N19" s="184"/>
      <c r="O19" s="184"/>
      <c r="P19" s="184"/>
      <c r="Q19" s="184"/>
    </row>
    <row r="20" spans="1:17" ht="30" customHeight="1">
      <c r="A20" s="190"/>
      <c r="B20" s="190"/>
      <c r="C20" s="190"/>
      <c r="D20" s="190"/>
      <c r="E20" s="184" t="s">
        <v>19</v>
      </c>
      <c r="F20" s="184"/>
      <c r="G20" s="184"/>
      <c r="H20" s="184"/>
      <c r="I20" s="184"/>
      <c r="J20" s="184"/>
      <c r="K20" s="184"/>
      <c r="L20" s="184"/>
      <c r="M20" s="184"/>
      <c r="N20" s="184"/>
      <c r="O20" s="184"/>
      <c r="P20" s="184"/>
      <c r="Q20" s="184"/>
    </row>
    <row r="21" spans="1:17" ht="53.25" customHeight="1">
      <c r="A21" s="190"/>
      <c r="B21" s="190"/>
      <c r="C21" s="190"/>
      <c r="D21" s="190"/>
      <c r="E21" s="184" t="s">
        <v>20</v>
      </c>
      <c r="F21" s="184"/>
      <c r="G21" s="184"/>
      <c r="H21" s="184"/>
      <c r="I21" s="184"/>
      <c r="J21" s="184"/>
      <c r="K21" s="184"/>
      <c r="L21" s="184"/>
      <c r="M21" s="184"/>
      <c r="N21" s="184"/>
      <c r="O21" s="184"/>
      <c r="P21" s="184"/>
      <c r="Q21" s="184"/>
    </row>
    <row r="22" spans="1:17">
      <c r="A22" s="185" t="s">
        <v>21</v>
      </c>
      <c r="B22" s="186"/>
      <c r="C22" s="186"/>
      <c r="D22" s="186"/>
      <c r="E22" s="186"/>
      <c r="F22" s="186"/>
      <c r="G22" s="186"/>
      <c r="H22" s="186"/>
      <c r="I22" s="186"/>
      <c r="J22" s="186"/>
      <c r="K22" s="186"/>
      <c r="L22" s="186"/>
      <c r="M22" s="186"/>
      <c r="N22" s="186"/>
      <c r="O22" s="186"/>
      <c r="P22" s="186"/>
      <c r="Q22" s="186"/>
    </row>
    <row r="23" spans="1:17" ht="48" customHeight="1">
      <c r="A23" s="190" t="s">
        <v>22</v>
      </c>
      <c r="B23" s="191"/>
      <c r="C23" s="191"/>
      <c r="D23" s="191"/>
      <c r="E23" s="184" t="s">
        <v>23</v>
      </c>
      <c r="F23" s="184"/>
      <c r="G23" s="184"/>
      <c r="H23" s="184"/>
      <c r="I23" s="184"/>
      <c r="J23" s="184"/>
      <c r="K23" s="184"/>
      <c r="L23" s="184"/>
      <c r="M23" s="184"/>
      <c r="N23" s="184"/>
      <c r="O23" s="184"/>
      <c r="P23" s="184"/>
      <c r="Q23" s="184"/>
    </row>
    <row r="24" spans="1:17" ht="46.5" customHeight="1">
      <c r="A24" s="191"/>
      <c r="B24" s="191"/>
      <c r="C24" s="191"/>
      <c r="D24" s="191"/>
      <c r="E24" s="184" t="s">
        <v>24</v>
      </c>
      <c r="F24" s="184"/>
      <c r="G24" s="184"/>
      <c r="H24" s="184"/>
      <c r="I24" s="184"/>
      <c r="J24" s="184"/>
      <c r="K24" s="184"/>
      <c r="L24" s="184"/>
      <c r="M24" s="184"/>
      <c r="N24" s="184"/>
      <c r="O24" s="184"/>
      <c r="P24" s="184"/>
      <c r="Q24" s="184"/>
    </row>
    <row r="25" spans="1:17" ht="46.5" customHeight="1">
      <c r="A25" s="191"/>
      <c r="B25" s="191"/>
      <c r="C25" s="191"/>
      <c r="D25" s="191"/>
      <c r="E25" s="184" t="s">
        <v>25</v>
      </c>
      <c r="F25" s="184"/>
      <c r="G25" s="184"/>
      <c r="H25" s="184"/>
      <c r="I25" s="184"/>
      <c r="J25" s="184"/>
      <c r="K25" s="184"/>
      <c r="L25" s="184"/>
      <c r="M25" s="184"/>
      <c r="N25" s="184"/>
      <c r="O25" s="184"/>
      <c r="P25" s="184"/>
      <c r="Q25" s="184"/>
    </row>
    <row r="26" spans="1:17">
      <c r="A26" s="191"/>
      <c r="B26" s="191"/>
      <c r="C26" s="191"/>
      <c r="D26" s="191"/>
      <c r="E26" s="184" t="s">
        <v>26</v>
      </c>
      <c r="F26" s="184"/>
      <c r="G26" s="184"/>
      <c r="H26" s="184"/>
      <c r="I26" s="184"/>
      <c r="J26" s="184"/>
      <c r="K26" s="184"/>
      <c r="L26" s="184"/>
      <c r="M26" s="184"/>
      <c r="N26" s="184"/>
      <c r="O26" s="184"/>
      <c r="P26" s="184"/>
      <c r="Q26" s="184"/>
    </row>
    <row r="27" spans="1:17">
      <c r="A27" s="185" t="s">
        <v>27</v>
      </c>
      <c r="B27" s="185"/>
      <c r="C27" s="185"/>
      <c r="D27" s="185"/>
      <c r="E27" s="185"/>
      <c r="F27" s="185"/>
      <c r="G27" s="185"/>
      <c r="H27" s="185"/>
      <c r="I27" s="185"/>
      <c r="J27" s="185"/>
      <c r="K27" s="185"/>
      <c r="L27" s="185"/>
      <c r="M27" s="185"/>
      <c r="N27" s="185"/>
      <c r="O27" s="185"/>
      <c r="P27" s="185"/>
      <c r="Q27" s="185"/>
    </row>
    <row r="28" spans="1:17" ht="58.5" customHeight="1">
      <c r="A28" s="190" t="s">
        <v>28</v>
      </c>
      <c r="B28" s="190"/>
      <c r="C28" s="190"/>
      <c r="D28" s="190"/>
      <c r="E28" s="184" t="s">
        <v>29</v>
      </c>
      <c r="F28" s="184"/>
      <c r="G28" s="184"/>
      <c r="H28" s="184"/>
      <c r="I28" s="184"/>
      <c r="J28" s="184"/>
      <c r="K28" s="184"/>
      <c r="L28" s="184"/>
      <c r="M28" s="184"/>
      <c r="N28" s="184"/>
      <c r="O28" s="184"/>
      <c r="P28" s="184"/>
      <c r="Q28" s="184"/>
    </row>
    <row r="29" spans="1:17" ht="24" customHeight="1">
      <c r="A29" s="185" t="s">
        <v>30</v>
      </c>
      <c r="B29" s="185"/>
      <c r="C29" s="185"/>
      <c r="D29" s="185"/>
      <c r="E29" s="185"/>
      <c r="F29" s="185"/>
      <c r="G29" s="185"/>
      <c r="H29" s="185"/>
      <c r="I29" s="185"/>
      <c r="J29" s="185"/>
      <c r="K29" s="185"/>
      <c r="L29" s="185"/>
      <c r="M29" s="185"/>
      <c r="N29" s="185"/>
      <c r="O29" s="185"/>
      <c r="P29" s="185"/>
      <c r="Q29" s="185"/>
    </row>
    <row r="30" spans="1:17" ht="50.25" customHeight="1">
      <c r="A30" s="191">
        <v>4</v>
      </c>
      <c r="B30" s="191"/>
      <c r="C30" s="191"/>
      <c r="D30" s="191"/>
      <c r="E30" s="184" t="s">
        <v>31</v>
      </c>
      <c r="F30" s="184"/>
      <c r="G30" s="184"/>
      <c r="H30" s="184"/>
      <c r="I30" s="184"/>
      <c r="J30" s="184"/>
      <c r="K30" s="184"/>
      <c r="L30" s="184"/>
      <c r="M30" s="184"/>
      <c r="N30" s="184"/>
      <c r="O30" s="184"/>
      <c r="P30" s="184"/>
      <c r="Q30" s="184"/>
    </row>
    <row r="31" spans="1:17" ht="45.75" customHeight="1">
      <c r="A31" s="191"/>
      <c r="B31" s="191"/>
      <c r="C31" s="191"/>
      <c r="D31" s="191"/>
      <c r="E31" s="184" t="s">
        <v>32</v>
      </c>
      <c r="F31" s="184"/>
      <c r="G31" s="184"/>
      <c r="H31" s="184"/>
      <c r="I31" s="184"/>
      <c r="J31" s="184"/>
      <c r="K31" s="184"/>
      <c r="L31" s="184"/>
      <c r="M31" s="184"/>
      <c r="N31" s="184"/>
      <c r="O31" s="184"/>
      <c r="P31" s="184"/>
      <c r="Q31" s="184"/>
    </row>
    <row r="32" spans="1:17" ht="30" customHeight="1">
      <c r="A32" s="185" t="s">
        <v>33</v>
      </c>
      <c r="B32" s="185"/>
      <c r="C32" s="185"/>
      <c r="D32" s="185"/>
      <c r="E32" s="185"/>
      <c r="F32" s="185"/>
      <c r="G32" s="185"/>
      <c r="H32" s="185"/>
      <c r="I32" s="185"/>
      <c r="J32" s="185"/>
      <c r="K32" s="185"/>
      <c r="L32" s="185"/>
      <c r="M32" s="185"/>
      <c r="N32" s="185"/>
      <c r="O32" s="185"/>
      <c r="P32" s="185"/>
      <c r="Q32" s="185"/>
    </row>
    <row r="33" spans="1:17" ht="19.5" customHeight="1">
      <c r="A33" s="191">
        <v>5</v>
      </c>
      <c r="B33" s="191"/>
      <c r="C33" s="191"/>
      <c r="D33" s="191"/>
      <c r="E33" s="192" t="s">
        <v>34</v>
      </c>
      <c r="F33" s="192"/>
      <c r="G33" s="192"/>
      <c r="H33" s="192"/>
      <c r="I33" s="192"/>
      <c r="J33" s="192"/>
      <c r="K33" s="192"/>
      <c r="L33" s="192"/>
      <c r="M33" s="192"/>
      <c r="N33" s="192"/>
      <c r="O33" s="192"/>
      <c r="P33" s="192"/>
      <c r="Q33" s="192"/>
    </row>
    <row r="34" spans="1:17" ht="201.75" customHeight="1">
      <c r="A34" s="191"/>
      <c r="B34" s="191"/>
      <c r="C34" s="191"/>
      <c r="D34" s="191"/>
      <c r="E34" s="187" t="s">
        <v>35</v>
      </c>
      <c r="F34" s="187"/>
      <c r="G34" s="187"/>
      <c r="H34" s="187"/>
      <c r="I34" s="187"/>
      <c r="J34" s="187"/>
      <c r="K34" s="187"/>
      <c r="L34" s="187"/>
      <c r="M34" s="187"/>
      <c r="N34" s="187"/>
      <c r="O34" s="187"/>
      <c r="P34" s="187"/>
      <c r="Q34" s="187"/>
    </row>
    <row r="35" spans="1:17" ht="18.75" customHeight="1">
      <c r="A35" s="191"/>
      <c r="B35" s="191"/>
      <c r="C35" s="191"/>
      <c r="D35" s="191"/>
      <c r="E35" s="192" t="s">
        <v>36</v>
      </c>
      <c r="F35" s="192"/>
      <c r="G35" s="192"/>
      <c r="H35" s="192"/>
      <c r="I35" s="192"/>
      <c r="J35" s="192"/>
      <c r="K35" s="192"/>
      <c r="L35" s="192"/>
      <c r="M35" s="192"/>
      <c r="N35" s="192"/>
      <c r="O35" s="192"/>
      <c r="P35" s="192"/>
      <c r="Q35" s="192"/>
    </row>
    <row r="36" spans="1:17" ht="186.75" customHeight="1">
      <c r="A36" s="191"/>
      <c r="B36" s="191"/>
      <c r="C36" s="191"/>
      <c r="D36" s="191"/>
      <c r="E36" s="187" t="s">
        <v>37</v>
      </c>
      <c r="F36" s="188"/>
      <c r="G36" s="188"/>
      <c r="H36" s="188"/>
      <c r="I36" s="188"/>
      <c r="J36" s="188"/>
      <c r="K36" s="188"/>
      <c r="L36" s="188"/>
      <c r="M36" s="188"/>
      <c r="N36" s="188"/>
      <c r="O36" s="188"/>
      <c r="P36" s="188"/>
      <c r="Q36" s="188"/>
    </row>
    <row r="37" spans="1:17" ht="115.5" customHeight="1">
      <c r="A37" s="191"/>
      <c r="B37" s="191"/>
      <c r="C37" s="191"/>
      <c r="D37" s="191"/>
      <c r="E37" s="189" t="s">
        <v>38</v>
      </c>
      <c r="F37" s="189"/>
      <c r="G37" s="189"/>
      <c r="H37" s="189"/>
      <c r="I37" s="189"/>
      <c r="J37" s="189"/>
      <c r="K37" s="189"/>
      <c r="L37" s="189"/>
      <c r="M37" s="189"/>
      <c r="N37" s="189"/>
      <c r="O37" s="189"/>
      <c r="P37" s="189"/>
      <c r="Q37" s="189"/>
    </row>
    <row r="38" spans="1:17" ht="66.75" customHeight="1">
      <c r="A38" s="191"/>
      <c r="B38" s="191"/>
      <c r="C38" s="191"/>
      <c r="D38" s="191"/>
      <c r="E38" s="187" t="s">
        <v>39</v>
      </c>
      <c r="F38" s="188"/>
      <c r="G38" s="188"/>
      <c r="H38" s="188"/>
      <c r="I38" s="188"/>
      <c r="J38" s="188"/>
      <c r="K38" s="188"/>
      <c r="L38" s="188"/>
      <c r="M38" s="188"/>
      <c r="N38" s="188"/>
      <c r="O38" s="188"/>
      <c r="P38" s="188"/>
      <c r="Q38" s="188"/>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93" t="s">
        <v>41</v>
      </c>
      <c r="B2" s="194"/>
      <c r="C2" s="194"/>
      <c r="D2" s="194"/>
      <c r="E2" s="194"/>
      <c r="F2" s="194"/>
      <c r="G2" s="194"/>
      <c r="H2" s="194"/>
      <c r="I2" s="194"/>
      <c r="J2" s="194"/>
      <c r="K2" s="194"/>
      <c r="L2" s="194"/>
      <c r="M2" s="194"/>
      <c r="N2" s="195"/>
    </row>
    <row r="3" spans="1:14">
      <c r="A3" s="196" t="s">
        <v>42</v>
      </c>
      <c r="B3" s="197"/>
      <c r="C3" s="197"/>
      <c r="D3" s="197"/>
      <c r="E3" s="197"/>
      <c r="F3" s="197"/>
      <c r="G3" s="197"/>
      <c r="H3" s="197"/>
      <c r="I3" s="197"/>
      <c r="J3" s="197"/>
      <c r="K3" s="197"/>
      <c r="L3" s="197"/>
      <c r="M3" s="197"/>
      <c r="N3" s="198"/>
    </row>
    <row r="4" spans="1:14" ht="46.5" customHeight="1">
      <c r="A4" s="4" t="s">
        <v>43</v>
      </c>
      <c r="B4" s="199" t="s">
        <v>44</v>
      </c>
      <c r="C4" s="199"/>
      <c r="D4" s="199"/>
      <c r="E4" s="199"/>
      <c r="F4" s="199"/>
      <c r="G4" s="199"/>
      <c r="H4" s="199"/>
      <c r="I4" s="199"/>
      <c r="J4" s="199"/>
      <c r="K4" s="199"/>
      <c r="L4" s="199"/>
      <c r="M4" s="199"/>
      <c r="N4" s="200"/>
    </row>
    <row r="5" spans="1:14" ht="45.75" customHeight="1">
      <c r="A5" s="201" t="s">
        <v>45</v>
      </c>
      <c r="B5" s="202"/>
      <c r="C5" s="202"/>
      <c r="D5" s="202"/>
      <c r="E5" s="202"/>
      <c r="F5" s="202"/>
      <c r="G5" s="202"/>
      <c r="H5" s="202"/>
      <c r="I5" s="202"/>
      <c r="J5" s="202"/>
      <c r="K5" s="202"/>
      <c r="L5" s="202"/>
      <c r="M5" s="202"/>
      <c r="N5" s="203"/>
    </row>
    <row r="6" spans="1:14" ht="29.25" customHeight="1">
      <c r="A6" s="201" t="s">
        <v>46</v>
      </c>
      <c r="B6" s="202"/>
      <c r="C6" s="202"/>
      <c r="D6" s="202"/>
      <c r="E6" s="202"/>
      <c r="F6" s="202"/>
      <c r="G6" s="202"/>
      <c r="H6" s="202"/>
      <c r="I6" s="202"/>
      <c r="J6" s="202"/>
      <c r="K6" s="202"/>
      <c r="L6" s="202"/>
      <c r="M6" s="202"/>
      <c r="N6" s="203"/>
    </row>
    <row r="7" spans="1:14" ht="17.25" customHeight="1">
      <c r="A7" s="5" t="s">
        <v>47</v>
      </c>
      <c r="B7" s="6"/>
      <c r="C7" s="6"/>
      <c r="D7" s="6"/>
      <c r="E7" s="6"/>
      <c r="F7" s="6"/>
      <c r="G7" s="6"/>
      <c r="H7" s="6"/>
      <c r="I7" s="6"/>
      <c r="J7" s="6"/>
      <c r="K7" s="6"/>
      <c r="L7" s="6"/>
      <c r="M7" s="6"/>
      <c r="N7" s="8"/>
    </row>
    <row r="8" spans="1:14" ht="51" customHeight="1">
      <c r="A8" s="201" t="s">
        <v>48</v>
      </c>
      <c r="B8" s="202"/>
      <c r="C8" s="202"/>
      <c r="D8" s="202"/>
      <c r="E8" s="202"/>
      <c r="F8" s="202"/>
      <c r="G8" s="202"/>
      <c r="H8" s="202"/>
      <c r="I8" s="202"/>
      <c r="J8" s="202"/>
      <c r="K8" s="202"/>
      <c r="L8" s="202"/>
      <c r="M8" s="202"/>
      <c r="N8" s="203"/>
    </row>
    <row r="9" spans="1:14" ht="36" customHeight="1">
      <c r="A9" s="201" t="s">
        <v>49</v>
      </c>
      <c r="B9" s="202"/>
      <c r="C9" s="202"/>
      <c r="D9" s="202"/>
      <c r="E9" s="202"/>
      <c r="F9" s="202"/>
      <c r="G9" s="202"/>
      <c r="H9" s="202"/>
      <c r="I9" s="202"/>
      <c r="J9" s="202"/>
      <c r="K9" s="202"/>
      <c r="L9" s="202"/>
      <c r="M9" s="202"/>
      <c r="N9" s="203"/>
    </row>
    <row r="10" spans="1:14" ht="30" customHeight="1">
      <c r="A10" s="201" t="s">
        <v>50</v>
      </c>
      <c r="B10" s="202"/>
      <c r="C10" s="202"/>
      <c r="D10" s="202"/>
      <c r="E10" s="202"/>
      <c r="F10" s="202"/>
      <c r="G10" s="202"/>
      <c r="H10" s="202"/>
      <c r="I10" s="202"/>
      <c r="J10" s="202"/>
      <c r="K10" s="202"/>
      <c r="L10" s="202"/>
      <c r="M10" s="202"/>
      <c r="N10" s="203"/>
    </row>
    <row r="11" spans="1:14" ht="18.75" customHeight="1">
      <c r="A11" s="201" t="s">
        <v>51</v>
      </c>
      <c r="B11" s="202"/>
      <c r="C11" s="202"/>
      <c r="D11" s="202"/>
      <c r="E11" s="202"/>
      <c r="F11" s="202"/>
      <c r="G11" s="202"/>
      <c r="H11" s="202"/>
      <c r="I11" s="202"/>
      <c r="J11" s="202"/>
      <c r="K11" s="202"/>
      <c r="L11" s="202"/>
      <c r="M11" s="202"/>
      <c r="N11" s="203"/>
    </row>
    <row r="12" spans="1:14">
      <c r="A12" s="196" t="s">
        <v>52</v>
      </c>
      <c r="B12" s="197"/>
      <c r="C12" s="197"/>
      <c r="D12" s="197"/>
      <c r="E12" s="197"/>
      <c r="F12" s="197"/>
      <c r="G12" s="197"/>
      <c r="H12" s="197"/>
      <c r="I12" s="197"/>
      <c r="J12" s="197"/>
      <c r="K12" s="197"/>
      <c r="L12" s="197"/>
      <c r="M12" s="197"/>
      <c r="N12" s="198"/>
    </row>
    <row r="13" spans="1:14">
      <c r="A13" s="7" t="s">
        <v>53</v>
      </c>
      <c r="N13" s="9"/>
    </row>
    <row r="14" spans="1:14" ht="117" customHeight="1">
      <c r="A14" s="204" t="s">
        <v>54</v>
      </c>
      <c r="B14" s="205"/>
      <c r="C14" s="205"/>
      <c r="D14" s="205"/>
      <c r="E14" s="205"/>
      <c r="F14" s="205"/>
      <c r="G14" s="205"/>
      <c r="H14" s="205"/>
      <c r="I14" s="205"/>
      <c r="J14" s="205"/>
      <c r="K14" s="205"/>
      <c r="L14" s="205"/>
      <c r="M14" s="205"/>
      <c r="N14" s="206"/>
    </row>
    <row r="15" spans="1:14" ht="28.5" customHeight="1">
      <c r="A15" s="207" t="s">
        <v>55</v>
      </c>
      <c r="B15" s="208"/>
      <c r="C15" s="208"/>
      <c r="D15" s="208"/>
      <c r="E15" s="208"/>
      <c r="F15" s="208"/>
      <c r="G15" s="208"/>
      <c r="H15" s="208"/>
      <c r="I15" s="208"/>
      <c r="J15" s="208"/>
      <c r="K15" s="208"/>
      <c r="L15" s="208"/>
      <c r="M15" s="208"/>
      <c r="N15" s="209"/>
    </row>
    <row r="16" spans="1:14" ht="120" customHeight="1">
      <c r="A16" s="210" t="s">
        <v>56</v>
      </c>
      <c r="B16" s="211"/>
      <c r="C16" s="211"/>
      <c r="D16" s="211"/>
      <c r="E16" s="211"/>
      <c r="F16" s="211"/>
      <c r="G16" s="211"/>
      <c r="H16" s="211"/>
      <c r="I16" s="211"/>
      <c r="J16" s="211"/>
      <c r="K16" s="211"/>
      <c r="L16" s="211"/>
      <c r="M16" s="211"/>
      <c r="N16" s="212"/>
    </row>
    <row r="17" spans="1:14" ht="13.5" customHeight="1">
      <c r="A17" s="201" t="s">
        <v>57</v>
      </c>
      <c r="B17" s="202"/>
      <c r="C17" s="202"/>
      <c r="D17" s="202"/>
      <c r="E17" s="202"/>
      <c r="F17" s="202"/>
      <c r="G17" s="202"/>
      <c r="H17" s="202"/>
      <c r="I17" s="202"/>
      <c r="J17" s="202"/>
      <c r="K17" s="202"/>
      <c r="L17" s="202"/>
      <c r="M17" s="202"/>
      <c r="N17" s="203"/>
    </row>
    <row r="18" spans="1:14" ht="15" customHeight="1">
      <c r="A18" s="201" t="s">
        <v>58</v>
      </c>
      <c r="B18" s="202"/>
      <c r="C18" s="202"/>
      <c r="D18" s="202"/>
      <c r="E18" s="202"/>
      <c r="F18" s="202"/>
      <c r="G18" s="202"/>
      <c r="H18" s="202"/>
      <c r="I18" s="202"/>
      <c r="J18" s="202"/>
      <c r="K18" s="202"/>
      <c r="L18" s="202"/>
      <c r="M18" s="202"/>
      <c r="N18" s="203"/>
    </row>
    <row r="19" spans="1:14" ht="49.5" customHeight="1">
      <c r="A19" s="201" t="s">
        <v>59</v>
      </c>
      <c r="B19" s="202"/>
      <c r="C19" s="202"/>
      <c r="D19" s="202"/>
      <c r="E19" s="202"/>
      <c r="F19" s="202"/>
      <c r="G19" s="202"/>
      <c r="H19" s="202"/>
      <c r="I19" s="202"/>
      <c r="J19" s="202"/>
      <c r="K19" s="202"/>
      <c r="L19" s="202"/>
      <c r="M19" s="202"/>
      <c r="N19" s="203"/>
    </row>
    <row r="20" spans="1:14">
      <c r="A20" s="196" t="s">
        <v>60</v>
      </c>
      <c r="B20" s="197"/>
      <c r="C20" s="197"/>
      <c r="D20" s="197"/>
      <c r="E20" s="197"/>
      <c r="F20" s="197"/>
      <c r="G20" s="197"/>
      <c r="H20" s="197"/>
      <c r="I20" s="197"/>
      <c r="J20" s="197"/>
      <c r="K20" s="197"/>
      <c r="L20" s="197"/>
      <c r="M20" s="197"/>
      <c r="N20" s="198"/>
    </row>
    <row r="21" spans="1:14" ht="77.25" customHeight="1">
      <c r="A21" s="213" t="s">
        <v>61</v>
      </c>
      <c r="B21" s="214"/>
      <c r="C21" s="214"/>
      <c r="D21" s="214"/>
      <c r="E21" s="214"/>
      <c r="F21" s="214"/>
      <c r="G21" s="214"/>
      <c r="H21" s="214"/>
      <c r="I21" s="214"/>
      <c r="J21" s="214"/>
      <c r="K21" s="214"/>
      <c r="L21" s="214"/>
      <c r="M21" s="214"/>
      <c r="N21" s="215"/>
    </row>
    <row r="22" spans="1:14">
      <c r="A22" s="196" t="s">
        <v>62</v>
      </c>
      <c r="B22" s="197"/>
      <c r="C22" s="197"/>
      <c r="D22" s="197"/>
      <c r="E22" s="197"/>
      <c r="F22" s="197"/>
      <c r="G22" s="197"/>
      <c r="H22" s="197"/>
      <c r="I22" s="197"/>
      <c r="J22" s="197"/>
      <c r="K22" s="197"/>
      <c r="L22" s="197"/>
      <c r="M22" s="197"/>
      <c r="N22" s="198"/>
    </row>
    <row r="23" spans="1:14" ht="51.75" customHeight="1">
      <c r="A23" s="213" t="s">
        <v>63</v>
      </c>
      <c r="B23" s="214"/>
      <c r="C23" s="214"/>
      <c r="D23" s="214"/>
      <c r="E23" s="214"/>
      <c r="F23" s="214"/>
      <c r="G23" s="214"/>
      <c r="H23" s="214"/>
      <c r="I23" s="214"/>
      <c r="J23" s="214"/>
      <c r="K23" s="214"/>
      <c r="L23" s="214"/>
      <c r="M23" s="214"/>
      <c r="N23" s="215"/>
    </row>
    <row r="24" spans="1:14">
      <c r="A24" s="196" t="s">
        <v>64</v>
      </c>
      <c r="B24" s="197"/>
      <c r="C24" s="197"/>
      <c r="D24" s="197"/>
      <c r="E24" s="197"/>
      <c r="F24" s="197"/>
      <c r="G24" s="197"/>
      <c r="H24" s="197"/>
      <c r="I24" s="197"/>
      <c r="J24" s="197"/>
      <c r="K24" s="197"/>
      <c r="L24" s="197"/>
      <c r="M24" s="197"/>
      <c r="N24" s="198"/>
    </row>
    <row r="25" spans="1:14" ht="14.25" customHeight="1">
      <c r="A25" s="213" t="s">
        <v>65</v>
      </c>
      <c r="B25" s="214"/>
      <c r="C25" s="214"/>
      <c r="D25" s="214"/>
      <c r="E25" s="214"/>
      <c r="F25" s="214"/>
      <c r="G25" s="214"/>
      <c r="H25" s="214"/>
      <c r="I25" s="214"/>
      <c r="J25" s="214"/>
      <c r="K25" s="214"/>
      <c r="L25" s="214"/>
      <c r="M25" s="214"/>
      <c r="N25" s="215"/>
    </row>
    <row r="26" spans="1:14">
      <c r="A26" s="196" t="s">
        <v>66</v>
      </c>
      <c r="B26" s="197"/>
      <c r="C26" s="197"/>
      <c r="D26" s="197"/>
      <c r="E26" s="197"/>
      <c r="F26" s="197"/>
      <c r="G26" s="197"/>
      <c r="H26" s="197"/>
      <c r="I26" s="197"/>
      <c r="J26" s="197"/>
      <c r="K26" s="197"/>
      <c r="L26" s="197"/>
      <c r="M26" s="197"/>
      <c r="N26" s="198"/>
    </row>
    <row r="27" spans="1:14" ht="63" customHeight="1">
      <c r="A27" s="213" t="s">
        <v>67</v>
      </c>
      <c r="B27" s="214"/>
      <c r="C27" s="214"/>
      <c r="D27" s="214"/>
      <c r="E27" s="214"/>
      <c r="F27" s="214"/>
      <c r="G27" s="214"/>
      <c r="H27" s="214"/>
      <c r="I27" s="214"/>
      <c r="J27" s="214"/>
      <c r="K27" s="214"/>
      <c r="L27" s="214"/>
      <c r="M27" s="214"/>
      <c r="N27" s="215"/>
    </row>
    <row r="28" spans="1:14">
      <c r="A28" s="196" t="s">
        <v>68</v>
      </c>
      <c r="B28" s="197"/>
      <c r="C28" s="197"/>
      <c r="D28" s="197"/>
      <c r="E28" s="197"/>
      <c r="F28" s="197"/>
      <c r="G28" s="197"/>
      <c r="H28" s="197"/>
      <c r="I28" s="197"/>
      <c r="J28" s="197"/>
      <c r="K28" s="197"/>
      <c r="L28" s="197"/>
      <c r="M28" s="197"/>
      <c r="N28" s="198"/>
    </row>
    <row r="29" spans="1:14" ht="17.25" customHeight="1">
      <c r="A29" s="213" t="s">
        <v>69</v>
      </c>
      <c r="B29" s="214"/>
      <c r="C29" s="214"/>
      <c r="D29" s="214"/>
      <c r="E29" s="214"/>
      <c r="F29" s="214"/>
      <c r="G29" s="214"/>
      <c r="H29" s="214"/>
      <c r="I29" s="214"/>
      <c r="J29" s="214"/>
      <c r="K29" s="214"/>
      <c r="L29" s="214"/>
      <c r="M29" s="214"/>
      <c r="N29" s="215"/>
    </row>
    <row r="30" spans="1:14" ht="36" customHeight="1">
      <c r="A30" s="213" t="s">
        <v>70</v>
      </c>
      <c r="B30" s="214"/>
      <c r="C30" s="214"/>
      <c r="D30" s="214"/>
      <c r="E30" s="214"/>
      <c r="F30" s="214"/>
      <c r="G30" s="214"/>
      <c r="H30" s="214"/>
      <c r="I30" s="214"/>
      <c r="J30" s="214"/>
      <c r="K30" s="214"/>
      <c r="L30" s="214"/>
      <c r="M30" s="214"/>
      <c r="N30" s="215"/>
    </row>
    <row r="31" spans="1:14">
      <c r="A31" s="196" t="s">
        <v>71</v>
      </c>
      <c r="B31" s="197"/>
      <c r="C31" s="197"/>
      <c r="D31" s="197"/>
      <c r="E31" s="197"/>
      <c r="F31" s="197"/>
      <c r="G31" s="197"/>
      <c r="H31" s="197"/>
      <c r="I31" s="197"/>
      <c r="J31" s="197"/>
      <c r="K31" s="197"/>
      <c r="L31" s="197"/>
      <c r="M31" s="197"/>
      <c r="N31" s="198"/>
    </row>
    <row r="32" spans="1:14">
      <c r="A32" s="196" t="s">
        <v>72</v>
      </c>
      <c r="B32" s="197"/>
      <c r="C32" s="197"/>
      <c r="D32" s="197"/>
      <c r="E32" s="197"/>
      <c r="F32" s="197"/>
      <c r="G32" s="197"/>
      <c r="H32" s="197"/>
      <c r="I32" s="197"/>
      <c r="J32" s="197"/>
      <c r="K32" s="197"/>
      <c r="L32" s="197"/>
      <c r="M32" s="197"/>
      <c r="N32" s="198"/>
    </row>
    <row r="33" spans="1:14" ht="34.5" customHeight="1">
      <c r="A33" s="213" t="s">
        <v>73</v>
      </c>
      <c r="B33" s="214"/>
      <c r="C33" s="214"/>
      <c r="D33" s="214"/>
      <c r="E33" s="214"/>
      <c r="F33" s="214"/>
      <c r="G33" s="214"/>
      <c r="H33" s="214"/>
      <c r="I33" s="214"/>
      <c r="J33" s="214"/>
      <c r="K33" s="214"/>
      <c r="L33" s="214"/>
      <c r="M33" s="214"/>
      <c r="N33" s="215"/>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30"/>
  <sheetViews>
    <sheetView showGridLines="0" tabSelected="1" topLeftCell="A40" zoomScale="90" zoomScaleNormal="90" zoomScaleSheetLayoutView="90" workbookViewId="0">
      <selection activeCell="E46" sqref="E46"/>
    </sheetView>
  </sheetViews>
  <sheetFormatPr defaultColWidth="9.109375" defaultRowHeight="13.8"/>
  <cols>
    <col min="1" max="1" width="6.33203125" style="23" customWidth="1"/>
    <col min="2" max="2" width="45.5546875" style="49" customWidth="1"/>
    <col min="3" max="3" width="9.33203125" style="49" customWidth="1"/>
    <col min="4" max="4" width="11.109375" style="49" customWidth="1"/>
    <col min="5" max="5" width="13" style="23" customWidth="1"/>
    <col min="6" max="6" width="15.109375" style="49" customWidth="1"/>
    <col min="7" max="7" width="57.33203125" style="49" customWidth="1"/>
    <col min="8" max="8" width="9.109375" style="49"/>
    <col min="9" max="9" width="11" style="49" customWidth="1"/>
    <col min="10" max="10" width="10.6640625" style="49" customWidth="1"/>
    <col min="11" max="11" width="13.109375" style="49" customWidth="1"/>
    <col min="12" max="16384" width="9.109375" style="49"/>
  </cols>
  <sheetData>
    <row r="1" spans="1:35">
      <c r="A1" s="216"/>
      <c r="B1" s="216"/>
      <c r="C1" s="216"/>
      <c r="D1" s="216"/>
      <c r="E1" s="216"/>
      <c r="F1" s="216"/>
      <c r="G1" s="216"/>
      <c r="H1" s="216"/>
      <c r="I1" s="216"/>
      <c r="J1" s="216"/>
      <c r="K1" s="93"/>
    </row>
    <row r="2" spans="1:35">
      <c r="A2" s="216" t="s">
        <v>146</v>
      </c>
      <c r="B2" s="216"/>
      <c r="C2" s="216"/>
      <c r="D2" s="216"/>
      <c r="E2" s="216"/>
      <c r="F2" s="216"/>
      <c r="G2" s="216"/>
      <c r="H2" s="216"/>
      <c r="I2" s="216"/>
    </row>
    <row r="3" spans="1:35">
      <c r="A3" s="217" t="s">
        <v>141</v>
      </c>
      <c r="B3" s="217"/>
      <c r="C3" s="217"/>
      <c r="D3" s="217"/>
      <c r="E3" s="217"/>
      <c r="F3" s="217"/>
      <c r="G3" s="217"/>
      <c r="H3" s="217"/>
      <c r="I3" s="217"/>
      <c r="J3" s="217"/>
      <c r="K3" s="217"/>
    </row>
    <row r="4" spans="1:35">
      <c r="A4" s="217"/>
      <c r="B4" s="217"/>
      <c r="C4" s="217"/>
      <c r="D4" s="217"/>
      <c r="E4" s="217"/>
      <c r="F4" s="217"/>
      <c r="G4" s="217"/>
      <c r="H4" s="217"/>
      <c r="I4" s="217"/>
      <c r="J4" s="217"/>
      <c r="K4" s="217"/>
    </row>
    <row r="5" spans="1:35" s="23" customFormat="1" ht="69">
      <c r="A5" s="47" t="s">
        <v>142</v>
      </c>
      <c r="B5" s="99" t="s">
        <v>74</v>
      </c>
      <c r="C5" s="47" t="s">
        <v>75</v>
      </c>
      <c r="D5" s="48" t="s">
        <v>102</v>
      </c>
      <c r="E5" s="48" t="s">
        <v>106</v>
      </c>
      <c r="F5" s="48" t="s">
        <v>107</v>
      </c>
      <c r="G5" s="47" t="s">
        <v>76</v>
      </c>
      <c r="H5" s="47" t="s">
        <v>133</v>
      </c>
      <c r="I5" s="48" t="s">
        <v>77</v>
      </c>
      <c r="J5" s="48" t="s">
        <v>108</v>
      </c>
      <c r="K5" s="48" t="s">
        <v>109</v>
      </c>
    </row>
    <row r="6" spans="1:35">
      <c r="A6" s="24"/>
      <c r="B6" s="51" t="s">
        <v>120</v>
      </c>
      <c r="C6" s="76"/>
      <c r="D6" s="52"/>
      <c r="E6" s="20"/>
      <c r="F6" s="52"/>
      <c r="G6" s="33"/>
      <c r="H6" s="76"/>
      <c r="I6" s="52"/>
      <c r="J6" s="52"/>
      <c r="K6" s="52"/>
    </row>
    <row r="7" spans="1:35" ht="27.6">
      <c r="A7" s="104">
        <v>1</v>
      </c>
      <c r="B7" s="100" t="s">
        <v>119</v>
      </c>
      <c r="C7" s="78" t="s">
        <v>78</v>
      </c>
      <c r="D7" s="160">
        <v>4</v>
      </c>
      <c r="E7" s="151">
        <v>39</v>
      </c>
      <c r="F7" s="151">
        <f t="shared" ref="F7:F13" si="0">D7*E7</f>
        <v>156</v>
      </c>
      <c r="G7" s="100" t="s">
        <v>137</v>
      </c>
      <c r="H7" s="77" t="s">
        <v>78</v>
      </c>
      <c r="I7" s="153">
        <v>1</v>
      </c>
      <c r="J7" s="153">
        <v>348.33</v>
      </c>
      <c r="K7" s="153">
        <f>I7*J7</f>
        <v>348.33</v>
      </c>
    </row>
    <row r="8" spans="1:35" ht="41.4">
      <c r="A8" s="104">
        <v>2</v>
      </c>
      <c r="B8" s="100" t="s">
        <v>152</v>
      </c>
      <c r="C8" s="79" t="s">
        <v>151</v>
      </c>
      <c r="D8" s="154">
        <v>8</v>
      </c>
      <c r="E8" s="151">
        <v>15</v>
      </c>
      <c r="F8" s="151">
        <f t="shared" si="0"/>
        <v>120</v>
      </c>
      <c r="G8" s="100" t="s">
        <v>138</v>
      </c>
      <c r="H8" s="77" t="s">
        <v>139</v>
      </c>
      <c r="I8" s="153">
        <v>1</v>
      </c>
      <c r="J8" s="153">
        <v>174.17</v>
      </c>
      <c r="K8" s="153">
        <f t="shared" ref="K8:K9" si="1">I8*J8</f>
        <v>174.17</v>
      </c>
    </row>
    <row r="9" spans="1:35">
      <c r="A9" s="104">
        <v>3</v>
      </c>
      <c r="B9" s="100" t="s">
        <v>147</v>
      </c>
      <c r="C9" s="79" t="s">
        <v>78</v>
      </c>
      <c r="D9" s="154">
        <v>1</v>
      </c>
      <c r="E9" s="151">
        <v>250</v>
      </c>
      <c r="F9" s="151">
        <f t="shared" si="0"/>
        <v>250</v>
      </c>
      <c r="G9" s="100" t="s">
        <v>140</v>
      </c>
      <c r="H9" s="77" t="s">
        <v>78</v>
      </c>
      <c r="I9" s="153">
        <v>1</v>
      </c>
      <c r="J9" s="153">
        <v>80</v>
      </c>
      <c r="K9" s="153">
        <f t="shared" si="1"/>
        <v>80</v>
      </c>
    </row>
    <row r="10" spans="1:35" ht="27.6">
      <c r="A10" s="104">
        <v>4</v>
      </c>
      <c r="B10" s="100" t="s">
        <v>174</v>
      </c>
      <c r="C10" s="79" t="s">
        <v>78</v>
      </c>
      <c r="D10" s="156">
        <v>1</v>
      </c>
      <c r="E10" s="152">
        <v>225</v>
      </c>
      <c r="F10" s="151">
        <f t="shared" si="0"/>
        <v>225</v>
      </c>
      <c r="G10" s="100"/>
      <c r="H10" s="77"/>
      <c r="I10" s="153"/>
      <c r="J10" s="153"/>
      <c r="K10" s="153"/>
    </row>
    <row r="11" spans="1:35" ht="27.6">
      <c r="A11" s="104">
        <v>5</v>
      </c>
      <c r="B11" s="100" t="s">
        <v>149</v>
      </c>
      <c r="C11" s="148" t="s">
        <v>78</v>
      </c>
      <c r="D11" s="155">
        <v>2</v>
      </c>
      <c r="E11" s="149">
        <v>200</v>
      </c>
      <c r="F11" s="151">
        <f t="shared" si="0"/>
        <v>400</v>
      </c>
      <c r="G11" s="34"/>
      <c r="H11" s="44"/>
      <c r="I11" s="53"/>
      <c r="J11" s="32"/>
      <c r="K11" s="53"/>
    </row>
    <row r="12" spans="1:35">
      <c r="A12" s="104">
        <v>6</v>
      </c>
      <c r="B12" s="100" t="s">
        <v>148</v>
      </c>
      <c r="C12" s="148" t="s">
        <v>78</v>
      </c>
      <c r="D12" s="155">
        <v>1</v>
      </c>
      <c r="E12" s="149">
        <v>200</v>
      </c>
      <c r="F12" s="151">
        <f t="shared" si="0"/>
        <v>200</v>
      </c>
      <c r="G12" s="34"/>
      <c r="H12" s="44"/>
      <c r="I12" s="53"/>
      <c r="J12" s="32"/>
      <c r="K12" s="53"/>
    </row>
    <row r="13" spans="1:35" ht="27.6">
      <c r="A13" s="104">
        <v>7</v>
      </c>
      <c r="B13" s="100" t="s">
        <v>150</v>
      </c>
      <c r="C13" s="74" t="s">
        <v>78</v>
      </c>
      <c r="D13" s="156">
        <v>1</v>
      </c>
      <c r="E13" s="152">
        <v>150</v>
      </c>
      <c r="F13" s="151">
        <f t="shared" si="0"/>
        <v>150</v>
      </c>
      <c r="G13" s="40"/>
      <c r="H13" s="41"/>
      <c r="I13" s="39"/>
      <c r="J13" s="39"/>
      <c r="K13" s="39"/>
    </row>
    <row r="14" spans="1:35">
      <c r="A14" s="104">
        <v>8</v>
      </c>
      <c r="B14" s="100"/>
      <c r="C14" s="81"/>
      <c r="D14" s="156"/>
      <c r="E14" s="152"/>
      <c r="F14" s="151"/>
      <c r="G14" s="40"/>
      <c r="H14" s="41"/>
      <c r="I14" s="39"/>
      <c r="J14" s="39"/>
      <c r="K14" s="39"/>
    </row>
    <row r="15" spans="1:35" ht="27.6">
      <c r="A15" s="104">
        <v>9</v>
      </c>
      <c r="B15" s="21" t="s">
        <v>123</v>
      </c>
      <c r="C15" s="80"/>
      <c r="D15" s="22"/>
      <c r="E15" s="22"/>
      <c r="F15" s="22">
        <f>SUM(F7:F14)</f>
        <v>1501</v>
      </c>
      <c r="G15" s="21" t="s">
        <v>121</v>
      </c>
      <c r="H15" s="94"/>
      <c r="I15" s="22"/>
      <c r="J15" s="95"/>
      <c r="K15" s="96">
        <f>SUM(K7:K14)</f>
        <v>602.5</v>
      </c>
    </row>
    <row r="16" spans="1:35">
      <c r="A16" s="104">
        <v>10</v>
      </c>
      <c r="B16" s="51" t="s">
        <v>132</v>
      </c>
      <c r="C16" s="81"/>
      <c r="D16" s="69"/>
      <c r="E16" s="69"/>
      <c r="F16" s="69"/>
      <c r="G16" s="104"/>
      <c r="H16" s="105"/>
      <c r="I16" s="105"/>
      <c r="J16" s="105"/>
      <c r="K16" s="106"/>
      <c r="L16"/>
      <c r="M16"/>
      <c r="N16"/>
      <c r="O16"/>
      <c r="P16"/>
      <c r="Q16"/>
      <c r="R16"/>
      <c r="S16"/>
      <c r="T16"/>
      <c r="U16"/>
      <c r="V16"/>
      <c r="W16"/>
      <c r="X16"/>
      <c r="Y16"/>
      <c r="Z16"/>
      <c r="AA16"/>
      <c r="AB16"/>
      <c r="AC16"/>
      <c r="AD16"/>
      <c r="AE16"/>
      <c r="AF16"/>
      <c r="AG16"/>
      <c r="AH16"/>
      <c r="AI16"/>
    </row>
    <row r="17" spans="1:35" s="38" customFormat="1" ht="27.6">
      <c r="A17" s="104">
        <v>11</v>
      </c>
      <c r="B17" s="100" t="s">
        <v>161</v>
      </c>
      <c r="C17" s="79" t="s">
        <v>78</v>
      </c>
      <c r="D17" s="159">
        <v>3</v>
      </c>
      <c r="E17" s="152">
        <v>225</v>
      </c>
      <c r="F17" s="151">
        <f t="shared" ref="F17:F23" si="2">D17*E17</f>
        <v>675</v>
      </c>
      <c r="G17" s="104"/>
      <c r="H17" s="105"/>
      <c r="I17" s="118"/>
      <c r="J17" s="105"/>
      <c r="K17" s="106"/>
      <c r="L17"/>
      <c r="M17"/>
      <c r="N17"/>
      <c r="O17"/>
      <c r="P17"/>
      <c r="Q17"/>
      <c r="R17"/>
      <c r="S17"/>
      <c r="T17"/>
      <c r="U17"/>
      <c r="V17"/>
      <c r="W17"/>
      <c r="X17"/>
      <c r="Y17"/>
      <c r="Z17"/>
      <c r="AA17"/>
      <c r="AB17"/>
      <c r="AC17"/>
      <c r="AD17"/>
      <c r="AE17"/>
      <c r="AF17"/>
      <c r="AG17"/>
      <c r="AH17"/>
      <c r="AI17"/>
    </row>
    <row r="18" spans="1:35" s="38" customFormat="1">
      <c r="A18" s="104">
        <v>12</v>
      </c>
      <c r="B18" s="100"/>
      <c r="C18" s="79"/>
      <c r="D18" s="159"/>
      <c r="E18" s="152"/>
      <c r="F18" s="151"/>
      <c r="G18" s="107"/>
      <c r="H18" s="108"/>
      <c r="I18" s="108"/>
      <c r="J18" s="108"/>
      <c r="K18" s="106"/>
      <c r="L18"/>
      <c r="M18"/>
      <c r="N18"/>
      <c r="O18"/>
      <c r="P18"/>
      <c r="Q18"/>
      <c r="R18"/>
      <c r="S18"/>
      <c r="T18"/>
      <c r="U18"/>
      <c r="V18"/>
      <c r="W18"/>
      <c r="X18"/>
      <c r="Y18"/>
      <c r="Z18"/>
      <c r="AA18"/>
      <c r="AB18"/>
      <c r="AC18"/>
      <c r="AD18"/>
      <c r="AE18"/>
      <c r="AF18"/>
      <c r="AG18"/>
      <c r="AH18"/>
      <c r="AI18"/>
    </row>
    <row r="19" spans="1:35" s="38" customFormat="1" ht="27.6">
      <c r="A19" s="104">
        <v>13</v>
      </c>
      <c r="B19" s="100" t="s">
        <v>165</v>
      </c>
      <c r="C19" s="79" t="s">
        <v>78</v>
      </c>
      <c r="D19" s="159">
        <v>1</v>
      </c>
      <c r="E19" s="152">
        <v>225</v>
      </c>
      <c r="F19" s="151">
        <f t="shared" si="2"/>
        <v>225</v>
      </c>
      <c r="G19" s="107"/>
      <c r="H19" s="108"/>
      <c r="I19" s="108"/>
      <c r="J19" s="108"/>
      <c r="K19" s="106"/>
      <c r="L19"/>
      <c r="M19"/>
      <c r="N19"/>
      <c r="O19"/>
      <c r="P19"/>
      <c r="Q19"/>
      <c r="R19"/>
      <c r="S19"/>
      <c r="T19"/>
      <c r="U19"/>
      <c r="V19"/>
      <c r="W19"/>
      <c r="X19"/>
      <c r="Y19"/>
      <c r="Z19"/>
      <c r="AA19"/>
      <c r="AB19"/>
      <c r="AC19"/>
      <c r="AD19"/>
      <c r="AE19"/>
      <c r="AF19"/>
      <c r="AG19"/>
      <c r="AH19"/>
      <c r="AI19"/>
    </row>
    <row r="20" spans="1:35" s="38" customFormat="1" ht="27.6">
      <c r="A20" s="104">
        <v>14</v>
      </c>
      <c r="B20" s="100" t="s">
        <v>162</v>
      </c>
      <c r="C20" s="148" t="s">
        <v>78</v>
      </c>
      <c r="D20" s="155">
        <v>4</v>
      </c>
      <c r="E20" s="149">
        <v>200</v>
      </c>
      <c r="F20" s="151">
        <f t="shared" si="2"/>
        <v>800</v>
      </c>
      <c r="G20" s="113" t="s">
        <v>164</v>
      </c>
      <c r="H20" s="111" t="s">
        <v>78</v>
      </c>
      <c r="I20" s="108">
        <v>12</v>
      </c>
      <c r="J20" s="147">
        <v>15</v>
      </c>
      <c r="K20" s="106">
        <f>I20*J20</f>
        <v>180</v>
      </c>
      <c r="L20"/>
      <c r="M20"/>
      <c r="N20"/>
      <c r="O20"/>
      <c r="P20"/>
      <c r="Q20"/>
      <c r="R20"/>
      <c r="S20"/>
      <c r="T20"/>
      <c r="U20"/>
      <c r="V20"/>
      <c r="W20"/>
      <c r="X20"/>
      <c r="Y20"/>
      <c r="Z20"/>
      <c r="AA20"/>
      <c r="AB20"/>
      <c r="AC20"/>
      <c r="AD20"/>
      <c r="AE20"/>
      <c r="AF20"/>
      <c r="AG20"/>
      <c r="AH20"/>
      <c r="AI20"/>
    </row>
    <row r="21" spans="1:35" s="38" customFormat="1" ht="27.6">
      <c r="A21" s="104">
        <v>15</v>
      </c>
      <c r="B21" s="100" t="s">
        <v>163</v>
      </c>
      <c r="C21" s="148" t="s">
        <v>78</v>
      </c>
      <c r="D21" s="155">
        <v>2</v>
      </c>
      <c r="E21" s="149">
        <v>200</v>
      </c>
      <c r="F21" s="151">
        <f t="shared" si="2"/>
        <v>400</v>
      </c>
      <c r="G21" s="113" t="s">
        <v>164</v>
      </c>
      <c r="H21" s="111" t="s">
        <v>78</v>
      </c>
      <c r="I21" s="108">
        <v>4</v>
      </c>
      <c r="J21" s="147">
        <v>15</v>
      </c>
      <c r="K21" s="106">
        <f>I21*J21</f>
        <v>60</v>
      </c>
      <c r="L21"/>
      <c r="M21"/>
      <c r="N21"/>
      <c r="O21"/>
      <c r="P21"/>
      <c r="Q21"/>
      <c r="R21"/>
      <c r="S21"/>
      <c r="T21"/>
      <c r="U21"/>
      <c r="V21"/>
      <c r="W21"/>
      <c r="X21"/>
      <c r="Y21"/>
      <c r="Z21"/>
      <c r="AA21"/>
      <c r="AB21"/>
      <c r="AC21"/>
      <c r="AD21"/>
      <c r="AE21"/>
      <c r="AF21"/>
      <c r="AG21"/>
      <c r="AH21"/>
      <c r="AI21"/>
    </row>
    <row r="22" spans="1:35" s="38" customFormat="1" ht="27.6">
      <c r="A22" s="104">
        <v>16</v>
      </c>
      <c r="B22" s="100" t="s">
        <v>175</v>
      </c>
      <c r="C22" s="148" t="s">
        <v>78</v>
      </c>
      <c r="D22" s="155">
        <v>1</v>
      </c>
      <c r="E22" s="149">
        <v>450</v>
      </c>
      <c r="F22" s="151">
        <f t="shared" si="2"/>
        <v>450</v>
      </c>
      <c r="G22" s="110"/>
      <c r="H22" s="111"/>
      <c r="I22" s="112"/>
      <c r="J22" s="147"/>
      <c r="K22" s="106"/>
      <c r="L22"/>
      <c r="M22"/>
      <c r="N22"/>
      <c r="O22"/>
      <c r="P22"/>
      <c r="Q22"/>
      <c r="R22"/>
      <c r="S22"/>
      <c r="T22"/>
      <c r="U22"/>
      <c r="V22"/>
      <c r="W22"/>
      <c r="X22"/>
      <c r="Y22"/>
      <c r="Z22"/>
      <c r="AA22"/>
      <c r="AB22"/>
      <c r="AC22"/>
      <c r="AD22"/>
      <c r="AE22"/>
      <c r="AF22"/>
      <c r="AG22"/>
      <c r="AH22"/>
      <c r="AI22"/>
    </row>
    <row r="23" spans="1:35" s="71" customFormat="1" ht="27.6">
      <c r="A23" s="104">
        <v>17</v>
      </c>
      <c r="B23" s="43" t="s">
        <v>166</v>
      </c>
      <c r="C23" s="82" t="s">
        <v>78</v>
      </c>
      <c r="D23" s="155">
        <v>4</v>
      </c>
      <c r="E23" s="149">
        <v>50</v>
      </c>
      <c r="F23" s="151">
        <f t="shared" si="2"/>
        <v>200</v>
      </c>
      <c r="G23" s="110" t="s">
        <v>167</v>
      </c>
      <c r="H23" s="111" t="s">
        <v>78</v>
      </c>
      <c r="I23" s="112">
        <v>4</v>
      </c>
      <c r="J23" s="72">
        <v>10.84</v>
      </c>
      <c r="K23" s="106">
        <f t="shared" ref="K23" si="3">I23*J23</f>
        <v>43.36</v>
      </c>
      <c r="L23"/>
      <c r="M23"/>
      <c r="N23"/>
      <c r="O23"/>
      <c r="P23"/>
      <c r="Q23"/>
      <c r="R23"/>
      <c r="S23"/>
      <c r="T23"/>
      <c r="U23"/>
      <c r="V23"/>
      <c r="W23"/>
      <c r="X23"/>
      <c r="Y23"/>
      <c r="Z23"/>
      <c r="AA23"/>
      <c r="AB23"/>
      <c r="AC23"/>
      <c r="AD23"/>
      <c r="AE23"/>
      <c r="AF23"/>
      <c r="AG23"/>
      <c r="AH23"/>
      <c r="AI23"/>
    </row>
    <row r="24" spans="1:35" s="38" customFormat="1" ht="41.4">
      <c r="A24" s="104">
        <v>18</v>
      </c>
      <c r="B24" s="100" t="s">
        <v>168</v>
      </c>
      <c r="C24" s="78" t="s">
        <v>84</v>
      </c>
      <c r="D24" s="154">
        <v>7.2</v>
      </c>
      <c r="E24" s="151">
        <v>80</v>
      </c>
      <c r="F24" s="151">
        <f t="shared" ref="F24:F27" si="4">D24*E24</f>
        <v>576</v>
      </c>
      <c r="G24" s="115"/>
      <c r="H24" s="116"/>
      <c r="I24" s="117"/>
      <c r="J24" s="157"/>
      <c r="K24" s="106"/>
      <c r="L24"/>
      <c r="M24"/>
      <c r="N24"/>
      <c r="O24"/>
      <c r="P24"/>
      <c r="Q24"/>
      <c r="R24"/>
      <c r="S24"/>
      <c r="T24"/>
      <c r="U24"/>
      <c r="V24"/>
      <c r="W24"/>
      <c r="X24"/>
      <c r="Y24"/>
      <c r="Z24"/>
      <c r="AA24"/>
      <c r="AB24"/>
      <c r="AC24"/>
      <c r="AD24"/>
      <c r="AE24"/>
      <c r="AF24"/>
      <c r="AG24"/>
      <c r="AH24"/>
      <c r="AI24"/>
    </row>
    <row r="25" spans="1:35" s="54" customFormat="1">
      <c r="A25" s="104">
        <v>19</v>
      </c>
      <c r="B25" s="100" t="s">
        <v>176</v>
      </c>
      <c r="C25" s="148" t="s">
        <v>78</v>
      </c>
      <c r="D25" s="155">
        <v>1</v>
      </c>
      <c r="E25" s="149">
        <v>200</v>
      </c>
      <c r="F25" s="151">
        <f t="shared" si="4"/>
        <v>200</v>
      </c>
      <c r="G25" s="120"/>
      <c r="H25" s="108"/>
      <c r="I25" s="108"/>
      <c r="J25" s="122"/>
      <c r="K25" s="106"/>
      <c r="L25"/>
      <c r="M25"/>
      <c r="N25"/>
      <c r="O25"/>
      <c r="P25"/>
      <c r="Q25"/>
      <c r="R25"/>
      <c r="S25"/>
      <c r="T25"/>
      <c r="U25"/>
      <c r="V25"/>
      <c r="W25"/>
      <c r="X25"/>
      <c r="Y25"/>
      <c r="Z25"/>
      <c r="AA25"/>
      <c r="AB25"/>
      <c r="AC25"/>
      <c r="AD25"/>
      <c r="AE25"/>
      <c r="AF25"/>
      <c r="AG25"/>
      <c r="AH25"/>
      <c r="AI25"/>
    </row>
    <row r="26" spans="1:35" s="54" customFormat="1">
      <c r="A26" s="104">
        <v>20</v>
      </c>
      <c r="B26" s="100" t="s">
        <v>180</v>
      </c>
      <c r="C26" s="148" t="s">
        <v>181</v>
      </c>
      <c r="D26" s="155">
        <v>1</v>
      </c>
      <c r="E26" s="149">
        <v>53</v>
      </c>
      <c r="F26" s="151">
        <f t="shared" si="4"/>
        <v>53</v>
      </c>
      <c r="G26" s="161" t="s">
        <v>182</v>
      </c>
      <c r="H26" s="162" t="s">
        <v>79</v>
      </c>
      <c r="I26" s="163">
        <v>1.5</v>
      </c>
      <c r="J26" s="41">
        <v>64.84</v>
      </c>
      <c r="K26" s="164">
        <f t="shared" ref="K26:K28" si="5">J26*I26</f>
        <v>97.26</v>
      </c>
      <c r="L26"/>
      <c r="M26"/>
      <c r="N26"/>
      <c r="O26"/>
      <c r="P26"/>
      <c r="Q26"/>
      <c r="R26"/>
      <c r="S26"/>
      <c r="T26"/>
      <c r="U26"/>
      <c r="V26"/>
      <c r="W26"/>
      <c r="X26"/>
      <c r="Y26"/>
      <c r="Z26"/>
      <c r="AA26"/>
      <c r="AB26"/>
      <c r="AC26"/>
      <c r="AD26"/>
      <c r="AE26"/>
      <c r="AF26"/>
      <c r="AG26"/>
      <c r="AH26"/>
      <c r="AI26"/>
    </row>
    <row r="27" spans="1:35" s="54" customFormat="1">
      <c r="A27" s="104">
        <v>21</v>
      </c>
      <c r="B27" s="34" t="s">
        <v>184</v>
      </c>
      <c r="C27" s="32" t="s">
        <v>85</v>
      </c>
      <c r="D27" s="41">
        <v>4.4000000000000004</v>
      </c>
      <c r="E27" s="163">
        <v>99</v>
      </c>
      <c r="F27" s="163">
        <f t="shared" si="4"/>
        <v>435.6</v>
      </c>
      <c r="G27" s="40" t="s">
        <v>183</v>
      </c>
      <c r="H27" s="41" t="s">
        <v>80</v>
      </c>
      <c r="I27" s="41">
        <f>D27*0.175*2</f>
        <v>1.54</v>
      </c>
      <c r="J27" s="41">
        <v>590</v>
      </c>
      <c r="K27" s="164">
        <f t="shared" si="5"/>
        <v>908.6</v>
      </c>
      <c r="L27"/>
      <c r="M27"/>
      <c r="N27"/>
      <c r="O27"/>
      <c r="P27"/>
      <c r="Q27"/>
      <c r="R27"/>
      <c r="S27"/>
      <c r="T27"/>
      <c r="U27"/>
      <c r="V27"/>
      <c r="W27"/>
      <c r="X27"/>
      <c r="Y27"/>
      <c r="Z27"/>
      <c r="AA27"/>
      <c r="AB27"/>
      <c r="AC27"/>
      <c r="AD27"/>
      <c r="AE27"/>
      <c r="AF27"/>
      <c r="AG27"/>
      <c r="AH27"/>
      <c r="AI27"/>
    </row>
    <row r="28" spans="1:35" s="54" customFormat="1">
      <c r="A28" s="104">
        <v>22</v>
      </c>
      <c r="B28" s="34"/>
      <c r="C28" s="103"/>
      <c r="D28" s="41"/>
      <c r="E28" s="163"/>
      <c r="F28" s="163"/>
      <c r="G28" s="165" t="s">
        <v>131</v>
      </c>
      <c r="H28" s="166" t="s">
        <v>80</v>
      </c>
      <c r="I28" s="41">
        <f>D27*0.1</f>
        <v>0.44000000000000006</v>
      </c>
      <c r="J28" s="166">
        <v>46.58</v>
      </c>
      <c r="K28" s="164">
        <f t="shared" si="5"/>
        <v>20.495200000000001</v>
      </c>
      <c r="L28"/>
      <c r="M28"/>
      <c r="N28"/>
      <c r="O28"/>
      <c r="P28"/>
      <c r="Q28"/>
      <c r="R28"/>
      <c r="S28"/>
      <c r="T28"/>
      <c r="U28"/>
      <c r="V28"/>
      <c r="W28"/>
      <c r="X28"/>
      <c r="Y28"/>
      <c r="Z28"/>
      <c r="AA28"/>
      <c r="AB28"/>
      <c r="AC28"/>
      <c r="AD28"/>
      <c r="AE28"/>
      <c r="AF28"/>
      <c r="AG28"/>
      <c r="AH28"/>
      <c r="AI28"/>
    </row>
    <row r="29" spans="1:35" s="54" customFormat="1">
      <c r="A29" s="104">
        <v>23</v>
      </c>
      <c r="B29" s="45"/>
      <c r="C29" s="83"/>
      <c r="D29" s="117"/>
      <c r="E29" s="146"/>
      <c r="F29" s="119"/>
      <c r="G29" s="120"/>
      <c r="H29" s="108"/>
      <c r="I29" s="108"/>
      <c r="J29" s="122"/>
      <c r="K29" s="106"/>
      <c r="L29"/>
      <c r="M29"/>
      <c r="N29"/>
      <c r="O29"/>
      <c r="P29"/>
      <c r="Q29"/>
      <c r="R29"/>
      <c r="S29"/>
      <c r="T29"/>
      <c r="U29"/>
      <c r="V29"/>
      <c r="W29"/>
      <c r="X29"/>
      <c r="Y29"/>
      <c r="Z29"/>
      <c r="AA29"/>
      <c r="AB29"/>
      <c r="AC29"/>
      <c r="AD29"/>
      <c r="AE29"/>
      <c r="AF29"/>
      <c r="AG29"/>
      <c r="AH29"/>
      <c r="AI29"/>
    </row>
    <row r="30" spans="1:35" s="55" customFormat="1" ht="41.4">
      <c r="A30" s="104">
        <v>24</v>
      </c>
      <c r="B30" s="21" t="s">
        <v>88</v>
      </c>
      <c r="C30" s="80"/>
      <c r="D30" s="22"/>
      <c r="E30" s="37"/>
      <c r="F30" s="22">
        <f>SUM(F16:F29)</f>
        <v>4014.6</v>
      </c>
      <c r="G30" s="21" t="s">
        <v>89</v>
      </c>
      <c r="H30" s="94"/>
      <c r="I30" s="22"/>
      <c r="J30" s="95"/>
      <c r="K30" s="96">
        <f>SUM(K16:K29)</f>
        <v>1309.7152000000001</v>
      </c>
      <c r="L30"/>
      <c r="M30"/>
      <c r="N30"/>
      <c r="O30"/>
      <c r="P30"/>
      <c r="Q30"/>
      <c r="R30"/>
      <c r="S30"/>
      <c r="T30"/>
      <c r="U30"/>
      <c r="V30"/>
      <c r="W30"/>
      <c r="X30"/>
      <c r="Y30"/>
      <c r="Z30"/>
      <c r="AA30"/>
      <c r="AB30"/>
      <c r="AC30"/>
      <c r="AD30"/>
      <c r="AE30"/>
      <c r="AF30"/>
      <c r="AG30"/>
      <c r="AH30"/>
      <c r="AI30"/>
    </row>
    <row r="31" spans="1:35" s="55" customFormat="1">
      <c r="A31" s="104">
        <v>25</v>
      </c>
      <c r="B31" s="51" t="s">
        <v>81</v>
      </c>
      <c r="C31" s="74"/>
      <c r="D31" s="20"/>
      <c r="E31" s="20"/>
      <c r="F31" s="20"/>
      <c r="G31" s="104"/>
      <c r="H31" s="105"/>
      <c r="I31" s="106"/>
      <c r="J31" s="106"/>
      <c r="K31" s="106"/>
      <c r="L31"/>
      <c r="M31"/>
      <c r="N31"/>
      <c r="O31"/>
      <c r="P31"/>
      <c r="Q31"/>
      <c r="R31"/>
      <c r="S31"/>
      <c r="T31"/>
      <c r="U31"/>
      <c r="V31"/>
      <c r="W31"/>
      <c r="X31"/>
      <c r="Y31"/>
      <c r="Z31"/>
      <c r="AA31"/>
      <c r="AB31"/>
      <c r="AC31"/>
      <c r="AD31"/>
      <c r="AE31"/>
      <c r="AF31"/>
      <c r="AG31"/>
      <c r="AH31"/>
      <c r="AI31"/>
    </row>
    <row r="32" spans="1:35" s="55" customFormat="1">
      <c r="A32" s="104">
        <v>26</v>
      </c>
      <c r="B32" s="70" t="s">
        <v>128</v>
      </c>
      <c r="C32" s="74" t="s">
        <v>86</v>
      </c>
      <c r="D32" s="119">
        <f>I32+I33</f>
        <v>62</v>
      </c>
      <c r="E32" s="117">
        <v>31</v>
      </c>
      <c r="F32" s="117">
        <f t="shared" ref="F32:F41" si="6">D32*E32</f>
        <v>1922</v>
      </c>
      <c r="G32" s="104" t="s">
        <v>129</v>
      </c>
      <c r="H32" s="123" t="s">
        <v>125</v>
      </c>
      <c r="I32" s="112">
        <v>35</v>
      </c>
      <c r="J32" s="117">
        <v>21.45</v>
      </c>
      <c r="K32" s="119">
        <f t="shared" ref="K32:K41" si="7">J32*I32</f>
        <v>750.75</v>
      </c>
      <c r="L32"/>
      <c r="M32"/>
      <c r="N32"/>
      <c r="O32"/>
      <c r="P32"/>
      <c r="Q32"/>
      <c r="R32"/>
      <c r="S32"/>
      <c r="T32"/>
      <c r="U32"/>
      <c r="V32"/>
      <c r="W32"/>
      <c r="X32"/>
      <c r="Y32"/>
      <c r="Z32"/>
      <c r="AA32"/>
      <c r="AB32"/>
      <c r="AC32"/>
      <c r="AD32"/>
      <c r="AE32"/>
      <c r="AF32"/>
      <c r="AG32"/>
      <c r="AH32"/>
      <c r="AI32"/>
    </row>
    <row r="33" spans="1:35" s="54" customFormat="1">
      <c r="A33" s="104">
        <v>27</v>
      </c>
      <c r="B33" s="42"/>
      <c r="C33" s="46"/>
      <c r="D33" s="117"/>
      <c r="E33" s="117"/>
      <c r="F33" s="117"/>
      <c r="G33" s="104" t="s">
        <v>187</v>
      </c>
      <c r="H33" s="134" t="s">
        <v>125</v>
      </c>
      <c r="I33" s="139">
        <v>27</v>
      </c>
      <c r="J33" s="135">
        <v>88.34</v>
      </c>
      <c r="K33" s="119">
        <f t="shared" si="7"/>
        <v>2385.1800000000003</v>
      </c>
      <c r="L33"/>
      <c r="M33"/>
      <c r="N33"/>
      <c r="O33"/>
      <c r="P33"/>
      <c r="Q33"/>
      <c r="R33"/>
      <c r="S33"/>
      <c r="T33"/>
      <c r="U33"/>
      <c r="V33"/>
      <c r="W33"/>
      <c r="X33"/>
      <c r="Y33"/>
      <c r="Z33"/>
      <c r="AA33"/>
      <c r="AB33"/>
      <c r="AC33"/>
      <c r="AD33"/>
      <c r="AE33"/>
      <c r="AF33"/>
      <c r="AG33"/>
      <c r="AH33"/>
      <c r="AI33"/>
    </row>
    <row r="34" spans="1:35" s="54" customFormat="1">
      <c r="A34" s="104">
        <v>28</v>
      </c>
      <c r="B34" s="42"/>
      <c r="C34" s="46"/>
      <c r="D34" s="117"/>
      <c r="E34" s="117"/>
      <c r="F34" s="117"/>
      <c r="G34" s="110" t="s">
        <v>117</v>
      </c>
      <c r="H34" s="121" t="s">
        <v>78</v>
      </c>
      <c r="I34" s="140">
        <v>1</v>
      </c>
      <c r="J34" s="125">
        <v>20.84</v>
      </c>
      <c r="K34" s="119">
        <f t="shared" si="7"/>
        <v>20.84</v>
      </c>
      <c r="L34"/>
      <c r="M34"/>
      <c r="N34"/>
      <c r="O34"/>
      <c r="P34"/>
      <c r="Q34"/>
      <c r="R34"/>
      <c r="S34"/>
      <c r="T34"/>
      <c r="U34"/>
      <c r="V34"/>
      <c r="W34"/>
      <c r="X34"/>
      <c r="Y34"/>
      <c r="Z34"/>
      <c r="AA34"/>
      <c r="AB34"/>
      <c r="AC34"/>
      <c r="AD34"/>
      <c r="AE34"/>
      <c r="AF34"/>
      <c r="AG34"/>
      <c r="AH34"/>
      <c r="AI34"/>
    </row>
    <row r="35" spans="1:35" s="54" customFormat="1">
      <c r="A35" s="104">
        <v>29</v>
      </c>
      <c r="B35" s="42"/>
      <c r="C35" s="46"/>
      <c r="D35" s="117"/>
      <c r="E35" s="117"/>
      <c r="F35" s="117"/>
      <c r="G35" s="126" t="s">
        <v>127</v>
      </c>
      <c r="H35" s="127" t="s">
        <v>87</v>
      </c>
      <c r="I35" s="139">
        <v>1</v>
      </c>
      <c r="J35" s="124">
        <v>92.5</v>
      </c>
      <c r="K35" s="119">
        <f t="shared" si="7"/>
        <v>92.5</v>
      </c>
      <c r="L35"/>
      <c r="M35"/>
      <c r="N35"/>
      <c r="O35"/>
      <c r="P35"/>
      <c r="Q35"/>
      <c r="R35"/>
      <c r="S35"/>
      <c r="T35"/>
      <c r="U35"/>
      <c r="V35"/>
      <c r="W35"/>
      <c r="X35"/>
      <c r="Y35"/>
      <c r="Z35"/>
      <c r="AA35"/>
      <c r="AB35"/>
      <c r="AC35"/>
      <c r="AD35"/>
      <c r="AE35"/>
      <c r="AF35"/>
      <c r="AG35"/>
      <c r="AH35"/>
      <c r="AI35"/>
    </row>
    <row r="36" spans="1:35">
      <c r="A36" s="104">
        <v>30</v>
      </c>
      <c r="B36" s="70" t="s">
        <v>94</v>
      </c>
      <c r="C36" s="46" t="s">
        <v>86</v>
      </c>
      <c r="D36" s="119">
        <v>50</v>
      </c>
      <c r="E36" s="117">
        <v>25</v>
      </c>
      <c r="F36" s="117">
        <f t="shared" si="6"/>
        <v>1250</v>
      </c>
      <c r="G36" s="109" t="s">
        <v>130</v>
      </c>
      <c r="H36" s="127" t="s">
        <v>78</v>
      </c>
      <c r="I36" s="117">
        <v>1</v>
      </c>
      <c r="J36" s="117">
        <v>347.5</v>
      </c>
      <c r="K36" s="119">
        <f t="shared" si="7"/>
        <v>347.5</v>
      </c>
      <c r="L36"/>
      <c r="M36"/>
      <c r="N36"/>
      <c r="O36"/>
      <c r="P36"/>
      <c r="Q36"/>
      <c r="R36"/>
      <c r="S36"/>
      <c r="T36"/>
      <c r="U36"/>
      <c r="V36"/>
      <c r="W36"/>
      <c r="X36"/>
      <c r="Y36"/>
      <c r="Z36"/>
      <c r="AA36"/>
      <c r="AB36"/>
      <c r="AC36"/>
      <c r="AD36"/>
      <c r="AE36"/>
      <c r="AF36"/>
      <c r="AG36"/>
      <c r="AH36"/>
      <c r="AI36"/>
    </row>
    <row r="37" spans="1:35" ht="27.6">
      <c r="A37" s="104">
        <v>31</v>
      </c>
      <c r="B37" s="70" t="s">
        <v>116</v>
      </c>
      <c r="C37" s="74" t="s">
        <v>86</v>
      </c>
      <c r="D37" s="119">
        <v>8</v>
      </c>
      <c r="E37" s="119">
        <v>26</v>
      </c>
      <c r="F37" s="117">
        <f t="shared" si="6"/>
        <v>208</v>
      </c>
      <c r="G37" s="104" t="s">
        <v>153</v>
      </c>
      <c r="H37" s="105" t="s">
        <v>86</v>
      </c>
      <c r="I37" s="119">
        <f>D37</f>
        <v>8</v>
      </c>
      <c r="J37" s="128" t="s">
        <v>96</v>
      </c>
      <c r="K37" s="119">
        <v>0</v>
      </c>
      <c r="L37"/>
      <c r="M37"/>
      <c r="N37"/>
      <c r="O37"/>
      <c r="P37"/>
      <c r="Q37"/>
      <c r="R37"/>
      <c r="S37"/>
      <c r="T37"/>
      <c r="U37"/>
      <c r="V37"/>
      <c r="W37"/>
      <c r="X37"/>
      <c r="Y37"/>
      <c r="Z37"/>
      <c r="AA37"/>
      <c r="AB37"/>
      <c r="AC37"/>
      <c r="AD37"/>
      <c r="AE37"/>
      <c r="AF37"/>
      <c r="AG37"/>
      <c r="AH37"/>
      <c r="AI37"/>
    </row>
    <row r="38" spans="1:35" ht="27.6">
      <c r="A38" s="104">
        <v>32</v>
      </c>
      <c r="B38" s="100" t="s">
        <v>156</v>
      </c>
      <c r="C38" s="78" t="s">
        <v>78</v>
      </c>
      <c r="D38" s="136">
        <v>1</v>
      </c>
      <c r="E38" s="69">
        <v>150</v>
      </c>
      <c r="F38" s="117">
        <f t="shared" si="6"/>
        <v>150</v>
      </c>
      <c r="G38" s="104" t="s">
        <v>155</v>
      </c>
      <c r="H38" s="105" t="s">
        <v>78</v>
      </c>
      <c r="I38" s="119">
        <v>1</v>
      </c>
      <c r="J38" s="119">
        <v>487.5</v>
      </c>
      <c r="K38" s="119">
        <f t="shared" ref="K38" si="8">J38*I38</f>
        <v>487.5</v>
      </c>
      <c r="L38"/>
      <c r="M38"/>
      <c r="N38"/>
      <c r="O38"/>
      <c r="P38"/>
      <c r="Q38"/>
      <c r="R38"/>
      <c r="S38"/>
      <c r="T38"/>
      <c r="U38"/>
      <c r="V38"/>
      <c r="W38"/>
      <c r="X38"/>
      <c r="Y38"/>
      <c r="Z38"/>
      <c r="AA38"/>
      <c r="AB38"/>
      <c r="AC38"/>
      <c r="AD38"/>
      <c r="AE38"/>
      <c r="AF38"/>
      <c r="AG38"/>
      <c r="AH38"/>
      <c r="AI38"/>
    </row>
    <row r="39" spans="1:35" ht="27.6">
      <c r="A39" s="104">
        <v>33</v>
      </c>
      <c r="B39" s="100" t="s">
        <v>157</v>
      </c>
      <c r="C39" s="78" t="s">
        <v>78</v>
      </c>
      <c r="D39" s="136">
        <v>1</v>
      </c>
      <c r="E39" s="69">
        <v>452</v>
      </c>
      <c r="F39" s="117">
        <f t="shared" si="6"/>
        <v>452</v>
      </c>
      <c r="G39" s="104" t="s">
        <v>158</v>
      </c>
      <c r="H39" s="105" t="s">
        <v>78</v>
      </c>
      <c r="I39" s="119">
        <v>1</v>
      </c>
      <c r="J39" s="128" t="s">
        <v>96</v>
      </c>
      <c r="K39" s="119">
        <v>0</v>
      </c>
      <c r="L39"/>
      <c r="M39"/>
      <c r="N39"/>
      <c r="O39"/>
      <c r="P39"/>
      <c r="Q39"/>
      <c r="R39"/>
      <c r="S39"/>
      <c r="T39"/>
      <c r="U39"/>
      <c r="V39"/>
      <c r="W39"/>
      <c r="X39"/>
      <c r="Y39"/>
      <c r="Z39"/>
      <c r="AA39"/>
      <c r="AB39"/>
      <c r="AC39"/>
      <c r="AD39"/>
      <c r="AE39"/>
      <c r="AF39"/>
      <c r="AG39"/>
      <c r="AH39"/>
      <c r="AI39"/>
    </row>
    <row r="40" spans="1:35" ht="27.6">
      <c r="A40" s="104">
        <v>34</v>
      </c>
      <c r="B40" s="104" t="s">
        <v>177</v>
      </c>
      <c r="C40" s="74" t="s">
        <v>78</v>
      </c>
      <c r="D40" s="119">
        <v>1</v>
      </c>
      <c r="E40" s="69">
        <v>1785</v>
      </c>
      <c r="F40" s="117">
        <f t="shared" si="6"/>
        <v>1785</v>
      </c>
      <c r="G40" s="109" t="s">
        <v>136</v>
      </c>
      <c r="H40" s="129" t="s">
        <v>78</v>
      </c>
      <c r="I40" s="119">
        <v>2</v>
      </c>
      <c r="J40" s="119">
        <v>93.34</v>
      </c>
      <c r="K40" s="119">
        <f t="shared" ref="K40" si="9">J40*I40</f>
        <v>186.68</v>
      </c>
      <c r="L40"/>
      <c r="M40"/>
      <c r="N40"/>
      <c r="O40"/>
      <c r="P40"/>
      <c r="Q40"/>
      <c r="R40"/>
      <c r="S40"/>
      <c r="T40"/>
      <c r="U40"/>
      <c r="V40"/>
      <c r="W40"/>
      <c r="X40"/>
      <c r="Y40"/>
      <c r="Z40"/>
      <c r="AA40"/>
      <c r="AB40"/>
      <c r="AC40"/>
      <c r="AD40"/>
      <c r="AE40"/>
      <c r="AF40"/>
      <c r="AG40"/>
      <c r="AH40"/>
      <c r="AI40"/>
    </row>
    <row r="41" spans="1:35" s="54" customFormat="1">
      <c r="A41" s="104">
        <v>35</v>
      </c>
      <c r="B41" s="70" t="s">
        <v>95</v>
      </c>
      <c r="C41" s="74" t="s">
        <v>78</v>
      </c>
      <c r="D41" s="119">
        <v>2</v>
      </c>
      <c r="E41" s="119">
        <v>125</v>
      </c>
      <c r="F41" s="117">
        <f t="shared" si="6"/>
        <v>250</v>
      </c>
      <c r="G41" s="130" t="s">
        <v>135</v>
      </c>
      <c r="H41" s="131" t="s">
        <v>78</v>
      </c>
      <c r="I41" s="119">
        <f>D41</f>
        <v>2</v>
      </c>
      <c r="J41" s="119">
        <v>55.17</v>
      </c>
      <c r="K41" s="119">
        <f t="shared" si="7"/>
        <v>110.34</v>
      </c>
      <c r="L41"/>
      <c r="M41"/>
      <c r="N41"/>
      <c r="O41"/>
      <c r="P41"/>
      <c r="Q41"/>
      <c r="R41"/>
      <c r="S41"/>
      <c r="T41"/>
      <c r="U41"/>
      <c r="V41"/>
      <c r="W41"/>
      <c r="X41"/>
      <c r="Y41"/>
      <c r="Z41"/>
      <c r="AA41"/>
      <c r="AB41"/>
      <c r="AC41"/>
      <c r="AD41"/>
      <c r="AE41"/>
      <c r="AF41"/>
      <c r="AG41"/>
      <c r="AH41"/>
      <c r="AI41"/>
    </row>
    <row r="42" spans="1:35" s="54" customFormat="1" ht="27.6">
      <c r="A42" s="104">
        <v>36</v>
      </c>
      <c r="B42" s="70" t="s">
        <v>97</v>
      </c>
      <c r="C42" s="74" t="s">
        <v>78</v>
      </c>
      <c r="D42" s="119">
        <v>1</v>
      </c>
      <c r="E42" s="119">
        <v>138</v>
      </c>
      <c r="F42" s="117">
        <f t="shared" ref="F42:F48" si="10">D42*E42</f>
        <v>138</v>
      </c>
      <c r="G42" s="104" t="s">
        <v>118</v>
      </c>
      <c r="H42" s="105" t="s">
        <v>78</v>
      </c>
      <c r="I42" s="119">
        <v>1</v>
      </c>
      <c r="J42" s="119">
        <v>120.84</v>
      </c>
      <c r="K42" s="119">
        <f t="shared" ref="K42:K43" si="11">J42*I42</f>
        <v>120.84</v>
      </c>
      <c r="L42"/>
      <c r="M42"/>
      <c r="N42"/>
      <c r="O42"/>
      <c r="P42"/>
      <c r="Q42"/>
      <c r="R42"/>
      <c r="S42"/>
      <c r="T42"/>
      <c r="U42"/>
      <c r="V42"/>
      <c r="W42"/>
      <c r="X42"/>
      <c r="Y42"/>
      <c r="Z42"/>
      <c r="AA42"/>
      <c r="AB42"/>
      <c r="AC42"/>
      <c r="AD42"/>
      <c r="AE42"/>
      <c r="AF42"/>
      <c r="AG42"/>
      <c r="AH42"/>
      <c r="AI42"/>
    </row>
    <row r="43" spans="1:35" s="54" customFormat="1" ht="27.6">
      <c r="A43" s="104">
        <v>37</v>
      </c>
      <c r="B43" s="70"/>
      <c r="C43" s="74"/>
      <c r="D43" s="119"/>
      <c r="E43" s="119"/>
      <c r="F43" s="117"/>
      <c r="G43" s="109" t="s">
        <v>110</v>
      </c>
      <c r="H43" s="114" t="s">
        <v>78</v>
      </c>
      <c r="I43" s="119">
        <v>1</v>
      </c>
      <c r="J43" s="69">
        <v>125.84</v>
      </c>
      <c r="K43" s="119">
        <f t="shared" si="11"/>
        <v>125.84</v>
      </c>
      <c r="L43"/>
      <c r="M43"/>
      <c r="N43"/>
      <c r="O43"/>
      <c r="P43"/>
      <c r="Q43"/>
      <c r="R43"/>
      <c r="S43"/>
      <c r="T43"/>
      <c r="U43"/>
      <c r="V43"/>
      <c r="W43"/>
      <c r="X43"/>
      <c r="Y43"/>
      <c r="Z43"/>
      <c r="AA43"/>
      <c r="AB43"/>
      <c r="AC43"/>
      <c r="AD43"/>
      <c r="AE43"/>
      <c r="AF43"/>
      <c r="AG43"/>
      <c r="AH43"/>
      <c r="AI43"/>
    </row>
    <row r="44" spans="1:35" s="54" customFormat="1" ht="27.6">
      <c r="A44" s="104">
        <v>38</v>
      </c>
      <c r="B44" s="56" t="s">
        <v>171</v>
      </c>
      <c r="C44" s="77" t="s">
        <v>78</v>
      </c>
      <c r="D44" s="119">
        <v>5</v>
      </c>
      <c r="E44" s="119">
        <v>163</v>
      </c>
      <c r="F44" s="151">
        <f>D44*E44</f>
        <v>815</v>
      </c>
      <c r="G44" s="109" t="s">
        <v>172</v>
      </c>
      <c r="H44" s="114" t="s">
        <v>78</v>
      </c>
      <c r="I44" s="119">
        <v>5</v>
      </c>
      <c r="J44" s="128" t="s">
        <v>96</v>
      </c>
      <c r="K44" s="69">
        <v>0</v>
      </c>
      <c r="L44"/>
      <c r="M44"/>
      <c r="N44"/>
      <c r="O44"/>
      <c r="P44"/>
      <c r="Q44"/>
      <c r="R44"/>
      <c r="S44"/>
      <c r="T44"/>
      <c r="U44"/>
      <c r="V44"/>
      <c r="W44"/>
      <c r="X44"/>
      <c r="Y44"/>
      <c r="Z44"/>
      <c r="AA44"/>
      <c r="AB44"/>
      <c r="AC44"/>
      <c r="AD44"/>
      <c r="AE44"/>
      <c r="AF44"/>
      <c r="AG44"/>
      <c r="AH44"/>
      <c r="AI44"/>
    </row>
    <row r="45" spans="1:35" s="54" customFormat="1" ht="27.6">
      <c r="A45" s="104">
        <v>39</v>
      </c>
      <c r="B45" s="100" t="s">
        <v>173</v>
      </c>
      <c r="C45" s="77" t="s">
        <v>78</v>
      </c>
      <c r="D45" s="153">
        <v>4</v>
      </c>
      <c r="E45" s="150">
        <v>163</v>
      </c>
      <c r="F45" s="151">
        <f>D45*E45</f>
        <v>652</v>
      </c>
      <c r="G45" s="109" t="s">
        <v>178</v>
      </c>
      <c r="H45" s="114" t="s">
        <v>78</v>
      </c>
      <c r="I45" s="119">
        <v>3</v>
      </c>
      <c r="J45" s="128" t="s">
        <v>96</v>
      </c>
      <c r="K45" s="69">
        <v>0</v>
      </c>
      <c r="L45"/>
      <c r="M45"/>
      <c r="N45"/>
      <c r="O45"/>
      <c r="P45"/>
      <c r="Q45"/>
      <c r="R45"/>
      <c r="S45"/>
      <c r="T45"/>
      <c r="U45"/>
      <c r="V45"/>
      <c r="W45"/>
      <c r="X45"/>
      <c r="Y45"/>
      <c r="Z45"/>
      <c r="AA45"/>
      <c r="AB45"/>
      <c r="AC45"/>
      <c r="AD45"/>
      <c r="AE45"/>
      <c r="AF45"/>
      <c r="AG45"/>
      <c r="AH45"/>
      <c r="AI45"/>
    </row>
    <row r="46" spans="1:35" s="54" customFormat="1" ht="27.6">
      <c r="A46" s="104">
        <v>40</v>
      </c>
      <c r="B46" s="56"/>
      <c r="C46" s="77"/>
      <c r="D46" s="119"/>
      <c r="E46" s="119"/>
      <c r="F46" s="117"/>
      <c r="G46" s="109" t="s">
        <v>179</v>
      </c>
      <c r="H46" s="114" t="s">
        <v>78</v>
      </c>
      <c r="I46" s="119">
        <v>1</v>
      </c>
      <c r="J46" s="128" t="s">
        <v>96</v>
      </c>
      <c r="K46" s="69">
        <v>0</v>
      </c>
      <c r="L46"/>
      <c r="M46"/>
      <c r="N46"/>
      <c r="O46"/>
      <c r="P46"/>
      <c r="Q46"/>
      <c r="R46"/>
      <c r="S46"/>
      <c r="T46"/>
      <c r="U46"/>
      <c r="V46"/>
      <c r="W46"/>
      <c r="X46"/>
      <c r="Y46"/>
      <c r="Z46"/>
      <c r="AA46"/>
      <c r="AB46"/>
      <c r="AC46"/>
      <c r="AD46"/>
      <c r="AE46"/>
      <c r="AF46"/>
      <c r="AG46"/>
      <c r="AH46"/>
      <c r="AI46"/>
    </row>
    <row r="47" spans="1:35" ht="27.6">
      <c r="A47" s="104">
        <v>41</v>
      </c>
      <c r="B47" s="70" t="s">
        <v>122</v>
      </c>
      <c r="C47" s="74" t="s">
        <v>78</v>
      </c>
      <c r="D47" s="119">
        <v>18</v>
      </c>
      <c r="E47" s="117">
        <v>158</v>
      </c>
      <c r="F47" s="117">
        <f t="shared" si="10"/>
        <v>2844</v>
      </c>
      <c r="G47" s="130" t="s">
        <v>170</v>
      </c>
      <c r="H47" s="114" t="s">
        <v>78</v>
      </c>
      <c r="I47" s="119">
        <f>D47</f>
        <v>18</v>
      </c>
      <c r="J47" s="128" t="s">
        <v>96</v>
      </c>
      <c r="K47" s="119">
        <v>0</v>
      </c>
      <c r="L47"/>
      <c r="M47"/>
      <c r="N47"/>
      <c r="O47"/>
      <c r="P47"/>
      <c r="Q47"/>
      <c r="R47"/>
      <c r="S47"/>
      <c r="T47"/>
      <c r="U47"/>
      <c r="V47"/>
      <c r="W47"/>
      <c r="X47"/>
      <c r="Y47"/>
      <c r="Z47"/>
      <c r="AA47"/>
      <c r="AB47"/>
      <c r="AC47"/>
      <c r="AD47"/>
      <c r="AE47"/>
      <c r="AF47"/>
      <c r="AG47"/>
      <c r="AH47"/>
      <c r="AI47"/>
    </row>
    <row r="48" spans="1:35" ht="15.75" customHeight="1">
      <c r="A48" s="104">
        <v>42</v>
      </c>
      <c r="B48" s="70" t="s">
        <v>124</v>
      </c>
      <c r="C48" s="74" t="s">
        <v>86</v>
      </c>
      <c r="D48" s="119">
        <v>16</v>
      </c>
      <c r="E48" s="117">
        <v>126</v>
      </c>
      <c r="F48" s="117">
        <f t="shared" si="10"/>
        <v>2016</v>
      </c>
      <c r="G48" s="109" t="s">
        <v>169</v>
      </c>
      <c r="H48" s="114" t="s">
        <v>78</v>
      </c>
      <c r="I48" s="119">
        <v>8</v>
      </c>
      <c r="J48" s="117">
        <v>324.17</v>
      </c>
      <c r="K48" s="119">
        <f t="shared" ref="K48:K50" si="12">J48*I48</f>
        <v>2593.36</v>
      </c>
      <c r="L48"/>
      <c r="M48"/>
      <c r="N48"/>
      <c r="O48"/>
      <c r="P48"/>
      <c r="Q48"/>
      <c r="R48"/>
      <c r="S48"/>
      <c r="T48"/>
      <c r="U48"/>
      <c r="V48"/>
      <c r="W48"/>
      <c r="X48"/>
      <c r="Y48"/>
      <c r="Z48"/>
      <c r="AA48"/>
      <c r="AB48"/>
      <c r="AC48"/>
      <c r="AD48"/>
      <c r="AE48"/>
      <c r="AF48"/>
      <c r="AG48"/>
      <c r="AH48"/>
      <c r="AI48"/>
    </row>
    <row r="49" spans="1:35">
      <c r="A49" s="104">
        <v>43</v>
      </c>
      <c r="B49" s="70"/>
      <c r="C49" s="74"/>
      <c r="D49" s="119"/>
      <c r="E49" s="117"/>
      <c r="F49" s="117"/>
      <c r="G49" s="109" t="s">
        <v>134</v>
      </c>
      <c r="H49" s="111" t="s">
        <v>78</v>
      </c>
      <c r="I49" s="119">
        <v>4</v>
      </c>
      <c r="J49" s="117">
        <v>50</v>
      </c>
      <c r="K49" s="119">
        <f t="shared" si="12"/>
        <v>200</v>
      </c>
      <c r="L49"/>
      <c r="M49"/>
      <c r="N49"/>
      <c r="O49"/>
      <c r="P49"/>
      <c r="Q49"/>
      <c r="R49"/>
      <c r="S49"/>
      <c r="T49"/>
      <c r="U49"/>
      <c r="V49"/>
      <c r="W49"/>
      <c r="X49"/>
      <c r="Y49"/>
      <c r="Z49"/>
      <c r="AA49"/>
      <c r="AB49"/>
      <c r="AC49"/>
      <c r="AD49"/>
      <c r="AE49"/>
      <c r="AF49"/>
      <c r="AG49"/>
      <c r="AH49"/>
      <c r="AI49"/>
    </row>
    <row r="50" spans="1:35">
      <c r="A50" s="104">
        <v>44</v>
      </c>
      <c r="B50" s="70"/>
      <c r="C50" s="76"/>
      <c r="D50" s="137"/>
      <c r="E50" s="138"/>
      <c r="F50" s="117"/>
      <c r="G50" s="132" t="s">
        <v>159</v>
      </c>
      <c r="H50" s="105" t="s">
        <v>160</v>
      </c>
      <c r="I50" s="119">
        <v>12</v>
      </c>
      <c r="J50" s="133">
        <v>146.66999999999999</v>
      </c>
      <c r="K50" s="119">
        <f t="shared" si="12"/>
        <v>1760.04</v>
      </c>
      <c r="L50"/>
      <c r="M50"/>
      <c r="N50"/>
      <c r="O50"/>
      <c r="P50"/>
      <c r="Q50"/>
      <c r="R50"/>
      <c r="S50"/>
      <c r="T50"/>
      <c r="U50"/>
      <c r="V50"/>
      <c r="W50"/>
      <c r="X50"/>
      <c r="Y50"/>
      <c r="Z50"/>
      <c r="AA50"/>
      <c r="AB50"/>
      <c r="AC50"/>
      <c r="AD50"/>
      <c r="AE50"/>
      <c r="AF50"/>
      <c r="AG50"/>
      <c r="AH50"/>
      <c r="AI50"/>
    </row>
    <row r="51" spans="1:35" s="71" customFormat="1" ht="27.6">
      <c r="A51" s="104">
        <v>45</v>
      </c>
      <c r="B51" s="58" t="s">
        <v>90</v>
      </c>
      <c r="C51" s="84"/>
      <c r="D51" s="84"/>
      <c r="E51" s="85"/>
      <c r="F51" s="86">
        <f>SUM(F32:F50)</f>
        <v>12482</v>
      </c>
      <c r="G51" s="59" t="s">
        <v>91</v>
      </c>
      <c r="H51" s="84"/>
      <c r="I51" s="84"/>
      <c r="J51" s="84"/>
      <c r="K51" s="86">
        <f>SUM(K32:K50)</f>
        <v>9181.3700000000026</v>
      </c>
      <c r="L51"/>
      <c r="M51"/>
      <c r="N51"/>
      <c r="O51"/>
      <c r="P51"/>
      <c r="Q51"/>
      <c r="R51"/>
      <c r="S51"/>
      <c r="T51"/>
      <c r="U51"/>
      <c r="V51"/>
      <c r="W51"/>
      <c r="X51"/>
      <c r="Y51"/>
      <c r="Z51"/>
      <c r="AA51"/>
      <c r="AB51"/>
      <c r="AC51"/>
      <c r="AD51"/>
      <c r="AE51"/>
      <c r="AF51"/>
      <c r="AG51"/>
      <c r="AH51"/>
      <c r="AI51"/>
    </row>
    <row r="52" spans="1:35">
      <c r="A52" s="104">
        <v>46</v>
      </c>
      <c r="B52" s="60" t="s">
        <v>82</v>
      </c>
      <c r="C52" s="87"/>
      <c r="D52" s="87"/>
      <c r="E52" s="88"/>
      <c r="F52" s="89"/>
      <c r="G52" s="61"/>
      <c r="H52" s="87"/>
      <c r="I52" s="87"/>
      <c r="J52" s="87"/>
      <c r="K52" s="97"/>
      <c r="L52"/>
      <c r="M52"/>
      <c r="N52"/>
      <c r="O52"/>
      <c r="P52"/>
      <c r="Q52"/>
      <c r="R52"/>
      <c r="S52"/>
      <c r="T52"/>
      <c r="U52"/>
      <c r="V52"/>
      <c r="W52"/>
      <c r="X52"/>
      <c r="Y52"/>
      <c r="Z52"/>
      <c r="AA52"/>
      <c r="AB52"/>
      <c r="AC52"/>
      <c r="AD52"/>
      <c r="AE52"/>
      <c r="AF52"/>
      <c r="AG52"/>
      <c r="AH52"/>
      <c r="AI52"/>
    </row>
    <row r="53" spans="1:35" ht="27.6">
      <c r="A53" s="104">
        <v>47</v>
      </c>
      <c r="B53" s="36" t="s">
        <v>98</v>
      </c>
      <c r="C53" s="90" t="s">
        <v>78</v>
      </c>
      <c r="D53" s="69">
        <v>4</v>
      </c>
      <c r="E53" s="119">
        <v>145</v>
      </c>
      <c r="F53" s="119">
        <f t="shared" ref="F53" si="13">D53*E53</f>
        <v>580</v>
      </c>
      <c r="G53" s="109" t="s">
        <v>101</v>
      </c>
      <c r="H53" s="114" t="s">
        <v>78</v>
      </c>
      <c r="I53" s="119">
        <v>4</v>
      </c>
      <c r="J53" s="69">
        <v>411.34</v>
      </c>
      <c r="K53" s="69">
        <f t="shared" ref="K53:K54" si="14">J53*I53</f>
        <v>1645.36</v>
      </c>
      <c r="L53"/>
      <c r="M53"/>
      <c r="N53"/>
      <c r="O53"/>
      <c r="P53"/>
      <c r="Q53"/>
      <c r="R53"/>
      <c r="S53"/>
      <c r="T53"/>
      <c r="U53"/>
      <c r="V53"/>
      <c r="W53"/>
      <c r="X53"/>
      <c r="Y53"/>
      <c r="Z53"/>
      <c r="AA53"/>
      <c r="AB53"/>
      <c r="AC53"/>
      <c r="AD53"/>
      <c r="AE53"/>
      <c r="AF53"/>
      <c r="AG53"/>
      <c r="AH53"/>
      <c r="AI53"/>
    </row>
    <row r="54" spans="1:35" ht="27.6">
      <c r="A54" s="104">
        <v>48</v>
      </c>
      <c r="B54" s="36"/>
      <c r="C54" s="102"/>
      <c r="D54" s="119"/>
      <c r="E54" s="119"/>
      <c r="F54" s="119"/>
      <c r="G54" s="109" t="s">
        <v>110</v>
      </c>
      <c r="H54" s="114" t="s">
        <v>78</v>
      </c>
      <c r="I54" s="119">
        <v>4</v>
      </c>
      <c r="J54" s="69">
        <v>125.84</v>
      </c>
      <c r="K54" s="69">
        <f t="shared" si="14"/>
        <v>503.36</v>
      </c>
      <c r="L54"/>
      <c r="M54"/>
      <c r="N54"/>
      <c r="O54"/>
      <c r="P54"/>
      <c r="Q54"/>
      <c r="R54"/>
      <c r="S54"/>
      <c r="T54"/>
      <c r="U54"/>
      <c r="V54"/>
      <c r="W54"/>
      <c r="X54"/>
      <c r="Y54"/>
      <c r="Z54"/>
      <c r="AA54"/>
      <c r="AB54"/>
      <c r="AC54"/>
      <c r="AD54"/>
      <c r="AE54"/>
      <c r="AF54"/>
      <c r="AG54"/>
      <c r="AH54"/>
      <c r="AI54"/>
    </row>
    <row r="55" spans="1:35" ht="27.6">
      <c r="A55" s="104">
        <v>49</v>
      </c>
      <c r="B55" s="21" t="s">
        <v>92</v>
      </c>
      <c r="C55" s="80"/>
      <c r="D55" s="22"/>
      <c r="E55" s="37"/>
      <c r="F55" s="86">
        <f>SUM(F53:F54)</f>
        <v>580</v>
      </c>
      <c r="G55" s="21" t="s">
        <v>93</v>
      </c>
      <c r="H55" s="94"/>
      <c r="I55" s="22"/>
      <c r="J55" s="95"/>
      <c r="K55" s="86">
        <f>SUM(K53:K54)</f>
        <v>2148.7199999999998</v>
      </c>
      <c r="L55"/>
      <c r="M55"/>
      <c r="N55"/>
      <c r="O55"/>
      <c r="P55"/>
      <c r="Q55"/>
      <c r="R55"/>
      <c r="S55"/>
      <c r="T55"/>
      <c r="U55"/>
      <c r="V55"/>
      <c r="W55"/>
      <c r="X55"/>
      <c r="Y55"/>
      <c r="Z55"/>
      <c r="AA55"/>
      <c r="AB55"/>
      <c r="AC55"/>
      <c r="AD55"/>
      <c r="AE55"/>
      <c r="AF55"/>
      <c r="AG55"/>
      <c r="AH55"/>
      <c r="AI55"/>
    </row>
    <row r="56" spans="1:35">
      <c r="A56" s="104">
        <v>50</v>
      </c>
      <c r="B56" s="51" t="s">
        <v>83</v>
      </c>
      <c r="C56" s="74"/>
      <c r="D56" s="20"/>
      <c r="E56" s="20"/>
      <c r="F56" s="73"/>
      <c r="G56" s="31"/>
      <c r="H56" s="75"/>
      <c r="I56" s="20"/>
      <c r="J56" s="20"/>
      <c r="K56" s="20"/>
      <c r="L56"/>
      <c r="M56"/>
      <c r="N56"/>
      <c r="O56"/>
      <c r="P56"/>
      <c r="Q56"/>
      <c r="R56"/>
      <c r="S56"/>
      <c r="T56"/>
      <c r="U56"/>
      <c r="V56"/>
      <c r="W56"/>
      <c r="X56"/>
      <c r="Y56"/>
      <c r="Z56"/>
      <c r="AA56"/>
      <c r="AB56"/>
      <c r="AC56"/>
      <c r="AD56"/>
      <c r="AE56"/>
      <c r="AF56"/>
      <c r="AG56"/>
      <c r="AH56"/>
      <c r="AI56"/>
    </row>
    <row r="57" spans="1:35">
      <c r="A57" s="104">
        <v>51</v>
      </c>
      <c r="B57" s="34" t="s">
        <v>154</v>
      </c>
      <c r="C57" s="101" t="s">
        <v>85</v>
      </c>
      <c r="D57" s="141">
        <v>17.100000000000001</v>
      </c>
      <c r="E57" s="119">
        <v>52</v>
      </c>
      <c r="F57" s="119">
        <f t="shared" ref="F57:F59" si="15">D57*E57</f>
        <v>889.2</v>
      </c>
      <c r="G57" s="109" t="s">
        <v>126</v>
      </c>
      <c r="H57" s="114" t="s">
        <v>84</v>
      </c>
      <c r="I57" s="119">
        <v>18</v>
      </c>
      <c r="J57" s="69">
        <v>16.670000000000002</v>
      </c>
      <c r="K57" s="69">
        <f>I57*J57</f>
        <v>300.06000000000006</v>
      </c>
      <c r="L57"/>
      <c r="M57"/>
      <c r="N57"/>
      <c r="O57"/>
      <c r="P57"/>
      <c r="Q57"/>
      <c r="R57"/>
      <c r="S57"/>
      <c r="T57"/>
      <c r="U57"/>
      <c r="V57"/>
      <c r="W57"/>
      <c r="X57"/>
      <c r="Y57"/>
      <c r="Z57"/>
      <c r="AA57"/>
      <c r="AB57"/>
      <c r="AC57"/>
      <c r="AD57"/>
      <c r="AE57"/>
      <c r="AF57"/>
      <c r="AG57"/>
      <c r="AH57"/>
      <c r="AI57"/>
    </row>
    <row r="58" spans="1:35" s="57" customFormat="1">
      <c r="A58" s="104">
        <v>52</v>
      </c>
      <c r="B58" s="34" t="s">
        <v>99</v>
      </c>
      <c r="C58" s="74" t="s">
        <v>100</v>
      </c>
      <c r="D58" s="141">
        <v>0.1</v>
      </c>
      <c r="E58" s="119">
        <v>822</v>
      </c>
      <c r="F58" s="119">
        <f t="shared" si="15"/>
        <v>82.2</v>
      </c>
      <c r="G58" s="109" t="s">
        <v>115</v>
      </c>
      <c r="H58" s="114" t="s">
        <v>78</v>
      </c>
      <c r="I58" s="119">
        <v>5</v>
      </c>
      <c r="J58" s="69">
        <v>11.67</v>
      </c>
      <c r="K58" s="69">
        <f t="shared" ref="K58" si="16">I58*J58</f>
        <v>58.35</v>
      </c>
      <c r="L58"/>
      <c r="M58"/>
      <c r="N58"/>
      <c r="O58"/>
      <c r="P58"/>
      <c r="Q58"/>
      <c r="R58"/>
      <c r="S58"/>
      <c r="T58"/>
      <c r="U58"/>
      <c r="V58"/>
      <c r="W58"/>
      <c r="X58"/>
      <c r="Y58"/>
      <c r="Z58"/>
      <c r="AA58"/>
      <c r="AB58"/>
      <c r="AC58"/>
      <c r="AD58"/>
      <c r="AE58"/>
      <c r="AF58"/>
      <c r="AG58"/>
      <c r="AH58"/>
      <c r="AI58"/>
    </row>
    <row r="59" spans="1:35" s="57" customFormat="1">
      <c r="A59" s="104">
        <v>53</v>
      </c>
      <c r="B59" s="34" t="s">
        <v>185</v>
      </c>
      <c r="C59" s="74" t="s">
        <v>186</v>
      </c>
      <c r="D59" s="119">
        <v>2</v>
      </c>
      <c r="E59" s="69">
        <v>150</v>
      </c>
      <c r="F59" s="119">
        <f t="shared" si="15"/>
        <v>300</v>
      </c>
      <c r="G59" s="109"/>
      <c r="H59" s="114"/>
      <c r="I59" s="106"/>
      <c r="J59" s="69"/>
      <c r="K59" s="69"/>
      <c r="L59"/>
      <c r="M59"/>
      <c r="N59"/>
      <c r="O59"/>
      <c r="P59"/>
      <c r="Q59"/>
      <c r="R59"/>
      <c r="S59"/>
      <c r="T59"/>
      <c r="U59"/>
      <c r="V59"/>
      <c r="W59"/>
      <c r="X59"/>
      <c r="Y59"/>
      <c r="Z59"/>
      <c r="AA59"/>
      <c r="AB59"/>
      <c r="AC59"/>
      <c r="AD59"/>
      <c r="AE59"/>
      <c r="AF59"/>
      <c r="AG59"/>
      <c r="AH59"/>
      <c r="AI59"/>
    </row>
    <row r="60" spans="1:35" s="57" customFormat="1" ht="27.6">
      <c r="A60" s="80"/>
      <c r="B60" s="21" t="s">
        <v>105</v>
      </c>
      <c r="C60" s="80"/>
      <c r="D60" s="22"/>
      <c r="E60" s="22"/>
      <c r="F60" s="22">
        <f>SUM(F57:F59)</f>
        <v>1271.4000000000001</v>
      </c>
      <c r="G60" s="59" t="s">
        <v>114</v>
      </c>
      <c r="H60" s="94"/>
      <c r="I60" s="22"/>
      <c r="J60" s="37"/>
      <c r="K60" s="86">
        <f>SUM(K57:K59)</f>
        <v>358.41000000000008</v>
      </c>
      <c r="L60"/>
      <c r="M60"/>
      <c r="N60"/>
      <c r="O60"/>
      <c r="P60"/>
      <c r="Q60"/>
      <c r="R60"/>
      <c r="S60"/>
      <c r="T60"/>
      <c r="U60"/>
      <c r="V60"/>
      <c r="W60"/>
      <c r="X60"/>
      <c r="Y60"/>
      <c r="Z60"/>
      <c r="AA60"/>
      <c r="AB60"/>
      <c r="AC60"/>
      <c r="AD60"/>
      <c r="AE60"/>
      <c r="AF60"/>
      <c r="AG60"/>
      <c r="AH60"/>
      <c r="AI60"/>
    </row>
    <row r="61" spans="1:35">
      <c r="A61" s="70"/>
      <c r="B61" s="62"/>
      <c r="C61" s="25"/>
      <c r="D61" s="62"/>
      <c r="E61" s="25"/>
      <c r="F61" s="26"/>
      <c r="G61" s="63" t="s">
        <v>111</v>
      </c>
      <c r="H61" s="91"/>
      <c r="I61" s="27"/>
      <c r="J61" s="27"/>
      <c r="K61" s="28">
        <f>K60+K55+K51+K30+K15</f>
        <v>13600.715200000004</v>
      </c>
      <c r="L61"/>
      <c r="M61"/>
      <c r="N61"/>
      <c r="O61"/>
      <c r="P61"/>
      <c r="Q61"/>
      <c r="R61"/>
      <c r="S61"/>
      <c r="T61"/>
      <c r="U61"/>
      <c r="V61"/>
      <c r="W61"/>
      <c r="X61"/>
      <c r="Y61"/>
      <c r="Z61"/>
      <c r="AA61"/>
      <c r="AB61"/>
      <c r="AC61"/>
      <c r="AD61"/>
      <c r="AE61"/>
      <c r="AF61"/>
      <c r="AG61"/>
      <c r="AH61"/>
      <c r="AI61"/>
    </row>
    <row r="62" spans="1:35">
      <c r="A62" s="70"/>
      <c r="B62" s="63" t="s">
        <v>112</v>
      </c>
      <c r="C62" s="91"/>
      <c r="D62" s="65"/>
      <c r="E62" s="26"/>
      <c r="F62" s="29">
        <f>F15+F60+F55+F51+F30</f>
        <v>19849</v>
      </c>
      <c r="G62" s="64" t="s">
        <v>113</v>
      </c>
      <c r="H62" s="98">
        <v>0.03</v>
      </c>
      <c r="I62" s="27"/>
      <c r="J62" s="27"/>
      <c r="K62" s="28">
        <f>K61*H62</f>
        <v>408.02145600000011</v>
      </c>
      <c r="L62"/>
      <c r="M62"/>
      <c r="N62"/>
      <c r="O62"/>
      <c r="P62"/>
      <c r="Q62"/>
      <c r="R62"/>
      <c r="S62"/>
      <c r="T62"/>
      <c r="U62"/>
      <c r="V62"/>
      <c r="W62"/>
      <c r="X62"/>
      <c r="Y62"/>
      <c r="Z62"/>
      <c r="AA62"/>
      <c r="AB62"/>
      <c r="AC62"/>
      <c r="AD62"/>
      <c r="AE62"/>
      <c r="AF62"/>
      <c r="AG62"/>
      <c r="AH62"/>
      <c r="AI62"/>
    </row>
    <row r="63" spans="1:35" s="54" customFormat="1">
      <c r="A63" s="70"/>
      <c r="B63" s="64"/>
      <c r="C63" s="92"/>
      <c r="D63" s="65"/>
      <c r="E63" s="26"/>
      <c r="F63" s="29"/>
      <c r="G63" s="66" t="s">
        <v>104</v>
      </c>
      <c r="H63" s="91"/>
      <c r="I63" s="27"/>
      <c r="J63" s="27"/>
      <c r="K63" s="28">
        <f>K61+K62</f>
        <v>14008.736656000005</v>
      </c>
      <c r="L63"/>
      <c r="M63"/>
      <c r="N63"/>
      <c r="O63"/>
      <c r="P63"/>
      <c r="Q63"/>
      <c r="R63"/>
      <c r="S63"/>
      <c r="T63"/>
      <c r="U63"/>
      <c r="V63"/>
      <c r="W63"/>
      <c r="X63"/>
      <c r="Y63"/>
      <c r="Z63"/>
      <c r="AA63"/>
      <c r="AB63"/>
      <c r="AC63"/>
      <c r="AD63"/>
      <c r="AE63"/>
      <c r="AF63"/>
      <c r="AG63"/>
      <c r="AH63"/>
      <c r="AI63"/>
    </row>
    <row r="64" spans="1:35" s="54" customFormat="1">
      <c r="A64" s="70"/>
      <c r="B64" s="66" t="s">
        <v>103</v>
      </c>
      <c r="C64" s="30"/>
      <c r="D64" s="65"/>
      <c r="E64" s="20"/>
      <c r="F64" s="29">
        <f>F62</f>
        <v>19849</v>
      </c>
      <c r="G64" s="66" t="s">
        <v>143</v>
      </c>
      <c r="H64" s="30"/>
      <c r="I64" s="27"/>
      <c r="J64" s="27"/>
      <c r="K64" s="28">
        <f>F64+K63</f>
        <v>33857.736656000008</v>
      </c>
      <c r="L64"/>
      <c r="M64"/>
      <c r="N64"/>
      <c r="O64"/>
      <c r="P64"/>
      <c r="Q64"/>
      <c r="R64"/>
      <c r="S64"/>
      <c r="T64"/>
      <c r="U64"/>
      <c r="V64"/>
      <c r="W64"/>
      <c r="X64"/>
      <c r="Y64"/>
      <c r="Z64"/>
      <c r="AA64"/>
      <c r="AB64"/>
      <c r="AC64"/>
      <c r="AD64"/>
      <c r="AE64"/>
      <c r="AF64"/>
      <c r="AG64"/>
      <c r="AH64"/>
      <c r="AI64"/>
    </row>
    <row r="65" spans="1:35" s="57" customFormat="1">
      <c r="A65" s="70"/>
      <c r="B65" s="158"/>
      <c r="C65" s="30"/>
      <c r="D65" s="158"/>
      <c r="E65" s="30"/>
      <c r="F65" s="158"/>
      <c r="G65" s="66" t="s">
        <v>144</v>
      </c>
      <c r="H65" s="30"/>
      <c r="I65" s="27"/>
      <c r="J65" s="27"/>
      <c r="K65" s="28">
        <f>K66/6</f>
        <v>6771.5473312000022</v>
      </c>
      <c r="L65"/>
      <c r="M65"/>
      <c r="N65"/>
      <c r="O65"/>
      <c r="P65"/>
      <c r="Q65"/>
      <c r="R65"/>
      <c r="S65"/>
      <c r="T65"/>
      <c r="U65"/>
      <c r="V65"/>
      <c r="W65"/>
      <c r="X65"/>
      <c r="Y65"/>
      <c r="Z65"/>
      <c r="AA65"/>
      <c r="AB65"/>
      <c r="AC65"/>
      <c r="AD65"/>
      <c r="AE65"/>
      <c r="AF65"/>
      <c r="AG65"/>
      <c r="AH65"/>
      <c r="AI65"/>
    </row>
    <row r="66" spans="1:35" s="57" customFormat="1">
      <c r="A66" s="70"/>
      <c r="B66" s="158"/>
      <c r="C66" s="30"/>
      <c r="D66" s="158"/>
      <c r="E66" s="30"/>
      <c r="F66" s="158"/>
      <c r="G66" s="66" t="s">
        <v>145</v>
      </c>
      <c r="H66" s="30"/>
      <c r="I66" s="27"/>
      <c r="J66" s="27"/>
      <c r="K66" s="28">
        <f>K64*1.2</f>
        <v>40629.283987200011</v>
      </c>
      <c r="L66"/>
      <c r="M66"/>
      <c r="N66"/>
      <c r="O66"/>
      <c r="P66"/>
      <c r="Q66"/>
      <c r="R66"/>
      <c r="S66"/>
      <c r="T66"/>
      <c r="U66"/>
      <c r="V66"/>
      <c r="W66"/>
      <c r="X66"/>
      <c r="Y66"/>
      <c r="Z66"/>
      <c r="AA66"/>
      <c r="AB66"/>
      <c r="AC66"/>
      <c r="AD66"/>
      <c r="AE66"/>
      <c r="AF66"/>
      <c r="AG66"/>
      <c r="AH66"/>
      <c r="AI66"/>
    </row>
    <row r="67" spans="1:35" s="38" customFormat="1" ht="15.6">
      <c r="A67" s="143"/>
      <c r="B67" s="49"/>
      <c r="C67" s="49"/>
      <c r="D67" s="49"/>
      <c r="E67" s="49"/>
      <c r="F67" s="49"/>
      <c r="G67" s="49"/>
      <c r="H67" s="49"/>
      <c r="I67" s="49"/>
      <c r="J67" s="49"/>
      <c r="K67" s="49"/>
      <c r="L67"/>
      <c r="M67"/>
      <c r="N67"/>
      <c r="O67"/>
      <c r="P67"/>
      <c r="Q67"/>
      <c r="R67"/>
      <c r="S67"/>
      <c r="T67"/>
      <c r="U67"/>
      <c r="V67"/>
      <c r="W67"/>
      <c r="X67"/>
      <c r="Y67"/>
      <c r="Z67"/>
      <c r="AA67"/>
      <c r="AB67"/>
      <c r="AC67"/>
      <c r="AD67"/>
      <c r="AE67"/>
      <c r="AF67"/>
      <c r="AG67"/>
      <c r="AH67"/>
      <c r="AI67"/>
    </row>
    <row r="68" spans="1:35" s="38" customFormat="1" ht="15.6">
      <c r="A68" s="143"/>
      <c r="B68" s="49"/>
      <c r="C68" s="49"/>
      <c r="D68" s="49"/>
      <c r="E68" s="49"/>
      <c r="F68" s="49"/>
      <c r="G68" s="49"/>
      <c r="H68" s="49"/>
      <c r="I68" s="49"/>
      <c r="J68" s="49"/>
      <c r="K68" s="49"/>
      <c r="L68"/>
      <c r="M68"/>
      <c r="N68"/>
      <c r="O68"/>
      <c r="P68"/>
      <c r="Q68"/>
      <c r="R68"/>
      <c r="S68"/>
      <c r="T68"/>
      <c r="U68"/>
      <c r="V68"/>
      <c r="W68"/>
      <c r="X68"/>
      <c r="Y68"/>
      <c r="Z68"/>
      <c r="AA68"/>
      <c r="AB68"/>
      <c r="AC68"/>
      <c r="AD68"/>
      <c r="AE68"/>
      <c r="AF68"/>
      <c r="AG68"/>
      <c r="AH68"/>
      <c r="AI68"/>
    </row>
    <row r="69" spans="1:35" s="71" customFormat="1" ht="15.6">
      <c r="A69" s="143"/>
      <c r="B69" s="49"/>
      <c r="C69" s="49"/>
      <c r="D69" s="49"/>
      <c r="E69" s="49"/>
      <c r="F69" s="49"/>
      <c r="G69" s="49"/>
      <c r="H69" s="49"/>
      <c r="I69" s="49"/>
      <c r="J69" s="49"/>
      <c r="K69" s="49"/>
      <c r="L69"/>
      <c r="M69"/>
      <c r="N69"/>
      <c r="O69"/>
      <c r="P69"/>
      <c r="Q69"/>
      <c r="R69"/>
      <c r="S69"/>
      <c r="T69"/>
      <c r="U69"/>
      <c r="V69"/>
      <c r="W69"/>
      <c r="X69"/>
      <c r="Y69"/>
      <c r="Z69"/>
      <c r="AA69"/>
      <c r="AB69"/>
      <c r="AC69"/>
      <c r="AD69"/>
      <c r="AE69"/>
      <c r="AF69"/>
      <c r="AG69"/>
      <c r="AH69"/>
      <c r="AI69"/>
    </row>
    <row r="70" spans="1:35" s="38" customFormat="1" ht="15.6">
      <c r="A70" s="143"/>
      <c r="B70" s="49"/>
      <c r="C70" s="49"/>
      <c r="D70" s="49"/>
      <c r="E70" s="49"/>
      <c r="F70" s="49"/>
      <c r="G70" s="49"/>
      <c r="H70" s="49"/>
      <c r="I70" s="49"/>
      <c r="J70" s="49"/>
      <c r="K70" s="49"/>
      <c r="L70"/>
      <c r="M70"/>
      <c r="N70"/>
      <c r="O70"/>
      <c r="P70"/>
      <c r="Q70"/>
      <c r="R70"/>
      <c r="S70"/>
      <c r="T70"/>
      <c r="U70"/>
      <c r="V70"/>
      <c r="W70"/>
      <c r="X70"/>
      <c r="Y70"/>
      <c r="Z70"/>
      <c r="AA70"/>
      <c r="AB70"/>
      <c r="AC70"/>
      <c r="AD70"/>
      <c r="AE70"/>
      <c r="AF70"/>
      <c r="AG70"/>
      <c r="AH70"/>
      <c r="AI70"/>
    </row>
    <row r="71" spans="1:35" s="54" customFormat="1" ht="15.6">
      <c r="A71" s="143"/>
      <c r="B71" s="49"/>
      <c r="C71" s="49"/>
      <c r="D71" s="49"/>
      <c r="E71" s="49"/>
      <c r="F71" s="49"/>
      <c r="G71" s="49"/>
      <c r="H71" s="49"/>
      <c r="I71" s="49"/>
      <c r="J71" s="49"/>
      <c r="K71" s="49"/>
      <c r="L71"/>
      <c r="M71"/>
      <c r="N71"/>
      <c r="O71"/>
      <c r="P71"/>
      <c r="Q71"/>
      <c r="R71"/>
      <c r="S71"/>
      <c r="T71"/>
      <c r="U71"/>
      <c r="V71"/>
      <c r="W71"/>
      <c r="X71"/>
      <c r="Y71"/>
      <c r="Z71"/>
      <c r="AA71"/>
      <c r="AB71"/>
      <c r="AC71"/>
      <c r="AD71"/>
      <c r="AE71"/>
      <c r="AF71"/>
      <c r="AG71"/>
      <c r="AH71"/>
      <c r="AI71"/>
    </row>
    <row r="72" spans="1:35" s="57" customFormat="1">
      <c r="A72" s="67"/>
      <c r="B72" s="49"/>
      <c r="C72" s="49"/>
      <c r="D72" s="49"/>
      <c r="E72" s="49"/>
      <c r="F72" s="49"/>
      <c r="G72" s="49"/>
      <c r="H72" s="49"/>
      <c r="I72" s="49"/>
      <c r="J72" s="49"/>
      <c r="K72" s="49"/>
      <c r="L72"/>
      <c r="M72"/>
      <c r="N72"/>
      <c r="O72"/>
      <c r="P72"/>
      <c r="Q72"/>
      <c r="R72"/>
      <c r="S72"/>
      <c r="T72"/>
      <c r="U72"/>
      <c r="V72"/>
      <c r="W72"/>
      <c r="X72"/>
      <c r="Y72"/>
      <c r="Z72"/>
      <c r="AA72"/>
      <c r="AB72"/>
      <c r="AC72"/>
      <c r="AD72"/>
      <c r="AE72"/>
      <c r="AF72"/>
      <c r="AG72"/>
      <c r="AH72"/>
      <c r="AI72"/>
    </row>
    <row r="73" spans="1:35" s="57" customFormat="1">
      <c r="A73" s="67"/>
      <c r="B73" s="49"/>
      <c r="C73" s="49"/>
      <c r="D73" s="49"/>
      <c r="E73" s="49"/>
      <c r="F73" s="49"/>
      <c r="G73" s="49"/>
      <c r="H73" s="49"/>
      <c r="I73" s="49"/>
      <c r="J73" s="49"/>
      <c r="K73" s="49"/>
      <c r="L73"/>
      <c r="M73"/>
      <c r="N73"/>
      <c r="O73"/>
      <c r="P73"/>
      <c r="Q73"/>
      <c r="R73"/>
      <c r="S73"/>
      <c r="T73"/>
      <c r="U73"/>
      <c r="V73"/>
      <c r="W73"/>
      <c r="X73"/>
      <c r="Y73"/>
      <c r="Z73"/>
      <c r="AA73"/>
      <c r="AB73"/>
      <c r="AC73"/>
      <c r="AD73"/>
      <c r="AE73"/>
      <c r="AF73"/>
      <c r="AG73"/>
      <c r="AH73"/>
      <c r="AI73"/>
    </row>
    <row r="74" spans="1:35" s="57" customFormat="1">
      <c r="A74" s="67"/>
      <c r="B74" s="49"/>
      <c r="C74" s="49"/>
      <c r="D74" s="49"/>
      <c r="E74" s="49"/>
      <c r="F74" s="49"/>
      <c r="G74" s="49"/>
      <c r="H74" s="49"/>
      <c r="I74" s="49"/>
      <c r="J74" s="49"/>
      <c r="K74" s="49"/>
      <c r="L74"/>
      <c r="M74"/>
      <c r="N74"/>
      <c r="O74"/>
      <c r="P74"/>
      <c r="Q74"/>
      <c r="R74"/>
      <c r="S74"/>
      <c r="T74"/>
      <c r="U74"/>
      <c r="V74"/>
      <c r="W74"/>
      <c r="X74"/>
      <c r="Y74"/>
      <c r="Z74"/>
      <c r="AA74"/>
      <c r="AB74"/>
      <c r="AC74"/>
      <c r="AD74"/>
      <c r="AE74"/>
      <c r="AF74"/>
      <c r="AG74"/>
      <c r="AH74"/>
      <c r="AI74"/>
    </row>
    <row r="75" spans="1:35" s="57" customFormat="1">
      <c r="A75" s="67"/>
      <c r="B75" s="49"/>
      <c r="C75" s="49"/>
      <c r="D75" s="49"/>
      <c r="E75" s="49"/>
      <c r="F75" s="49"/>
      <c r="G75" s="49"/>
      <c r="H75" s="49"/>
      <c r="I75" s="49"/>
      <c r="J75" s="49"/>
      <c r="K75" s="49"/>
      <c r="L75"/>
      <c r="M75"/>
      <c r="N75"/>
      <c r="O75"/>
      <c r="P75"/>
      <c r="Q75"/>
      <c r="R75"/>
      <c r="S75"/>
      <c r="T75"/>
      <c r="U75"/>
      <c r="V75"/>
      <c r="W75"/>
      <c r="X75"/>
      <c r="Y75"/>
      <c r="Z75"/>
      <c r="AA75"/>
      <c r="AB75"/>
      <c r="AC75"/>
      <c r="AD75"/>
      <c r="AE75"/>
      <c r="AF75"/>
      <c r="AG75"/>
      <c r="AH75"/>
      <c r="AI75"/>
    </row>
    <row r="76" spans="1:35" s="57" customFormat="1">
      <c r="A76" s="67"/>
      <c r="B76" s="49"/>
      <c r="C76" s="49"/>
      <c r="D76" s="49"/>
      <c r="E76" s="49"/>
      <c r="F76" s="49"/>
      <c r="G76" s="49"/>
      <c r="H76" s="49"/>
      <c r="I76" s="49"/>
      <c r="J76" s="49"/>
      <c r="K76" s="49"/>
      <c r="L76" s="144"/>
      <c r="M76"/>
      <c r="N76"/>
      <c r="O76"/>
      <c r="P76"/>
      <c r="Q76"/>
      <c r="R76"/>
      <c r="S76"/>
      <c r="T76"/>
      <c r="U76"/>
      <c r="V76"/>
      <c r="W76"/>
      <c r="X76"/>
      <c r="Y76"/>
      <c r="Z76"/>
      <c r="AA76"/>
      <c r="AB76"/>
      <c r="AC76"/>
      <c r="AD76"/>
      <c r="AE76"/>
      <c r="AF76"/>
      <c r="AG76"/>
      <c r="AH76"/>
      <c r="AI76"/>
    </row>
    <row r="77" spans="1:35" s="57" customFormat="1">
      <c r="A77" s="67"/>
      <c r="B77" s="49"/>
      <c r="C77" s="49"/>
      <c r="D77" s="49"/>
      <c r="E77" s="49"/>
      <c r="F77" s="49"/>
      <c r="G77" s="49"/>
      <c r="H77" s="49"/>
      <c r="I77" s="49"/>
      <c r="J77" s="49"/>
      <c r="K77" s="49"/>
      <c r="L77" s="142"/>
      <c r="M77"/>
      <c r="N77"/>
      <c r="O77"/>
      <c r="P77"/>
      <c r="Q77"/>
      <c r="R77"/>
      <c r="S77"/>
      <c r="T77"/>
      <c r="U77"/>
      <c r="V77"/>
      <c r="W77"/>
      <c r="X77"/>
      <c r="Y77"/>
      <c r="Z77"/>
      <c r="AA77"/>
      <c r="AB77"/>
      <c r="AC77"/>
      <c r="AD77"/>
      <c r="AE77"/>
      <c r="AF77"/>
      <c r="AG77"/>
      <c r="AH77"/>
      <c r="AI77"/>
    </row>
    <row r="78" spans="1:35" s="142" customFormat="1">
      <c r="A78" s="67"/>
      <c r="B78" s="49"/>
      <c r="C78" s="49"/>
      <c r="D78" s="49"/>
      <c r="E78" s="49"/>
      <c r="F78" s="49"/>
      <c r="G78" s="49"/>
      <c r="H78" s="49"/>
      <c r="I78" s="49"/>
      <c r="J78" s="49"/>
      <c r="K78" s="49"/>
    </row>
    <row r="79" spans="1:35" s="142" customFormat="1">
      <c r="A79" s="67"/>
      <c r="B79" s="49"/>
      <c r="C79" s="49"/>
      <c r="D79" s="49"/>
      <c r="E79" s="49"/>
      <c r="F79" s="49"/>
      <c r="G79" s="49"/>
      <c r="H79" s="49"/>
      <c r="I79" s="49"/>
      <c r="J79" s="49"/>
      <c r="K79" s="49"/>
    </row>
    <row r="80" spans="1:35" s="142" customFormat="1">
      <c r="A80" s="67"/>
      <c r="B80" s="49"/>
      <c r="C80" s="49"/>
      <c r="D80" s="49"/>
      <c r="E80" s="49"/>
      <c r="F80" s="49"/>
      <c r="G80" s="49"/>
      <c r="H80" s="49"/>
      <c r="I80" s="49"/>
      <c r="J80" s="49"/>
      <c r="K80" s="49"/>
    </row>
    <row r="81" spans="1:15" s="142" customFormat="1">
      <c r="A81" s="67"/>
      <c r="B81" s="49"/>
      <c r="C81" s="49"/>
      <c r="D81" s="49"/>
      <c r="E81" s="49"/>
      <c r="F81" s="49"/>
      <c r="G81" s="49"/>
      <c r="H81" s="49"/>
      <c r="I81" s="49"/>
      <c r="J81" s="49"/>
      <c r="K81" s="49"/>
    </row>
    <row r="82" spans="1:15" s="142" customFormat="1">
      <c r="A82" s="67"/>
      <c r="B82" s="49"/>
      <c r="C82" s="49"/>
      <c r="D82" s="49"/>
      <c r="E82" s="49"/>
      <c r="F82" s="49"/>
      <c r="G82" s="49"/>
      <c r="H82" s="49"/>
      <c r="I82" s="49"/>
      <c r="J82" s="49"/>
      <c r="K82" s="49"/>
      <c r="M82" s="144"/>
    </row>
    <row r="83" spans="1:15" s="142" customFormat="1">
      <c r="A83" s="67"/>
      <c r="B83" s="49"/>
      <c r="C83" s="49"/>
      <c r="D83" s="49"/>
      <c r="E83" s="49"/>
      <c r="F83" s="49"/>
      <c r="G83" s="49"/>
      <c r="H83" s="49"/>
      <c r="I83" s="49"/>
      <c r="J83" s="49"/>
      <c r="K83" s="49"/>
      <c r="L83" s="49"/>
      <c r="M83" s="145"/>
    </row>
    <row r="84" spans="1:15" s="142" customFormat="1" ht="31.5" customHeight="1">
      <c r="A84" s="67"/>
      <c r="B84" s="49"/>
      <c r="C84" s="49"/>
      <c r="D84" s="49"/>
      <c r="E84" s="49"/>
      <c r="F84" s="49"/>
      <c r="G84" s="49"/>
      <c r="H84" s="49"/>
      <c r="I84" s="49"/>
      <c r="J84" s="49"/>
      <c r="K84" s="49"/>
      <c r="L84" s="49"/>
    </row>
    <row r="85" spans="1:15">
      <c r="A85" s="67"/>
      <c r="E85" s="49"/>
      <c r="O85"/>
    </row>
    <row r="86" spans="1:15">
      <c r="A86" s="67"/>
      <c r="E86" s="49"/>
    </row>
    <row r="87" spans="1:15">
      <c r="A87" s="35"/>
    </row>
    <row r="88" spans="1:15">
      <c r="A88" s="49"/>
    </row>
    <row r="92" spans="1:15">
      <c r="A92" s="50"/>
    </row>
    <row r="93" spans="1:15">
      <c r="A93" s="50"/>
    </row>
    <row r="114" spans="1:15">
      <c r="L114" s="55"/>
    </row>
    <row r="115" spans="1:15">
      <c r="L115" s="55"/>
    </row>
    <row r="116" spans="1:15" s="55" customFormat="1">
      <c r="A116" s="23"/>
      <c r="B116" s="49"/>
      <c r="C116" s="49"/>
      <c r="D116" s="49"/>
      <c r="E116" s="23"/>
      <c r="F116" s="49"/>
      <c r="G116" s="49"/>
      <c r="H116" s="49"/>
      <c r="I116" s="49"/>
      <c r="J116" s="49"/>
      <c r="K116" s="49"/>
      <c r="O116" s="49"/>
    </row>
    <row r="117" spans="1:15" s="55" customFormat="1">
      <c r="A117" s="23"/>
      <c r="B117" s="49"/>
      <c r="C117" s="49"/>
      <c r="D117" s="49"/>
      <c r="E117" s="23"/>
      <c r="F117" s="49"/>
      <c r="G117" s="49"/>
      <c r="H117" s="49"/>
      <c r="I117" s="49"/>
      <c r="J117" s="49"/>
      <c r="K117" s="49"/>
    </row>
    <row r="118" spans="1:15" s="55" customFormat="1">
      <c r="A118" s="23"/>
      <c r="B118" s="49"/>
      <c r="C118" s="49"/>
      <c r="D118" s="49"/>
      <c r="E118" s="23"/>
      <c r="F118" s="49"/>
      <c r="G118" s="49"/>
      <c r="H118" s="49"/>
      <c r="I118" s="49"/>
      <c r="J118" s="49"/>
      <c r="K118" s="49"/>
    </row>
    <row r="119" spans="1:15" s="55" customFormat="1">
      <c r="A119" s="23"/>
      <c r="B119" s="49"/>
      <c r="C119" s="49"/>
      <c r="D119" s="49"/>
      <c r="E119" s="23"/>
      <c r="F119" s="49"/>
      <c r="G119" s="49"/>
      <c r="H119" s="49"/>
      <c r="I119" s="49"/>
      <c r="J119" s="49"/>
      <c r="K119" s="49"/>
      <c r="L119" s="57"/>
    </row>
    <row r="120" spans="1:15" s="55" customFormat="1">
      <c r="A120" s="23"/>
      <c r="B120" s="49"/>
      <c r="C120" s="49"/>
      <c r="D120" s="49"/>
      <c r="E120" s="23"/>
      <c r="F120" s="49"/>
      <c r="G120" s="49"/>
      <c r="H120" s="49"/>
      <c r="I120" s="49"/>
      <c r="J120" s="49"/>
      <c r="K120" s="49"/>
      <c r="L120" s="57"/>
    </row>
    <row r="121" spans="1:15" s="57" customFormat="1">
      <c r="A121" s="23"/>
      <c r="B121" s="49"/>
      <c r="C121" s="49"/>
      <c r="D121" s="49"/>
      <c r="E121" s="23"/>
      <c r="F121" s="49"/>
      <c r="G121" s="49"/>
      <c r="H121" s="49"/>
      <c r="I121" s="49"/>
      <c r="J121" s="49"/>
      <c r="K121" s="49"/>
      <c r="L121" s="68"/>
      <c r="O121" s="55"/>
    </row>
    <row r="122" spans="1:15" s="57" customFormat="1">
      <c r="A122" s="23"/>
      <c r="B122" s="49"/>
      <c r="C122" s="49"/>
      <c r="D122" s="49"/>
      <c r="E122" s="23"/>
      <c r="F122" s="49"/>
      <c r="G122" s="49"/>
      <c r="H122" s="49"/>
      <c r="I122" s="49"/>
      <c r="J122" s="49"/>
      <c r="K122" s="49"/>
      <c r="L122" s="68"/>
    </row>
    <row r="123" spans="1:15" s="68" customFormat="1" ht="29.4" customHeight="1">
      <c r="A123" s="23"/>
      <c r="B123" s="49"/>
      <c r="C123" s="49"/>
      <c r="D123" s="49"/>
      <c r="E123" s="23"/>
      <c r="F123" s="49"/>
      <c r="G123" s="49"/>
      <c r="H123" s="49"/>
      <c r="I123" s="49"/>
      <c r="J123" s="49"/>
      <c r="K123" s="49"/>
      <c r="O123" s="57"/>
    </row>
    <row r="124" spans="1:15" s="68" customFormat="1" ht="29.4" customHeight="1">
      <c r="A124" s="23"/>
      <c r="B124" s="49"/>
      <c r="C124" s="49"/>
      <c r="D124" s="49"/>
      <c r="E124" s="23"/>
      <c r="F124" s="49"/>
      <c r="G124" s="49"/>
      <c r="H124" s="49"/>
      <c r="I124" s="49"/>
      <c r="J124" s="49"/>
      <c r="K124" s="49"/>
      <c r="L124" s="49"/>
    </row>
    <row r="125" spans="1:15" s="68" customFormat="1" ht="29.4" customHeight="1">
      <c r="A125" s="23"/>
      <c r="B125" s="49"/>
      <c r="C125" s="49"/>
      <c r="D125" s="49"/>
      <c r="E125" s="23"/>
      <c r="F125" s="49"/>
      <c r="G125" s="49"/>
      <c r="H125" s="49"/>
      <c r="I125" s="49"/>
      <c r="J125" s="49"/>
      <c r="K125" s="49"/>
      <c r="L125" s="35"/>
    </row>
    <row r="126" spans="1:15">
      <c r="L126" s="35"/>
      <c r="O126" s="68"/>
    </row>
    <row r="127" spans="1:15" s="35" customFormat="1">
      <c r="A127" s="23"/>
      <c r="B127" s="49"/>
      <c r="C127" s="49"/>
      <c r="D127" s="49"/>
      <c r="E127" s="23"/>
      <c r="F127" s="49"/>
      <c r="G127" s="49"/>
      <c r="H127" s="49"/>
      <c r="I127" s="49"/>
      <c r="J127" s="49"/>
      <c r="K127" s="49"/>
      <c r="O127" s="49"/>
    </row>
    <row r="128" spans="1:15" s="35" customFormat="1">
      <c r="A128" s="23"/>
      <c r="B128" s="49"/>
      <c r="C128" s="49"/>
      <c r="D128" s="49"/>
      <c r="E128" s="23"/>
      <c r="F128" s="49"/>
      <c r="G128" s="49"/>
      <c r="H128" s="49"/>
      <c r="I128" s="49"/>
      <c r="J128" s="49"/>
      <c r="K128" s="49"/>
      <c r="L128" s="49"/>
    </row>
    <row r="129" spans="1:15" s="35" customFormat="1">
      <c r="A129" s="23"/>
      <c r="B129" s="49"/>
      <c r="C129" s="49"/>
      <c r="D129" s="49"/>
      <c r="E129" s="23"/>
      <c r="F129" s="49"/>
      <c r="G129" s="49"/>
      <c r="H129" s="49"/>
      <c r="I129" s="49"/>
      <c r="J129" s="49"/>
      <c r="K129" s="49"/>
      <c r="L129" s="49"/>
    </row>
    <row r="130" spans="1:15">
      <c r="O130" s="35"/>
    </row>
  </sheetData>
  <protectedRanges>
    <protectedRange sqref="J20" name="Range1_4_1_1_1_2_1_2_1_1"/>
    <protectedRange sqref="J21" name="Range1_3_3_1_2_1_1"/>
  </protectedRanges>
  <mergeCells count="3">
    <mergeCell ref="A1:J1"/>
    <mergeCell ref="A2:I2"/>
    <mergeCell ref="A3:K4"/>
  </mergeCells>
  <phoneticPr fontId="50" type="noConversion"/>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Додаток 2</vt:lpstr>
      <vt:lpstr>Основні положеня</vt:lpstr>
      <vt:lpstr>Лист1</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TSYHANOK VADYM</cp:lastModifiedBy>
  <cp:lastPrinted>2025-06-04T08:14:30Z</cp:lastPrinted>
  <dcterms:created xsi:type="dcterms:W3CDTF">1996-10-08T23:32:00Z</dcterms:created>
  <dcterms:modified xsi:type="dcterms:W3CDTF">2025-06-09T13:17:33Z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