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W:\Desktop\РАБОТА\РАБОТА\Демонтажи\Київ Хоткевича 1В\На тендер\"/>
    </mc:Choice>
  </mc:AlternateContent>
  <xr:revisionPtr revIDLastSave="0" documentId="13_ncr:1_{184D2422-DCBE-4609-AB5B-B56CE6FE76D0}"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53" l="1"/>
  <c r="K79" i="53" s="1"/>
  <c r="I64" i="53" l="1"/>
  <c r="K64" i="53" s="1"/>
  <c r="D71" i="53"/>
  <c r="D14" i="53"/>
  <c r="D12" i="53"/>
  <c r="F17" i="53"/>
  <c r="F16" i="53"/>
  <c r="F65" i="53"/>
  <c r="F32" i="53"/>
  <c r="F40" i="53" l="1"/>
  <c r="F41" i="53"/>
  <c r="F42" i="53"/>
  <c r="F43" i="53"/>
  <c r="K20" i="53"/>
  <c r="F44" i="53"/>
  <c r="F25" i="53"/>
  <c r="D63" i="53"/>
  <c r="I63" i="53" s="1"/>
  <c r="D69" i="53"/>
  <c r="F20" i="53"/>
  <c r="F21" i="53"/>
  <c r="F22" i="53"/>
  <c r="F23" i="53"/>
  <c r="F24" i="53"/>
  <c r="D11" i="53"/>
  <c r="F11" i="53" s="1"/>
  <c r="F48" i="53"/>
  <c r="F51" i="53"/>
  <c r="F52" i="53"/>
  <c r="F53" i="53"/>
  <c r="F54" i="53"/>
  <c r="F55" i="53"/>
  <c r="F56" i="53"/>
  <c r="F57" i="53"/>
  <c r="F58" i="53"/>
  <c r="D9" i="53"/>
  <c r="K62" i="53"/>
  <c r="K71" i="53"/>
  <c r="K63" i="53" l="1"/>
  <c r="F63" i="53"/>
  <c r="F62" i="53" l="1"/>
  <c r="F66" i="53" s="1"/>
  <c r="F12" i="53"/>
  <c r="F13" i="53"/>
  <c r="K38" i="53" l="1"/>
  <c r="F38" i="53"/>
  <c r="F39" i="53"/>
  <c r="F10" i="53"/>
  <c r="F37" i="53"/>
  <c r="F36" i="53"/>
  <c r="F35" i="53"/>
  <c r="F34" i="53"/>
  <c r="F33" i="53"/>
  <c r="F31" i="53"/>
  <c r="K30" i="53"/>
  <c r="F30" i="53"/>
  <c r="K29" i="53"/>
  <c r="F29" i="53"/>
  <c r="K28" i="53"/>
  <c r="F28" i="53"/>
  <c r="F9" i="53"/>
  <c r="K52" i="53"/>
  <c r="K51" i="53"/>
  <c r="F50" i="53"/>
  <c r="K49" i="53"/>
  <c r="F49" i="53"/>
  <c r="K47" i="53"/>
  <c r="F47" i="53"/>
  <c r="F73" i="53"/>
  <c r="K60" i="53" l="1"/>
  <c r="F59" i="53"/>
  <c r="F15" i="53"/>
  <c r="F14" i="53"/>
  <c r="F60" i="53" l="1"/>
  <c r="K66" i="53"/>
  <c r="F68" i="53"/>
  <c r="F69" i="53"/>
  <c r="I69" i="53"/>
  <c r="K70" i="53"/>
  <c r="K74" i="53" s="1"/>
  <c r="F71" i="53"/>
  <c r="F72" i="53"/>
  <c r="F74" i="53" l="1"/>
  <c r="F76" i="53" s="1"/>
  <c r="F78" i="53" s="1"/>
  <c r="K75" i="53"/>
  <c r="K76" i="53" l="1"/>
  <c r="K77" i="53" s="1"/>
  <c r="K78" i="53" s="1"/>
</calcChain>
</file>

<file path=xl/sharedStrings.xml><?xml version="1.0" encoding="utf-8"?>
<sst xmlns="http://schemas.openxmlformats.org/spreadsheetml/2006/main" count="244" uniqueCount="187">
  <si>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</si>
  <si>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</si>
  <si>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</si>
  <si>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</si>
  <si>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</si>
  <si>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</si>
  <si>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</si>
  <si>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</si>
  <si>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</si>
  <si>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</si>
  <si>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</si>
  <si>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</si>
  <si>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</si>
  <si>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</si>
  <si>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</si>
  <si>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</si>
  <si>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</si>
  <si>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</si>
  <si>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</si>
  <si>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</si>
  <si>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</si>
  <si>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</si>
  <si>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</si>
  <si>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</si>
  <si>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</si>
  <si>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</si>
  <si>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</si>
  <si>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</si>
  <si>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</si>
  <si>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</si>
  <si>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</si>
  <si>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</si>
  <si>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</si>
  <si>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</si>
  <si>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</si>
  <si>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</si>
  <si>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</si>
  <si>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</si>
  <si>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</si>
  <si>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</si>
  <si>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</si>
  <si>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</si>
  <si>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</si>
  <si>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</si>
  <si>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</si>
  <si>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</si>
  <si>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</si>
  <si>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</si>
  <si>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</si>
  <si>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</si>
  <si>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</si>
  <si>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</si>
  <si>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</si>
  <si>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</si>
  <si>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</si>
  <si>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</si>
  <si>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</si>
  <si>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</si>
  <si>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</si>
  <si>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</si>
  <si>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</si>
  <si>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</si>
  <si>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</si>
  <si>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</si>
  <si>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</si>
  <si>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</si>
  <si>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</si>
  <si>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</si>
  <si>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</si>
  <si>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</si>
  <si>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</si>
  <si>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</si>
  <si>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</si>
  <si>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</si>
  <si>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</si>
  <si>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</si>
  <si>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</si>
  <si>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</si>
  <si>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</si>
  <si>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</si>
  <si>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</si>
  <si>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</si>
  <si>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Інші роботи</t>
  </si>
  <si>
    <t>м.кв</t>
  </si>
  <si>
    <t>м.кв.</t>
  </si>
  <si>
    <t>м.п.</t>
  </si>
  <si>
    <t>ВСЬОГО  ВАРТІСТЬ ЗАГАЛЬНОБУДІВЕЛЬНИХ РОБІТ, грн.( без ПДВ):</t>
  </si>
  <si>
    <t>ВСЬОГО  ВАРТІСТЬ МАТЕРІАЛІВ ПО ЗАГАЛЬНОБУДІВЕЛЬНИМ РОБОТАМ, грн.( без ПДВ):</t>
  </si>
  <si>
    <t>компл.</t>
  </si>
  <si>
    <t>Виніс та навантаження сміття</t>
  </si>
  <si>
    <t>маш</t>
  </si>
  <si>
    <t>т</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</si>
  <si>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</si>
  <si>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</si>
  <si>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</si>
  <si>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</si>
  <si>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</si>
  <si>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</si>
  <si>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</si>
  <si>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</si>
  <si>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</si>
  <si>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</si>
  <si>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</si>
  <si>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</si>
  <si>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ВСЬОГО ПО Кошторису  без ПДВ, ГРН.:</t>
  </si>
  <si>
    <t>Мішок господарський 55х83 (40 г)</t>
  </si>
  <si>
    <t>Демонтажні роботи</t>
  </si>
  <si>
    <t>ВСЬОГО  ВАРТІСТЬ МАТЕРІАЛІВ ПО Демонтажним роботам, грн.( без ПДВ):</t>
  </si>
  <si>
    <t>ВСЬОГО  ВАРТІСТЬ Демонтажні роботи, грн.( без ПДВ):</t>
  </si>
  <si>
    <t>Дефектний акт</t>
  </si>
  <si>
    <t>посл.</t>
  </si>
  <si>
    <t>Загальнобудівельні роботи</t>
  </si>
  <si>
    <t>Один. вим.</t>
  </si>
  <si>
    <t>м2</t>
  </si>
  <si>
    <t>кв.м</t>
  </si>
  <si>
    <t>Демонтаж освітлювальних приборів (врізні CEZAR AT )</t>
  </si>
  <si>
    <t>Демонтаж трекових світильників</t>
  </si>
  <si>
    <t>Демонтаж металева шафа 1000*450*2000мм</t>
  </si>
  <si>
    <t>Картонна коробка гофроящик 570х370х200 10 шт.</t>
  </si>
  <si>
    <t>Клейкая лента 45 мм 200 м 40 мкм</t>
  </si>
  <si>
    <t>Демонтаж гучномовців (колонка)</t>
  </si>
  <si>
    <t>Демонтаж шафи СКС в комплекті</t>
  </si>
  <si>
    <t>Демонтаж рекламної плівки зі скла</t>
  </si>
  <si>
    <t>Модуль настіннний аксесуари  1200 мм (стречування, маркування,погрузка)</t>
  </si>
  <si>
    <t>Модуль настіннний аксесуари  600 мм (стречування, маркування,погрузка)</t>
  </si>
  <si>
    <t>Настінна панель  600 мм (стречування, маркування,погрузка)</t>
  </si>
  <si>
    <t>Стол технической зоны 2400 (стречування, маркування,погрузка)</t>
  </si>
  <si>
    <t>Шафа для одягу 600*450*2000 (стречування, маркування,погрузка)</t>
  </si>
  <si>
    <t>Пухирчаста плівка двошарова 1,2 м</t>
  </si>
  <si>
    <t>Демонтаж електрофурнітури (вимикачі, розетки, датчики, )</t>
  </si>
  <si>
    <t>Демонтаж ГКЛ перегородки</t>
  </si>
  <si>
    <t>кв.м.</t>
  </si>
  <si>
    <t>послуга</t>
  </si>
  <si>
    <t>демонаж вентиляції  та кондиціювання</t>
  </si>
  <si>
    <t xml:space="preserve">Доставка обладнання та меблів на склад (Бориспільський р-н, с. Чубинське) </t>
  </si>
  <si>
    <t>демонтаж реклами з ПВХ на стінах</t>
  </si>
  <si>
    <t>Демонтаж стелі типу "грильято" з кріпленням/підвісами</t>
  </si>
  <si>
    <t>Демонтаж з розбиранням оцинкованих стелажів 900*400*1800 (Н)</t>
  </si>
  <si>
    <t>Демонтаж підсилювача звука (аудіопрогравач)</t>
  </si>
  <si>
    <t>Демонтаж світлового вказівника "online ТУТ" 600*800мм</t>
  </si>
  <si>
    <t>Демонтаж вивіски "обємні літери" на металевому каркасі 2650*635мм в т.ч. блок живлення</t>
  </si>
  <si>
    <t>Демонтаж вивіска (короб) 5800*600 + 2200*600мм</t>
  </si>
  <si>
    <t>Панель АКСС під стіл 1150*500*700</t>
  </si>
  <si>
    <t>Демонтаж лінійок світлодіодних 1000мм</t>
  </si>
  <si>
    <t>демонтаж шинопроводів (3м-6шт, 2м-2шт) з фурнітурою</t>
  </si>
  <si>
    <t>демонтаж  гнучких повітропроводів 315мм</t>
  </si>
  <si>
    <t>демонатж оцинкованих повітропроводів з фітінгами</t>
  </si>
  <si>
    <t>Демонтаж постеров з ПВХ  1000*2400</t>
  </si>
  <si>
    <t xml:space="preserve">Демонтаж автоматичних вимикачів </t>
  </si>
  <si>
    <t xml:space="preserve">Банер ПВХ </t>
  </si>
  <si>
    <t>Поставка замовника</t>
  </si>
  <si>
    <t>Дюбель моллі з гачком</t>
  </si>
  <si>
    <t>Вивіз сміття (машина 5-10т)</t>
  </si>
  <si>
    <t>Фарбування стін (за 2 рази + грунт) RAL 9010</t>
  </si>
  <si>
    <t>Фарба інтер'єрна акрилова  RAL 9010 (в акті розписати)</t>
  </si>
  <si>
    <t>Зароблення отворів (після демонтажу зовнішньої вивіски)</t>
  </si>
  <si>
    <t>Демонтаж стільців, пуфіків (стречування, маркування,погрузка) - 7 шт</t>
  </si>
  <si>
    <t>Стіл 600*1000   (стречування, маркування,погрузка)</t>
  </si>
  <si>
    <t>Стіл для телефонів 1650*800</t>
  </si>
  <si>
    <t>Рзбирання та пакування скляної шафи  з тумбою1200*1500*300</t>
  </si>
  <si>
    <t xml:space="preserve">Стол дворівневий 1650мм (подвійний) </t>
  </si>
  <si>
    <t>Круглий стіл ТОП 10 1600мм (стречування, маркування,погрузка)</t>
  </si>
  <si>
    <t>Пакування/навантаження економ панелей /полок 1200*200*30(Н)</t>
  </si>
  <si>
    <t>Стелаж металевий під габаритну техніку 1000*500*1800 (Н) зі зьомними полицями 5 шт</t>
  </si>
  <si>
    <t>Стол сітчатий JOY 1600*600*1000 (Н)</t>
  </si>
  <si>
    <t>Подіум для габаритної техніки 1250*280*900 (Н)</t>
  </si>
  <si>
    <t>Стелаж набірний (комплект: опори -4 шт, панель перфорована -2 шт, полиця -2шт, накопичувач - 2 шт, панель АКС - 1 шт),  1050*450*1500 (Н)</t>
  </si>
  <si>
    <t>демонтаж фанкойла (внутрішній блок) з адаптерами в т.ч. крвплення/шпильк зі збереженням/пакуванням/навантаженням</t>
  </si>
  <si>
    <t>Демонтаж дренажних насосів типу miniorange зі збереженням/пакуванням/навантаженням</t>
  </si>
  <si>
    <t>Демонтаж дифузорів 600*600мм зі збереженням/пакуванням/навантаженням</t>
  </si>
  <si>
    <t>Демонтаж пультів управління фанкойлами зі збереженням/пакуванням/навантаженням</t>
  </si>
  <si>
    <t>Найменування будови та її адреса :Демонтаж обладнання ТТ за адресою, м. Київ пр-т Хоткевича 1В ТЦ "Проспект"</t>
  </si>
  <si>
    <t>Демонтаж електропроводки до 100м2 (прибрати кабель по стелі, знеструмити, )</t>
  </si>
  <si>
    <t>Демонтаж меблів      з                   пакуванням/перенесенням / навантаженням</t>
  </si>
  <si>
    <t>Демонтаж обладнання      з                   пакуванням/перенесенням / навантаженням</t>
  </si>
  <si>
    <t xml:space="preserve">Сухе  прибирання приміщення </t>
  </si>
  <si>
    <t>ТО ролети з електроприводом (діагностика, підтяжка кріплень, змащування )</t>
  </si>
  <si>
    <t>посл</t>
  </si>
  <si>
    <t>Закриття Банером скляної вітрини та ролети</t>
  </si>
  <si>
    <r>
      <t xml:space="preserve">Демонтаж панелі HYPER (1200*150*2200) </t>
    </r>
    <r>
      <rPr>
        <i/>
        <u/>
        <sz val="10"/>
        <rFont val="Times New Roman"/>
        <family val="1"/>
        <charset val="204"/>
      </rPr>
      <t>без збереження</t>
    </r>
  </si>
  <si>
    <r>
      <t xml:space="preserve">Демонтаж панелі VIVI (1000*150*2200) </t>
    </r>
    <r>
      <rPr>
        <i/>
        <u/>
        <sz val="10"/>
        <rFont val="Times New Roman"/>
        <family val="1"/>
        <charset val="204"/>
      </rPr>
      <t>без збереження</t>
    </r>
  </si>
  <si>
    <t>Гофрокартон 2-х шаровий v2 10,5 кв.м</t>
  </si>
  <si>
    <t>Шпаклівка Sniezka ACRYL-PUTZ FS20 5 кг</t>
  </si>
  <si>
    <t>Ґрунтовка глибокопроникна Ceresit CT 17 2 л</t>
  </si>
  <si>
    <t>Стретч-плівка 17 мкм 50 см 2.346 кг</t>
  </si>
  <si>
    <t xml:space="preserve"> ПДВ, ГРН.:</t>
  </si>
  <si>
    <t>ВСЬОГО ПО Кошторису  з ПДВ,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</si>
</sst>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3">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indexed="8"/>
      <name val="Calibri"/>
      <family val="2"/>
      <charset val="204"/>
    </font>
    <font>
      <sz val="10"/>
      <name val="Arial Cyr"/>
      <family val="2"/>
      <charset val="204"/>
    </font>
    <font>
      <sz val="10"/>
      <color theme="1"/>
      <name val="Times New Roman"/>
      <family val="1"/>
      <charset val="204"/>
    </font>
    <font>
      <sz val="10"/>
      <name val="Times New Roman"/>
      <family val="1"/>
      <charset val="204"/>
    </font>
    <font>
      <sz val="10"/>
      <color indexed="8"/>
      <name val="Times New Roman"/>
      <family val="1"/>
      <charset val="204"/>
    </font>
    <font>
      <sz val="10"/>
      <color rgb="FF000000"/>
      <name val="Times New Roman"/>
      <family val="1"/>
      <charset val="204"/>
    </font>
    <font>
      <b/>
      <sz val="10"/>
      <color theme="1"/>
      <name val="Times New Roman"/>
      <family val="1"/>
      <charset val="204"/>
    </font>
    <font>
      <b/>
      <sz val="10"/>
      <name val="Times New Roman"/>
      <family val="1"/>
      <charset val="204"/>
    </font>
    <font>
      <i/>
      <u/>
      <sz val="10"/>
      <name val="Times New Roman"/>
      <family val="1"/>
      <charset val="204"/>
    </font>
    <font>
      <b/>
      <sz val="11"/>
      <color theme="1"/>
      <name val="Times New Roman"/>
      <family val="1"/>
      <charset val="204"/>
    </font>
    <font>
      <sz val="11"/>
      <color theme="1"/>
      <name val="Times New Roman"/>
      <family val="1"/>
      <charset val="204"/>
    </font>
  </fonts>
  <fills count="13">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right/>
      <top/>
      <bottom style="thin">
        <color auto="1"/>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2" fillId="0" borderId="0">
      <protection locked="0"/>
    </xf>
    <xf numFmtId="0" fontId="42" fillId="0" borderId="0"/>
    <xf numFmtId="0" fontId="43"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76">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1" fontId="45" fillId="0" borderId="1" xfId="59" applyNumberFormat="1" applyFont="1" applyFill="1" applyBorder="1" applyAlignment="1">
      <alignment horizontal="left" vertical="top"/>
    </xf>
    <xf numFmtId="49" fontId="45" fillId="2" borderId="1" xfId="59" applyNumberFormat="1" applyFont="1" applyFill="1" applyBorder="1" applyAlignment="1" applyProtection="1">
      <alignment horizontal="left" vertical="top" wrapText="1"/>
      <protection locked="0"/>
    </xf>
    <xf numFmtId="49" fontId="45" fillId="2" borderId="1" xfId="59" applyNumberFormat="1" applyFont="1" applyFill="1" applyBorder="1" applyAlignment="1" applyProtection="1">
      <alignment horizontal="center" vertical="top" wrapText="1"/>
      <protection locked="0"/>
    </xf>
    <xf numFmtId="0" fontId="45" fillId="4" borderId="1" xfId="59" applyNumberFormat="1" applyFont="1" applyFill="1" applyBorder="1" applyAlignment="1">
      <alignment horizontal="center" vertical="top"/>
    </xf>
    <xf numFmtId="4" fontId="45" fillId="4" borderId="1" xfId="59" applyNumberFormat="1" applyFont="1" applyFill="1" applyBorder="1" applyAlignment="1">
      <alignment horizontal="center" vertical="top"/>
    </xf>
    <xf numFmtId="0" fontId="45" fillId="0" borderId="1" xfId="59" applyFont="1" applyFill="1" applyBorder="1" applyAlignment="1">
      <alignment horizontal="left" vertical="top" wrapText="1"/>
    </xf>
    <xf numFmtId="0" fontId="45" fillId="2" borderId="0" xfId="59" applyFont="1" applyFill="1" applyAlignment="1">
      <alignment horizontal="left" vertical="top"/>
    </xf>
    <xf numFmtId="0" fontId="45" fillId="0" borderId="1" xfId="0" applyFont="1" applyFill="1" applyBorder="1" applyAlignment="1">
      <alignment horizontal="left" vertical="top" wrapText="1"/>
    </xf>
    <xf numFmtId="0" fontId="45" fillId="0" borderId="1" xfId="28" applyFont="1" applyFill="1" applyBorder="1" applyAlignment="1" applyProtection="1">
      <alignment horizontal="center" vertical="top" wrapText="1"/>
    </xf>
    <xf numFmtId="2" fontId="45" fillId="4" borderId="1" xfId="59" applyNumberFormat="1" applyFont="1" applyFill="1" applyBorder="1" applyAlignment="1">
      <alignment horizontal="center" vertical="top" wrapText="1"/>
    </xf>
    <xf numFmtId="4" fontId="45" fillId="0" borderId="1" xfId="59" applyNumberFormat="1" applyFont="1" applyFill="1" applyBorder="1" applyAlignment="1">
      <alignment horizontal="center" vertical="top"/>
    </xf>
    <xf numFmtId="49" fontId="45" fillId="0" borderId="1" xfId="59" applyNumberFormat="1" applyFont="1" applyFill="1" applyBorder="1" applyAlignment="1" applyProtection="1">
      <alignment horizontal="left" vertical="top" wrapText="1"/>
      <protection locked="0"/>
    </xf>
    <xf numFmtId="0" fontId="45" fillId="0" borderId="0" xfId="59" applyFont="1" applyFill="1" applyAlignment="1">
      <alignment horizontal="left" vertical="top"/>
    </xf>
    <xf numFmtId="0" fontId="44" fillId="4" borderId="1" xfId="0" applyFont="1" applyFill="1" applyBorder="1" applyAlignment="1">
      <alignment horizontal="left" vertical="top" wrapText="1"/>
    </xf>
    <xf numFmtId="0" fontId="44" fillId="4" borderId="1" xfId="0" applyFont="1" applyFill="1" applyBorder="1" applyAlignment="1">
      <alignment horizontal="center" vertical="top" wrapText="1"/>
    </xf>
    <xf numFmtId="2" fontId="44" fillId="4" borderId="1" xfId="0" applyNumberFormat="1" applyFont="1" applyFill="1" applyBorder="1" applyAlignment="1">
      <alignment horizontal="center" vertical="top" wrapText="1"/>
    </xf>
    <xf numFmtId="0" fontId="46" fillId="2" borderId="1" xfId="0" applyFont="1" applyFill="1" applyBorder="1" applyAlignment="1">
      <alignment horizontal="left" vertical="top" wrapText="1"/>
    </xf>
    <xf numFmtId="2" fontId="44" fillId="4" borderId="1" xfId="0" applyNumberFormat="1" applyFont="1" applyFill="1" applyBorder="1" applyAlignment="1">
      <alignment horizontal="left" vertical="top" wrapText="1"/>
    </xf>
    <xf numFmtId="2" fontId="45" fillId="2" borderId="1" xfId="0" applyNumberFormat="1" applyFont="1" applyFill="1" applyBorder="1" applyAlignment="1">
      <alignment horizontal="center" vertical="top"/>
    </xf>
    <xf numFmtId="2" fontId="45" fillId="4" borderId="1" xfId="0" applyNumberFormat="1" applyFont="1" applyFill="1" applyBorder="1" applyAlignment="1">
      <alignment horizontal="center" vertical="top"/>
    </xf>
    <xf numFmtId="0" fontId="45" fillId="0" borderId="1" xfId="0" applyFont="1" applyBorder="1" applyAlignment="1">
      <alignment horizontal="left" vertical="top" wrapText="1"/>
    </xf>
    <xf numFmtId="0" fontId="45" fillId="0" borderId="1" xfId="0" applyFont="1" applyBorder="1" applyAlignment="1">
      <alignment horizontal="center" vertical="top" wrapText="1"/>
    </xf>
    <xf numFmtId="2" fontId="45" fillId="4" borderId="1" xfId="0" applyNumberFormat="1" applyFont="1" applyFill="1" applyBorder="1" applyAlignment="1">
      <alignment horizontal="center" vertical="top" wrapText="1"/>
    </xf>
    <xf numFmtId="0" fontId="46" fillId="0" borderId="1" xfId="0" applyFont="1" applyFill="1" applyBorder="1" applyAlignment="1">
      <alignment horizontal="left" vertical="top"/>
    </xf>
    <xf numFmtId="2" fontId="45" fillId="4" borderId="1" xfId="59" applyNumberFormat="1" applyFont="1" applyFill="1" applyBorder="1" applyAlignment="1">
      <alignment horizontal="center" vertical="top"/>
    </xf>
    <xf numFmtId="0" fontId="45" fillId="0" borderId="1" xfId="59" applyFont="1" applyBorder="1" applyAlignment="1">
      <alignment horizontal="left" vertical="top" wrapText="1"/>
    </xf>
    <xf numFmtId="0" fontId="44" fillId="0" borderId="0" xfId="48" applyFont="1" applyAlignment="1">
      <alignment horizontal="left" vertical="top"/>
    </xf>
    <xf numFmtId="0" fontId="44" fillId="0" borderId="0" xfId="0" applyFont="1" applyAlignment="1">
      <alignment horizontal="left" vertical="top"/>
    </xf>
    <xf numFmtId="0" fontId="44" fillId="3" borderId="1" xfId="48" applyFont="1" applyFill="1" applyBorder="1" applyAlignment="1">
      <alignment horizontal="left" vertical="top" wrapText="1"/>
    </xf>
    <xf numFmtId="0" fontId="44" fillId="3" borderId="1" xfId="48" applyFont="1" applyFill="1" applyBorder="1" applyAlignment="1">
      <alignment horizontal="left" vertical="top"/>
    </xf>
    <xf numFmtId="1" fontId="44" fillId="4" borderId="1" xfId="48" applyNumberFormat="1" applyFont="1" applyFill="1" applyBorder="1" applyAlignment="1">
      <alignment horizontal="left" vertical="top"/>
    </xf>
    <xf numFmtId="0" fontId="44" fillId="4" borderId="1" xfId="48" applyFont="1" applyFill="1" applyBorder="1" applyAlignment="1">
      <alignment horizontal="left" vertical="top" wrapText="1"/>
    </xf>
    <xf numFmtId="0" fontId="44" fillId="4" borderId="1" xfId="8" applyFont="1" applyFill="1" applyBorder="1" applyAlignment="1">
      <alignment horizontal="left" vertical="top" wrapText="1"/>
    </xf>
    <xf numFmtId="166" fontId="44" fillId="4" borderId="1" xfId="0" applyNumberFormat="1" applyFont="1" applyFill="1" applyBorder="1" applyAlignment="1">
      <alignment horizontal="left" vertical="top"/>
    </xf>
    <xf numFmtId="166" fontId="44" fillId="0" borderId="1" xfId="0" applyNumberFormat="1" applyFont="1" applyBorder="1" applyAlignment="1">
      <alignment horizontal="left" vertical="top" wrapText="1"/>
    </xf>
    <xf numFmtId="0" fontId="44" fillId="9" borderId="1" xfId="19" applyFont="1" applyFill="1" applyBorder="1" applyAlignment="1" applyProtection="1">
      <alignment horizontal="left" vertical="top" wrapText="1"/>
    </xf>
    <xf numFmtId="0" fontId="45" fillId="0" borderId="0" xfId="0" applyFont="1" applyAlignment="1">
      <alignment horizontal="left" vertical="top"/>
    </xf>
    <xf numFmtId="0" fontId="45" fillId="4" borderId="1" xfId="8" applyFont="1" applyFill="1" applyBorder="1" applyAlignment="1">
      <alignment horizontal="left" vertical="top" wrapText="1"/>
    </xf>
    <xf numFmtId="49" fontId="44" fillId="4" borderId="1" xfId="48" applyNumberFormat="1" applyFont="1" applyFill="1" applyBorder="1" applyAlignment="1" applyProtection="1">
      <alignment horizontal="left" vertical="top" wrapText="1"/>
      <protection locked="0"/>
    </xf>
    <xf numFmtId="0" fontId="45" fillId="4" borderId="0" xfId="0" applyFont="1" applyFill="1" applyAlignment="1">
      <alignment horizontal="left" vertical="top"/>
    </xf>
    <xf numFmtId="0" fontId="44" fillId="4" borderId="0" xfId="0" applyFont="1" applyFill="1" applyAlignment="1">
      <alignment horizontal="left" vertical="top"/>
    </xf>
    <xf numFmtId="166" fontId="44" fillId="4" borderId="1" xfId="0" applyNumberFormat="1" applyFont="1" applyFill="1" applyBorder="1" applyAlignment="1">
      <alignment horizontal="left" vertical="top" wrapText="1"/>
    </xf>
    <xf numFmtId="0" fontId="45" fillId="4" borderId="1" xfId="48" applyFont="1" applyFill="1" applyBorder="1" applyAlignment="1">
      <alignment horizontal="left" vertical="top" wrapText="1"/>
    </xf>
    <xf numFmtId="0" fontId="44" fillId="9" borderId="1" xfId="48" applyFont="1" applyFill="1" applyBorder="1" applyAlignment="1">
      <alignment horizontal="left" vertical="top" wrapText="1"/>
    </xf>
    <xf numFmtId="0" fontId="44" fillId="0" borderId="1" xfId="0" applyFont="1" applyBorder="1" applyAlignment="1">
      <alignment horizontal="left" vertical="top"/>
    </xf>
    <xf numFmtId="0" fontId="44" fillId="2" borderId="1" xfId="48" applyFont="1" applyFill="1" applyBorder="1" applyAlignment="1">
      <alignment horizontal="left" vertical="top" wrapText="1"/>
    </xf>
    <xf numFmtId="0" fontId="44" fillId="2" borderId="1" xfId="48" applyFont="1" applyFill="1" applyBorder="1" applyAlignment="1">
      <alignment horizontal="left" vertical="top"/>
    </xf>
    <xf numFmtId="0" fontId="44" fillId="2" borderId="1" xfId="28" applyFont="1" applyFill="1" applyBorder="1" applyAlignment="1">
      <alignment horizontal="left" vertical="top" wrapText="1"/>
    </xf>
    <xf numFmtId="0" fontId="44" fillId="4" borderId="0" xfId="48" applyFont="1" applyFill="1" applyAlignment="1">
      <alignment horizontal="left" vertical="top" wrapText="1"/>
    </xf>
    <xf numFmtId="0" fontId="44" fillId="2" borderId="0" xfId="59" applyFont="1" applyFill="1" applyAlignment="1">
      <alignment horizontal="left" vertical="top"/>
    </xf>
    <xf numFmtId="0" fontId="44" fillId="0" borderId="0" xfId="48" applyFont="1" applyAlignment="1">
      <alignment horizontal="center" vertical="top"/>
    </xf>
    <xf numFmtId="0" fontId="44" fillId="3" borderId="1" xfId="48" applyFont="1" applyFill="1" applyBorder="1" applyAlignment="1">
      <alignment horizontal="center" vertical="top" wrapText="1"/>
    </xf>
    <xf numFmtId="4" fontId="44" fillId="3" borderId="1" xfId="48" applyNumberFormat="1" applyFont="1" applyFill="1" applyBorder="1" applyAlignment="1">
      <alignment horizontal="center" vertical="top" wrapText="1"/>
    </xf>
    <xf numFmtId="0" fontId="44" fillId="4" borderId="1" xfId="48" applyFont="1" applyFill="1" applyBorder="1" applyAlignment="1">
      <alignment horizontal="center" vertical="top"/>
    </xf>
    <xf numFmtId="4" fontId="44" fillId="4" borderId="1" xfId="48" applyNumberFormat="1" applyFont="1" applyFill="1" applyBorder="1" applyAlignment="1">
      <alignment horizontal="center" vertical="top"/>
    </xf>
    <xf numFmtId="49" fontId="45" fillId="4" borderId="1" xfId="48" applyNumberFormat="1" applyFont="1" applyFill="1" applyBorder="1" applyAlignment="1" applyProtection="1">
      <alignment horizontal="center" vertical="top"/>
      <protection locked="0"/>
    </xf>
    <xf numFmtId="166" fontId="44" fillId="4" borderId="1" xfId="0" applyNumberFormat="1" applyFont="1" applyFill="1" applyBorder="1" applyAlignment="1">
      <alignment horizontal="center" vertical="top"/>
    </xf>
    <xf numFmtId="166" fontId="45" fillId="4" borderId="1" xfId="48" applyNumberFormat="1" applyFont="1" applyFill="1" applyBorder="1" applyAlignment="1">
      <alignment horizontal="center" vertical="top"/>
    </xf>
    <xf numFmtId="166" fontId="44" fillId="4" borderId="1" xfId="48" applyNumberFormat="1" applyFont="1" applyFill="1" applyBorder="1" applyAlignment="1">
      <alignment horizontal="center" vertical="top"/>
    </xf>
    <xf numFmtId="0" fontId="44" fillId="4" borderId="1" xfId="8" applyFont="1" applyFill="1" applyBorder="1" applyAlignment="1">
      <alignment horizontal="center" vertical="top"/>
    </xf>
    <xf numFmtId="166" fontId="44" fillId="4" borderId="1" xfId="8" applyNumberFormat="1" applyFont="1" applyFill="1" applyBorder="1" applyAlignment="1">
      <alignment horizontal="center" vertical="top"/>
    </xf>
    <xf numFmtId="0" fontId="44" fillId="0" borderId="1" xfId="0" applyFont="1" applyFill="1" applyBorder="1" applyAlignment="1">
      <alignment horizontal="center" vertical="top"/>
    </xf>
    <xf numFmtId="2" fontId="45" fillId="0" borderId="1" xfId="0" applyNumberFormat="1" applyFont="1" applyFill="1" applyBorder="1" applyAlignment="1">
      <alignment horizontal="center" vertical="top"/>
    </xf>
    <xf numFmtId="166" fontId="44" fillId="0" borderId="1" xfId="0" applyNumberFormat="1" applyFont="1" applyFill="1" applyBorder="1" applyAlignment="1">
      <alignment horizontal="center" vertical="top"/>
    </xf>
    <xf numFmtId="166" fontId="45" fillId="0" borderId="1" xfId="59" applyNumberFormat="1" applyFont="1" applyFill="1" applyBorder="1" applyAlignment="1">
      <alignment horizontal="center" vertical="top" wrapText="1"/>
    </xf>
    <xf numFmtId="0" fontId="44" fillId="9" borderId="1" xfId="28" applyFont="1" applyFill="1" applyBorder="1" applyAlignment="1">
      <alignment horizontal="center" vertical="top"/>
    </xf>
    <xf numFmtId="4" fontId="44" fillId="9" borderId="1" xfId="48" applyNumberFormat="1" applyFont="1" applyFill="1" applyBorder="1" applyAlignment="1">
      <alignment horizontal="center" vertical="top"/>
    </xf>
    <xf numFmtId="0" fontId="44" fillId="4" borderId="1" xfId="28" applyFont="1" applyFill="1" applyBorder="1" applyAlignment="1">
      <alignment horizontal="center" vertical="top"/>
    </xf>
    <xf numFmtId="0" fontId="45" fillId="4" borderId="1" xfId="8" applyFont="1" applyFill="1" applyBorder="1" applyAlignment="1">
      <alignment horizontal="center" vertical="top"/>
    </xf>
    <xf numFmtId="166" fontId="45" fillId="4" borderId="1" xfId="8" applyNumberFormat="1" applyFont="1" applyFill="1" applyBorder="1" applyAlignment="1">
      <alignment horizontal="center" vertical="top"/>
    </xf>
    <xf numFmtId="1" fontId="45" fillId="4" borderId="1" xfId="48" applyNumberFormat="1" applyFont="1" applyFill="1" applyBorder="1" applyAlignment="1">
      <alignment horizontal="center" vertical="top"/>
    </xf>
    <xf numFmtId="0" fontId="44" fillId="4" borderId="1" xfId="0" applyFont="1" applyFill="1" applyBorder="1" applyAlignment="1">
      <alignment horizontal="center" vertical="top"/>
    </xf>
    <xf numFmtId="166" fontId="44" fillId="9" borderId="1" xfId="48" applyNumberFormat="1" applyFont="1" applyFill="1" applyBorder="1" applyAlignment="1">
      <alignment horizontal="center" vertical="top"/>
    </xf>
    <xf numFmtId="0" fontId="47" fillId="10" borderId="1" xfId="0" applyFont="1" applyFill="1" applyBorder="1" applyAlignment="1">
      <alignment horizontal="center" vertical="top" wrapText="1"/>
    </xf>
    <xf numFmtId="166" fontId="44" fillId="4" borderId="1" xfId="3" applyNumberFormat="1" applyFont="1" applyFill="1" applyBorder="1" applyAlignment="1">
      <alignment horizontal="center" vertical="top"/>
    </xf>
    <xf numFmtId="0" fontId="47" fillId="11" borderId="1" xfId="0" applyFont="1" applyFill="1" applyBorder="1" applyAlignment="1">
      <alignment horizontal="center" vertical="top"/>
    </xf>
    <xf numFmtId="0" fontId="44" fillId="0" borderId="1" xfId="0" applyFont="1" applyBorder="1" applyAlignment="1">
      <alignment horizontal="center" vertical="top"/>
    </xf>
    <xf numFmtId="4" fontId="44" fillId="2" borderId="1" xfId="48" applyNumberFormat="1" applyFont="1" applyFill="1" applyBorder="1" applyAlignment="1">
      <alignment horizontal="center" vertical="top"/>
    </xf>
    <xf numFmtId="0" fontId="44" fillId="2" borderId="1" xfId="48" applyFont="1" applyFill="1" applyBorder="1" applyAlignment="1">
      <alignment horizontal="center" vertical="top"/>
    </xf>
    <xf numFmtId="9" fontId="44" fillId="2" borderId="1" xfId="48" applyNumberFormat="1" applyFont="1" applyFill="1" applyBorder="1" applyAlignment="1">
      <alignment horizontal="center" vertical="top"/>
    </xf>
    <xf numFmtId="0" fontId="44" fillId="0" borderId="0" xfId="0" applyFont="1" applyAlignment="1">
      <alignment horizontal="center" vertical="top"/>
    </xf>
    <xf numFmtId="166" fontId="44" fillId="0" borderId="0" xfId="48" applyNumberFormat="1" applyFont="1" applyAlignment="1">
      <alignment horizontal="center" vertical="top"/>
    </xf>
    <xf numFmtId="166" fontId="44" fillId="4" borderId="0" xfId="0" applyNumberFormat="1" applyFont="1" applyFill="1" applyAlignment="1">
      <alignment horizontal="center" vertical="top"/>
    </xf>
    <xf numFmtId="49" fontId="45" fillId="0" borderId="1" xfId="59" applyNumberFormat="1" applyFont="1" applyFill="1" applyBorder="1" applyAlignment="1" applyProtection="1">
      <alignment horizontal="center" vertical="top" wrapText="1"/>
      <protection locked="0"/>
    </xf>
    <xf numFmtId="166" fontId="44" fillId="0" borderId="1" xfId="0" applyNumberFormat="1" applyFont="1" applyBorder="1" applyAlignment="1">
      <alignment horizontal="center" vertical="top"/>
    </xf>
    <xf numFmtId="166" fontId="45" fillId="0" borderId="1" xfId="0" applyNumberFormat="1" applyFont="1" applyBorder="1" applyAlignment="1">
      <alignment horizontal="center" vertical="top"/>
    </xf>
    <xf numFmtId="49" fontId="44" fillId="9" borderId="1" xfId="48" applyNumberFormat="1" applyFont="1" applyFill="1" applyBorder="1" applyAlignment="1" applyProtection="1">
      <alignment horizontal="center" vertical="top"/>
      <protection locked="0"/>
    </xf>
    <xf numFmtId="166" fontId="44" fillId="9" borderId="1" xfId="8" applyNumberFormat="1" applyFont="1" applyFill="1" applyBorder="1" applyAlignment="1" applyProtection="1">
      <alignment horizontal="center" vertical="top"/>
      <protection locked="0"/>
    </xf>
    <xf numFmtId="49" fontId="44" fillId="4" borderId="1" xfId="48" applyNumberFormat="1" applyFont="1" applyFill="1" applyBorder="1" applyAlignment="1" applyProtection="1">
      <alignment horizontal="center" vertical="top"/>
      <protection locked="0"/>
    </xf>
    <xf numFmtId="2" fontId="44" fillId="4" borderId="1" xfId="48" applyNumberFormat="1" applyFont="1" applyFill="1" applyBorder="1" applyAlignment="1">
      <alignment horizontal="center" vertical="top"/>
    </xf>
    <xf numFmtId="4" fontId="45" fillId="4" borderId="1" xfId="48" applyNumberFormat="1" applyFont="1" applyFill="1" applyBorder="1" applyAlignment="1">
      <alignment horizontal="center" vertical="top"/>
    </xf>
    <xf numFmtId="166" fontId="45" fillId="4" borderId="1" xfId="0" applyNumberFormat="1" applyFont="1" applyFill="1" applyBorder="1" applyAlignment="1">
      <alignment horizontal="center" vertical="top"/>
    </xf>
    <xf numFmtId="49" fontId="45" fillId="0" borderId="1" xfId="59" applyNumberFormat="1" applyFont="1" applyBorder="1" applyAlignment="1" applyProtection="1">
      <alignment horizontal="center" vertical="top" wrapText="1"/>
      <protection locked="0"/>
    </xf>
    <xf numFmtId="4" fontId="45" fillId="0" borderId="1" xfId="59" applyNumberFormat="1" applyFont="1" applyBorder="1" applyAlignment="1">
      <alignment horizontal="center" vertical="top"/>
    </xf>
    <xf numFmtId="166" fontId="44" fillId="2" borderId="1" xfId="48" applyNumberFormat="1" applyFont="1" applyFill="1" applyBorder="1" applyAlignment="1">
      <alignment horizontal="center" vertical="top"/>
    </xf>
    <xf numFmtId="10" fontId="44" fillId="4" borderId="1" xfId="48" applyNumberFormat="1" applyFont="1" applyFill="1" applyBorder="1" applyAlignment="1">
      <alignment horizontal="center" vertical="top"/>
    </xf>
    <xf numFmtId="0" fontId="48" fillId="4" borderId="1" xfId="48" applyFont="1" applyFill="1" applyBorder="1" applyAlignment="1">
      <alignment horizontal="left" vertical="top" wrapText="1"/>
    </xf>
    <xf numFmtId="49" fontId="49" fillId="2" borderId="1" xfId="59" applyNumberFormat="1" applyFont="1" applyFill="1" applyBorder="1" applyAlignment="1" applyProtection="1">
      <alignment horizontal="center" vertical="top" wrapText="1"/>
      <protection locked="0"/>
    </xf>
    <xf numFmtId="0" fontId="48" fillId="4" borderId="1" xfId="48" applyFont="1" applyFill="1" applyBorder="1" applyAlignment="1">
      <alignment horizontal="center" vertical="top" wrapText="1"/>
    </xf>
    <xf numFmtId="166" fontId="44" fillId="12" borderId="1" xfId="48" applyNumberFormat="1" applyFont="1" applyFill="1" applyBorder="1" applyAlignment="1">
      <alignment horizontal="center" vertical="top"/>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0" borderId="0" xfId="59" applyFont="1" applyAlignment="1">
      <alignment horizontal="left" vertical="top"/>
    </xf>
    <xf numFmtId="0" fontId="44" fillId="4" borderId="0" xfId="0" applyFont="1" applyFill="1" applyAlignment="1">
      <alignment horizontal="left" vertical="top" wrapText="1"/>
    </xf>
    <xf numFmtId="0" fontId="44" fillId="4" borderId="16" xfId="0" applyFont="1" applyFill="1" applyBorder="1" applyAlignment="1">
      <alignment horizontal="left" vertical="top" wrapText="1"/>
    </xf>
    <xf numFmtId="0" fontId="51" fillId="2" borderId="1" xfId="48" applyFont="1" applyFill="1" applyBorder="1" applyAlignment="1">
      <alignment horizontal="left" vertical="center"/>
    </xf>
    <xf numFmtId="0" fontId="52" fillId="2" borderId="1" xfId="48" applyFont="1" applyFill="1" applyBorder="1" applyAlignment="1">
      <alignment horizontal="center" vertical="center"/>
    </xf>
    <xf numFmtId="166" fontId="52" fillId="2" borderId="1" xfId="48" applyNumberFormat="1" applyFont="1" applyFill="1" applyBorder="1" applyAlignment="1">
      <alignment horizontal="center" vertical="center"/>
    </xf>
    <xf numFmtId="166" fontId="51" fillId="2" borderId="1" xfId="48" applyNumberFormat="1" applyFont="1" applyFill="1" applyBorder="1" applyAlignment="1">
      <alignment horizontal="center" vertical="center"/>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20" t="s">
        <v>0</v>
      </c>
      <c r="B1" s="121"/>
      <c r="C1" s="121"/>
      <c r="D1" s="121"/>
      <c r="E1" s="121"/>
      <c r="F1" s="121"/>
      <c r="G1" s="121"/>
      <c r="H1" s="121"/>
      <c r="I1" s="121"/>
      <c r="J1" s="121"/>
      <c r="K1" s="121"/>
      <c r="L1" s="121"/>
      <c r="M1" s="121"/>
      <c r="N1" s="121"/>
      <c r="O1" s="121"/>
      <c r="P1" s="121"/>
      <c r="Q1" s="121"/>
    </row>
    <row r="2" spans="1:17" ht="30" customHeight="1">
      <c r="A2" s="122" t="s">
        <v>1</v>
      </c>
      <c r="B2" s="123"/>
      <c r="C2" s="123"/>
      <c r="D2" s="123"/>
      <c r="E2" s="123"/>
      <c r="F2" s="123"/>
      <c r="G2" s="123"/>
      <c r="H2" s="123"/>
      <c r="I2" s="123"/>
      <c r="J2" s="123"/>
      <c r="K2" s="123"/>
      <c r="L2" s="123"/>
      <c r="M2" s="123"/>
      <c r="N2" s="123"/>
      <c r="O2" s="123"/>
      <c r="P2" s="123"/>
      <c r="Q2" s="123"/>
    </row>
    <row r="3" spans="1:17" ht="20.25" customHeight="1">
      <c r="B3" s="11"/>
      <c r="C3" s="11"/>
      <c r="D3" s="11"/>
      <c r="E3" s="124" t="s">
        <v>2</v>
      </c>
      <c r="F3" s="125"/>
      <c r="G3" s="126"/>
      <c r="H3" s="126"/>
      <c r="I3" s="126"/>
      <c r="J3" s="126"/>
      <c r="K3" s="126"/>
      <c r="L3" s="126"/>
      <c r="M3" s="126"/>
      <c r="N3" s="126"/>
      <c r="O3" s="11"/>
      <c r="P3" s="11"/>
      <c r="Q3" s="11"/>
    </row>
    <row r="4" spans="1:17">
      <c r="B4" s="11"/>
      <c r="C4" s="11"/>
      <c r="D4" s="11"/>
      <c r="E4" s="12"/>
      <c r="F4" s="13"/>
      <c r="G4" s="14"/>
      <c r="H4" s="14"/>
      <c r="I4" s="14"/>
      <c r="J4" s="14"/>
      <c r="K4" s="14"/>
      <c r="L4" s="14"/>
      <c r="M4" s="14"/>
      <c r="N4" s="14"/>
      <c r="O4" s="11"/>
      <c r="P4" s="11"/>
      <c r="Q4" s="11"/>
    </row>
    <row r="5" spans="1:17" ht="59.25" customHeight="1">
      <c r="A5" s="15"/>
      <c r="B5" s="127" t="s">
        <v>3</v>
      </c>
      <c r="C5" s="128"/>
      <c r="D5" s="128"/>
      <c r="E5" s="128"/>
      <c r="F5" s="128"/>
      <c r="G5" s="128"/>
      <c r="H5" s="128"/>
      <c r="I5" s="128"/>
      <c r="J5" s="128"/>
      <c r="K5" s="128"/>
      <c r="L5" s="128"/>
      <c r="M5" s="128"/>
      <c r="N5" s="128"/>
      <c r="O5" s="128"/>
      <c r="P5" s="128"/>
      <c r="Q5" s="129"/>
    </row>
    <row r="6" spans="1:17" ht="64.5" customHeight="1">
      <c r="A6" s="16">
        <v>1</v>
      </c>
      <c r="B6" s="130" t="s">
        <v>4</v>
      </c>
      <c r="C6" s="131"/>
      <c r="D6" s="131"/>
      <c r="E6" s="131"/>
      <c r="F6" s="131"/>
      <c r="G6" s="131"/>
      <c r="H6" s="131"/>
      <c r="I6" s="131"/>
      <c r="J6" s="131"/>
      <c r="K6" s="131"/>
      <c r="L6" s="131"/>
      <c r="M6" s="131"/>
      <c r="N6" s="131"/>
      <c r="O6" s="131"/>
      <c r="P6" s="131"/>
      <c r="Q6" s="132"/>
    </row>
    <row r="7" spans="1:17" ht="18" customHeight="1">
      <c r="A7" s="16">
        <v>2</v>
      </c>
      <c r="B7" s="130" t="s">
        <v>5</v>
      </c>
      <c r="C7" s="131"/>
      <c r="D7" s="131"/>
      <c r="E7" s="131"/>
      <c r="F7" s="131"/>
      <c r="G7" s="131"/>
      <c r="H7" s="131"/>
      <c r="I7" s="131"/>
      <c r="J7" s="131"/>
      <c r="K7" s="131"/>
      <c r="L7" s="131"/>
      <c r="M7" s="131"/>
      <c r="N7" s="131"/>
      <c r="O7" s="131"/>
      <c r="P7" s="131"/>
      <c r="Q7" s="132"/>
    </row>
    <row r="8" spans="1:17" ht="45" customHeight="1">
      <c r="A8" s="16">
        <v>3</v>
      </c>
      <c r="B8" s="130" t="s">
        <v>6</v>
      </c>
      <c r="C8" s="131"/>
      <c r="D8" s="131"/>
      <c r="E8" s="131"/>
      <c r="F8" s="131"/>
      <c r="G8" s="131"/>
      <c r="H8" s="131"/>
      <c r="I8" s="131"/>
      <c r="J8" s="131"/>
      <c r="K8" s="131"/>
      <c r="L8" s="131"/>
      <c r="M8" s="131"/>
      <c r="N8" s="131"/>
      <c r="O8" s="131"/>
      <c r="P8" s="131"/>
      <c r="Q8" s="132"/>
    </row>
    <row r="9" spans="1:17" ht="24" customHeight="1">
      <c r="A9" s="16">
        <v>4</v>
      </c>
      <c r="B9" s="130" t="s">
        <v>7</v>
      </c>
      <c r="C9" s="131"/>
      <c r="D9" s="131"/>
      <c r="E9" s="131"/>
      <c r="F9" s="131"/>
      <c r="G9" s="131"/>
      <c r="H9" s="131"/>
      <c r="I9" s="131"/>
      <c r="J9" s="131"/>
      <c r="K9" s="131"/>
      <c r="L9" s="131"/>
      <c r="M9" s="131"/>
      <c r="N9" s="131"/>
      <c r="O9" s="131"/>
      <c r="P9" s="131"/>
      <c r="Q9" s="132"/>
    </row>
    <row r="10" spans="1:17" ht="19.5" customHeight="1">
      <c r="A10" s="16">
        <v>5</v>
      </c>
      <c r="B10" s="130" t="s">
        <v>8</v>
      </c>
      <c r="C10" s="131"/>
      <c r="D10" s="131"/>
      <c r="E10" s="131"/>
      <c r="F10" s="131"/>
      <c r="G10" s="131"/>
      <c r="H10" s="131"/>
      <c r="I10" s="131"/>
      <c r="J10" s="131"/>
      <c r="K10" s="131"/>
      <c r="L10" s="131"/>
      <c r="M10" s="131"/>
      <c r="N10" s="131"/>
      <c r="O10" s="131"/>
      <c r="P10" s="131"/>
      <c r="Q10" s="132"/>
    </row>
    <row r="11" spans="1:17" ht="21" customHeight="1">
      <c r="A11" s="17"/>
      <c r="B11" s="133" t="s">
        <v>9</v>
      </c>
      <c r="C11" s="134"/>
      <c r="D11" s="134"/>
      <c r="E11" s="134"/>
      <c r="F11" s="134"/>
      <c r="G11" s="134"/>
      <c r="H11" s="134"/>
      <c r="I11" s="134"/>
      <c r="J11" s="134"/>
      <c r="K11" s="134"/>
      <c r="L11" s="134"/>
      <c r="M11" s="134"/>
      <c r="N11" s="134"/>
      <c r="O11" s="134"/>
      <c r="P11" s="134"/>
      <c r="Q11" s="134"/>
    </row>
    <row r="12" spans="1:17" ht="21" customHeight="1">
      <c r="A12" s="11"/>
      <c r="B12" s="18"/>
      <c r="C12" s="19"/>
      <c r="D12" s="19"/>
      <c r="E12" s="19"/>
      <c r="F12" s="19"/>
      <c r="G12" s="19"/>
      <c r="H12" s="19"/>
      <c r="I12" s="19"/>
      <c r="J12" s="19"/>
      <c r="K12" s="19"/>
      <c r="L12" s="19"/>
      <c r="M12" s="19"/>
      <c r="N12" s="19"/>
      <c r="O12" s="19"/>
      <c r="P12" s="19"/>
      <c r="Q12" s="19"/>
    </row>
    <row r="13" spans="1:17">
      <c r="A13" s="135" t="s">
        <v>10</v>
      </c>
      <c r="B13" s="135"/>
      <c r="C13" s="135"/>
      <c r="D13" s="135"/>
      <c r="E13" s="135"/>
      <c r="F13" s="135"/>
      <c r="G13" s="135"/>
      <c r="H13" s="135"/>
      <c r="I13" s="135"/>
      <c r="J13" s="135"/>
      <c r="K13" s="135"/>
      <c r="L13" s="135"/>
      <c r="M13" s="135"/>
      <c r="N13" s="135"/>
      <c r="O13" s="135"/>
      <c r="P13" s="135"/>
      <c r="Q13" s="135"/>
    </row>
    <row r="14" spans="1:17" ht="15.75" customHeight="1">
      <c r="A14" s="135" t="s">
        <v>11</v>
      </c>
      <c r="B14" s="135"/>
      <c r="C14" s="135"/>
      <c r="D14" s="135"/>
      <c r="E14" s="135" t="s">
        <v>12</v>
      </c>
      <c r="F14" s="135"/>
      <c r="G14" s="135"/>
      <c r="H14" s="135"/>
      <c r="I14" s="135"/>
      <c r="J14" s="135"/>
      <c r="K14" s="135"/>
      <c r="L14" s="135"/>
      <c r="M14" s="135"/>
      <c r="N14" s="135"/>
      <c r="O14" s="135"/>
      <c r="P14" s="135"/>
      <c r="Q14" s="135"/>
    </row>
    <row r="15" spans="1:17" ht="15.75" customHeight="1">
      <c r="A15" s="135" t="s">
        <v>13</v>
      </c>
      <c r="B15" s="135"/>
      <c r="C15" s="135"/>
      <c r="D15" s="135"/>
      <c r="E15" s="135"/>
      <c r="F15" s="135"/>
      <c r="G15" s="135"/>
      <c r="H15" s="135"/>
      <c r="I15" s="135"/>
      <c r="J15" s="135"/>
      <c r="K15" s="135"/>
      <c r="L15" s="135"/>
      <c r="M15" s="135"/>
      <c r="N15" s="135"/>
      <c r="O15" s="135"/>
      <c r="P15" s="135"/>
      <c r="Q15" s="135"/>
    </row>
    <row r="16" spans="1:17" ht="24" customHeight="1">
      <c r="A16" s="143" t="s">
        <v>14</v>
      </c>
      <c r="B16" s="143"/>
      <c r="C16" s="143"/>
      <c r="D16" s="143"/>
      <c r="E16" s="136" t="s">
        <v>15</v>
      </c>
      <c r="F16" s="136"/>
      <c r="G16" s="136"/>
      <c r="H16" s="136"/>
      <c r="I16" s="136"/>
      <c r="J16" s="136"/>
      <c r="K16" s="136"/>
      <c r="L16" s="136"/>
      <c r="M16" s="136"/>
      <c r="N16" s="136"/>
      <c r="O16" s="136"/>
      <c r="P16" s="136"/>
      <c r="Q16" s="136"/>
    </row>
    <row r="17" spans="1:17" ht="47.25" customHeight="1">
      <c r="A17" s="143"/>
      <c r="B17" s="143"/>
      <c r="C17" s="143"/>
      <c r="D17" s="143"/>
      <c r="E17" s="137" t="s">
        <v>16</v>
      </c>
      <c r="F17" s="137"/>
      <c r="G17" s="137"/>
      <c r="H17" s="137"/>
      <c r="I17" s="137"/>
      <c r="J17" s="137"/>
      <c r="K17" s="137"/>
      <c r="L17" s="137"/>
      <c r="M17" s="137"/>
      <c r="N17" s="137"/>
      <c r="O17" s="137"/>
      <c r="P17" s="137"/>
      <c r="Q17" s="137"/>
    </row>
    <row r="18" spans="1:17" ht="39.75" customHeight="1">
      <c r="A18" s="143"/>
      <c r="B18" s="143"/>
      <c r="C18" s="143"/>
      <c r="D18" s="143"/>
      <c r="E18" s="137" t="s">
        <v>17</v>
      </c>
      <c r="F18" s="137"/>
      <c r="G18" s="137"/>
      <c r="H18" s="137"/>
      <c r="I18" s="137"/>
      <c r="J18" s="137"/>
      <c r="K18" s="137"/>
      <c r="L18" s="137"/>
      <c r="M18" s="137"/>
      <c r="N18" s="137"/>
      <c r="O18" s="137"/>
      <c r="P18" s="137"/>
      <c r="Q18" s="137"/>
    </row>
    <row r="19" spans="1:17" ht="38.25" customHeight="1">
      <c r="A19" s="143"/>
      <c r="B19" s="143"/>
      <c r="C19" s="143"/>
      <c r="D19" s="143"/>
      <c r="E19" s="137" t="s">
        <v>18</v>
      </c>
      <c r="F19" s="137"/>
      <c r="G19" s="137"/>
      <c r="H19" s="137"/>
      <c r="I19" s="137"/>
      <c r="J19" s="137"/>
      <c r="K19" s="137"/>
      <c r="L19" s="137"/>
      <c r="M19" s="137"/>
      <c r="N19" s="137"/>
      <c r="O19" s="137"/>
      <c r="P19" s="137"/>
      <c r="Q19" s="137"/>
    </row>
    <row r="20" spans="1:17" ht="30" customHeight="1">
      <c r="A20" s="143"/>
      <c r="B20" s="143"/>
      <c r="C20" s="143"/>
      <c r="D20" s="143"/>
      <c r="E20" s="137" t="s">
        <v>19</v>
      </c>
      <c r="F20" s="137"/>
      <c r="G20" s="137"/>
      <c r="H20" s="137"/>
      <c r="I20" s="137"/>
      <c r="J20" s="137"/>
      <c r="K20" s="137"/>
      <c r="L20" s="137"/>
      <c r="M20" s="137"/>
      <c r="N20" s="137"/>
      <c r="O20" s="137"/>
      <c r="P20" s="137"/>
      <c r="Q20" s="137"/>
    </row>
    <row r="21" spans="1:17" ht="53.25" customHeight="1">
      <c r="A21" s="143"/>
      <c r="B21" s="143"/>
      <c r="C21" s="143"/>
      <c r="D21" s="143"/>
      <c r="E21" s="137" t="s">
        <v>20</v>
      </c>
      <c r="F21" s="137"/>
      <c r="G21" s="137"/>
      <c r="H21" s="137"/>
      <c r="I21" s="137"/>
      <c r="J21" s="137"/>
      <c r="K21" s="137"/>
      <c r="L21" s="137"/>
      <c r="M21" s="137"/>
      <c r="N21" s="137"/>
      <c r="O21" s="137"/>
      <c r="P21" s="137"/>
      <c r="Q21" s="137"/>
    </row>
    <row r="22" spans="1:17">
      <c r="A22" s="138" t="s">
        <v>21</v>
      </c>
      <c r="B22" s="139"/>
      <c r="C22" s="139"/>
      <c r="D22" s="139"/>
      <c r="E22" s="139"/>
      <c r="F22" s="139"/>
      <c r="G22" s="139"/>
      <c r="H22" s="139"/>
      <c r="I22" s="139"/>
      <c r="J22" s="139"/>
      <c r="K22" s="139"/>
      <c r="L22" s="139"/>
      <c r="M22" s="139"/>
      <c r="N22" s="139"/>
      <c r="O22" s="139"/>
      <c r="P22" s="139"/>
      <c r="Q22" s="139"/>
    </row>
    <row r="23" spans="1:17" ht="48" customHeight="1">
      <c r="A23" s="143" t="s">
        <v>22</v>
      </c>
      <c r="B23" s="144"/>
      <c r="C23" s="144"/>
      <c r="D23" s="144"/>
      <c r="E23" s="137" t="s">
        <v>23</v>
      </c>
      <c r="F23" s="137"/>
      <c r="G23" s="137"/>
      <c r="H23" s="137"/>
      <c r="I23" s="137"/>
      <c r="J23" s="137"/>
      <c r="K23" s="137"/>
      <c r="L23" s="137"/>
      <c r="M23" s="137"/>
      <c r="N23" s="137"/>
      <c r="O23" s="137"/>
      <c r="P23" s="137"/>
      <c r="Q23" s="137"/>
    </row>
    <row r="24" spans="1:17" ht="46.5" customHeight="1">
      <c r="A24" s="144"/>
      <c r="B24" s="144"/>
      <c r="C24" s="144"/>
      <c r="D24" s="144"/>
      <c r="E24" s="137" t="s">
        <v>24</v>
      </c>
      <c r="F24" s="137"/>
      <c r="G24" s="137"/>
      <c r="H24" s="137"/>
      <c r="I24" s="137"/>
      <c r="J24" s="137"/>
      <c r="K24" s="137"/>
      <c r="L24" s="137"/>
      <c r="M24" s="137"/>
      <c r="N24" s="137"/>
      <c r="O24" s="137"/>
      <c r="P24" s="137"/>
      <c r="Q24" s="137"/>
    </row>
    <row r="25" spans="1:17" ht="46.5" customHeight="1">
      <c r="A25" s="144"/>
      <c r="B25" s="144"/>
      <c r="C25" s="144"/>
      <c r="D25" s="144"/>
      <c r="E25" s="137" t="s">
        <v>25</v>
      </c>
      <c r="F25" s="137"/>
      <c r="G25" s="137"/>
      <c r="H25" s="137"/>
      <c r="I25" s="137"/>
      <c r="J25" s="137"/>
      <c r="K25" s="137"/>
      <c r="L25" s="137"/>
      <c r="M25" s="137"/>
      <c r="N25" s="137"/>
      <c r="O25" s="137"/>
      <c r="P25" s="137"/>
      <c r="Q25" s="137"/>
    </row>
    <row r="26" spans="1:17">
      <c r="A26" s="144"/>
      <c r="B26" s="144"/>
      <c r="C26" s="144"/>
      <c r="D26" s="144"/>
      <c r="E26" s="137" t="s">
        <v>26</v>
      </c>
      <c r="F26" s="137"/>
      <c r="G26" s="137"/>
      <c r="H26" s="137"/>
      <c r="I26" s="137"/>
      <c r="J26" s="137"/>
      <c r="K26" s="137"/>
      <c r="L26" s="137"/>
      <c r="M26" s="137"/>
      <c r="N26" s="137"/>
      <c r="O26" s="137"/>
      <c r="P26" s="137"/>
      <c r="Q26" s="137"/>
    </row>
    <row r="27" spans="1:17">
      <c r="A27" s="138" t="s">
        <v>27</v>
      </c>
      <c r="B27" s="138"/>
      <c r="C27" s="138"/>
      <c r="D27" s="138"/>
      <c r="E27" s="138"/>
      <c r="F27" s="138"/>
      <c r="G27" s="138"/>
      <c r="H27" s="138"/>
      <c r="I27" s="138"/>
      <c r="J27" s="138"/>
      <c r="K27" s="138"/>
      <c r="L27" s="138"/>
      <c r="M27" s="138"/>
      <c r="N27" s="138"/>
      <c r="O27" s="138"/>
      <c r="P27" s="138"/>
      <c r="Q27" s="138"/>
    </row>
    <row r="28" spans="1:17" ht="58.5" customHeight="1">
      <c r="A28" s="143" t="s">
        <v>28</v>
      </c>
      <c r="B28" s="143"/>
      <c r="C28" s="143"/>
      <c r="D28" s="143"/>
      <c r="E28" s="137" t="s">
        <v>29</v>
      </c>
      <c r="F28" s="137"/>
      <c r="G28" s="137"/>
      <c r="H28" s="137"/>
      <c r="I28" s="137"/>
      <c r="J28" s="137"/>
      <c r="K28" s="137"/>
      <c r="L28" s="137"/>
      <c r="M28" s="137"/>
      <c r="N28" s="137"/>
      <c r="O28" s="137"/>
      <c r="P28" s="137"/>
      <c r="Q28" s="137"/>
    </row>
    <row r="29" spans="1:17" ht="24" customHeight="1">
      <c r="A29" s="138" t="s">
        <v>30</v>
      </c>
      <c r="B29" s="138"/>
      <c r="C29" s="138"/>
      <c r="D29" s="138"/>
      <c r="E29" s="138"/>
      <c r="F29" s="138"/>
      <c r="G29" s="138"/>
      <c r="H29" s="138"/>
      <c r="I29" s="138"/>
      <c r="J29" s="138"/>
      <c r="K29" s="138"/>
      <c r="L29" s="138"/>
      <c r="M29" s="138"/>
      <c r="N29" s="138"/>
      <c r="O29" s="138"/>
      <c r="P29" s="138"/>
      <c r="Q29" s="138"/>
    </row>
    <row r="30" spans="1:17" ht="50.25" customHeight="1">
      <c r="A30" s="144">
        <v>4</v>
      </c>
      <c r="B30" s="144"/>
      <c r="C30" s="144"/>
      <c r="D30" s="144"/>
      <c r="E30" s="137" t="s">
        <v>31</v>
      </c>
      <c r="F30" s="137"/>
      <c r="G30" s="137"/>
      <c r="H30" s="137"/>
      <c r="I30" s="137"/>
      <c r="J30" s="137"/>
      <c r="K30" s="137"/>
      <c r="L30" s="137"/>
      <c r="M30" s="137"/>
      <c r="N30" s="137"/>
      <c r="O30" s="137"/>
      <c r="P30" s="137"/>
      <c r="Q30" s="137"/>
    </row>
    <row r="31" spans="1:17" ht="45.75" customHeight="1">
      <c r="A31" s="144"/>
      <c r="B31" s="144"/>
      <c r="C31" s="144"/>
      <c r="D31" s="144"/>
      <c r="E31" s="137" t="s">
        <v>32</v>
      </c>
      <c r="F31" s="137"/>
      <c r="G31" s="137"/>
      <c r="H31" s="137"/>
      <c r="I31" s="137"/>
      <c r="J31" s="137"/>
      <c r="K31" s="137"/>
      <c r="L31" s="137"/>
      <c r="M31" s="137"/>
      <c r="N31" s="137"/>
      <c r="O31" s="137"/>
      <c r="P31" s="137"/>
      <c r="Q31" s="137"/>
    </row>
    <row r="32" spans="1:17" ht="30" customHeight="1">
      <c r="A32" s="138" t="s">
        <v>33</v>
      </c>
      <c r="B32" s="138"/>
      <c r="C32" s="138"/>
      <c r="D32" s="138"/>
      <c r="E32" s="138"/>
      <c r="F32" s="138"/>
      <c r="G32" s="138"/>
      <c r="H32" s="138"/>
      <c r="I32" s="138"/>
      <c r="J32" s="138"/>
      <c r="K32" s="138"/>
      <c r="L32" s="138"/>
      <c r="M32" s="138"/>
      <c r="N32" s="138"/>
      <c r="O32" s="138"/>
      <c r="P32" s="138"/>
      <c r="Q32" s="138"/>
    </row>
    <row r="33" spans="1:17" ht="19.5" customHeight="1">
      <c r="A33" s="144">
        <v>5</v>
      </c>
      <c r="B33" s="144"/>
      <c r="C33" s="144"/>
      <c r="D33" s="144"/>
      <c r="E33" s="145" t="s">
        <v>34</v>
      </c>
      <c r="F33" s="145"/>
      <c r="G33" s="145"/>
      <c r="H33" s="145"/>
      <c r="I33" s="145"/>
      <c r="J33" s="145"/>
      <c r="K33" s="145"/>
      <c r="L33" s="145"/>
      <c r="M33" s="145"/>
      <c r="N33" s="145"/>
      <c r="O33" s="145"/>
      <c r="P33" s="145"/>
      <c r="Q33" s="145"/>
    </row>
    <row r="34" spans="1:17" ht="201.75" customHeight="1">
      <c r="A34" s="144"/>
      <c r="B34" s="144"/>
      <c r="C34" s="144"/>
      <c r="D34" s="144"/>
      <c r="E34" s="140" t="s">
        <v>35</v>
      </c>
      <c r="F34" s="140"/>
      <c r="G34" s="140"/>
      <c r="H34" s="140"/>
      <c r="I34" s="140"/>
      <c r="J34" s="140"/>
      <c r="K34" s="140"/>
      <c r="L34" s="140"/>
      <c r="M34" s="140"/>
      <c r="N34" s="140"/>
      <c r="O34" s="140"/>
      <c r="P34" s="140"/>
      <c r="Q34" s="140"/>
    </row>
    <row r="35" spans="1:17" ht="18.75" customHeight="1">
      <c r="A35" s="144"/>
      <c r="B35" s="144"/>
      <c r="C35" s="144"/>
      <c r="D35" s="144"/>
      <c r="E35" s="145" t="s">
        <v>36</v>
      </c>
      <c r="F35" s="145"/>
      <c r="G35" s="145"/>
      <c r="H35" s="145"/>
      <c r="I35" s="145"/>
      <c r="J35" s="145"/>
      <c r="K35" s="145"/>
      <c r="L35" s="145"/>
      <c r="M35" s="145"/>
      <c r="N35" s="145"/>
      <c r="O35" s="145"/>
      <c r="P35" s="145"/>
      <c r="Q35" s="145"/>
    </row>
    <row r="36" spans="1:17" ht="186.75" customHeight="1">
      <c r="A36" s="144"/>
      <c r="B36" s="144"/>
      <c r="C36" s="144"/>
      <c r="D36" s="144"/>
      <c r="E36" s="140" t="s">
        <v>37</v>
      </c>
      <c r="F36" s="141"/>
      <c r="G36" s="141"/>
      <c r="H36" s="141"/>
      <c r="I36" s="141"/>
      <c r="J36" s="141"/>
      <c r="K36" s="141"/>
      <c r="L36" s="141"/>
      <c r="M36" s="141"/>
      <c r="N36" s="141"/>
      <c r="O36" s="141"/>
      <c r="P36" s="141"/>
      <c r="Q36" s="141"/>
    </row>
    <row r="37" spans="1:17" ht="115.5" customHeight="1">
      <c r="A37" s="144"/>
      <c r="B37" s="144"/>
      <c r="C37" s="144"/>
      <c r="D37" s="144"/>
      <c r="E37" s="142" t="s">
        <v>38</v>
      </c>
      <c r="F37" s="142"/>
      <c r="G37" s="142"/>
      <c r="H37" s="142"/>
      <c r="I37" s="142"/>
      <c r="J37" s="142"/>
      <c r="K37" s="142"/>
      <c r="L37" s="142"/>
      <c r="M37" s="142"/>
      <c r="N37" s="142"/>
      <c r="O37" s="142"/>
      <c r="P37" s="142"/>
      <c r="Q37" s="142"/>
    </row>
    <row r="38" spans="1:17" ht="66.75" customHeight="1">
      <c r="A38" s="144"/>
      <c r="B38" s="144"/>
      <c r="C38" s="144"/>
      <c r="D38" s="144"/>
      <c r="E38" s="140" t="s">
        <v>39</v>
      </c>
      <c r="F38" s="141"/>
      <c r="G38" s="141"/>
      <c r="H38" s="141"/>
      <c r="I38" s="141"/>
      <c r="J38" s="141"/>
      <c r="K38" s="141"/>
      <c r="L38" s="141"/>
      <c r="M38" s="141"/>
      <c r="N38" s="141"/>
      <c r="O38" s="141"/>
      <c r="P38" s="141"/>
      <c r="Q38" s="14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46" t="s">
        <v>41</v>
      </c>
      <c r="B2" s="147"/>
      <c r="C2" s="147"/>
      <c r="D2" s="147"/>
      <c r="E2" s="147"/>
      <c r="F2" s="147"/>
      <c r="G2" s="147"/>
      <c r="H2" s="147"/>
      <c r="I2" s="147"/>
      <c r="J2" s="147"/>
      <c r="K2" s="147"/>
      <c r="L2" s="147"/>
      <c r="M2" s="147"/>
      <c r="N2" s="148"/>
    </row>
    <row r="3" spans="1:14">
      <c r="A3" s="149" t="s">
        <v>42</v>
      </c>
      <c r="B3" s="150"/>
      <c r="C3" s="150"/>
      <c r="D3" s="150"/>
      <c r="E3" s="150"/>
      <c r="F3" s="150"/>
      <c r="G3" s="150"/>
      <c r="H3" s="150"/>
      <c r="I3" s="150"/>
      <c r="J3" s="150"/>
      <c r="K3" s="150"/>
      <c r="L3" s="150"/>
      <c r="M3" s="150"/>
      <c r="N3" s="151"/>
    </row>
    <row r="4" spans="1:14" ht="46.5" customHeight="1">
      <c r="A4" s="4" t="s">
        <v>43</v>
      </c>
      <c r="B4" s="152" t="s">
        <v>44</v>
      </c>
      <c r="C4" s="152"/>
      <c r="D4" s="152"/>
      <c r="E4" s="152"/>
      <c r="F4" s="152"/>
      <c r="G4" s="152"/>
      <c r="H4" s="152"/>
      <c r="I4" s="152"/>
      <c r="J4" s="152"/>
      <c r="K4" s="152"/>
      <c r="L4" s="152"/>
      <c r="M4" s="152"/>
      <c r="N4" s="153"/>
    </row>
    <row r="5" spans="1:14" ht="45.75" customHeight="1">
      <c r="A5" s="154" t="s">
        <v>45</v>
      </c>
      <c r="B5" s="155"/>
      <c r="C5" s="155"/>
      <c r="D5" s="155"/>
      <c r="E5" s="155"/>
      <c r="F5" s="155"/>
      <c r="G5" s="155"/>
      <c r="H5" s="155"/>
      <c r="I5" s="155"/>
      <c r="J5" s="155"/>
      <c r="K5" s="155"/>
      <c r="L5" s="155"/>
      <c r="M5" s="155"/>
      <c r="N5" s="156"/>
    </row>
    <row r="6" spans="1:14" ht="29.25" customHeight="1">
      <c r="A6" s="154" t="s">
        <v>46</v>
      </c>
      <c r="B6" s="155"/>
      <c r="C6" s="155"/>
      <c r="D6" s="155"/>
      <c r="E6" s="155"/>
      <c r="F6" s="155"/>
      <c r="G6" s="155"/>
      <c r="H6" s="155"/>
      <c r="I6" s="155"/>
      <c r="J6" s="155"/>
      <c r="K6" s="155"/>
      <c r="L6" s="155"/>
      <c r="M6" s="155"/>
      <c r="N6" s="156"/>
    </row>
    <row r="7" spans="1:14" ht="17.25" customHeight="1">
      <c r="A7" s="5" t="s">
        <v>47</v>
      </c>
      <c r="B7" s="6"/>
      <c r="C7" s="6"/>
      <c r="D7" s="6"/>
      <c r="E7" s="6"/>
      <c r="F7" s="6"/>
      <c r="G7" s="6"/>
      <c r="H7" s="6"/>
      <c r="I7" s="6"/>
      <c r="J7" s="6"/>
      <c r="K7" s="6"/>
      <c r="L7" s="6"/>
      <c r="M7" s="6"/>
      <c r="N7" s="8"/>
    </row>
    <row r="8" spans="1:14" ht="51" customHeight="1">
      <c r="A8" s="154" t="s">
        <v>48</v>
      </c>
      <c r="B8" s="155"/>
      <c r="C8" s="155"/>
      <c r="D8" s="155"/>
      <c r="E8" s="155"/>
      <c r="F8" s="155"/>
      <c r="G8" s="155"/>
      <c r="H8" s="155"/>
      <c r="I8" s="155"/>
      <c r="J8" s="155"/>
      <c r="K8" s="155"/>
      <c r="L8" s="155"/>
      <c r="M8" s="155"/>
      <c r="N8" s="156"/>
    </row>
    <row r="9" spans="1:14" ht="36" customHeight="1">
      <c r="A9" s="154" t="s">
        <v>49</v>
      </c>
      <c r="B9" s="155"/>
      <c r="C9" s="155"/>
      <c r="D9" s="155"/>
      <c r="E9" s="155"/>
      <c r="F9" s="155"/>
      <c r="G9" s="155"/>
      <c r="H9" s="155"/>
      <c r="I9" s="155"/>
      <c r="J9" s="155"/>
      <c r="K9" s="155"/>
      <c r="L9" s="155"/>
      <c r="M9" s="155"/>
      <c r="N9" s="156"/>
    </row>
    <row r="10" spans="1:14" ht="30" customHeight="1">
      <c r="A10" s="154" t="s">
        <v>50</v>
      </c>
      <c r="B10" s="155"/>
      <c r="C10" s="155"/>
      <c r="D10" s="155"/>
      <c r="E10" s="155"/>
      <c r="F10" s="155"/>
      <c r="G10" s="155"/>
      <c r="H10" s="155"/>
      <c r="I10" s="155"/>
      <c r="J10" s="155"/>
      <c r="K10" s="155"/>
      <c r="L10" s="155"/>
      <c r="M10" s="155"/>
      <c r="N10" s="156"/>
    </row>
    <row r="11" spans="1:14" ht="18.75" customHeight="1">
      <c r="A11" s="154" t="s">
        <v>51</v>
      </c>
      <c r="B11" s="155"/>
      <c r="C11" s="155"/>
      <c r="D11" s="155"/>
      <c r="E11" s="155"/>
      <c r="F11" s="155"/>
      <c r="G11" s="155"/>
      <c r="H11" s="155"/>
      <c r="I11" s="155"/>
      <c r="J11" s="155"/>
      <c r="K11" s="155"/>
      <c r="L11" s="155"/>
      <c r="M11" s="155"/>
      <c r="N11" s="156"/>
    </row>
    <row r="12" spans="1:14">
      <c r="A12" s="149" t="s">
        <v>52</v>
      </c>
      <c r="B12" s="150"/>
      <c r="C12" s="150"/>
      <c r="D12" s="150"/>
      <c r="E12" s="150"/>
      <c r="F12" s="150"/>
      <c r="G12" s="150"/>
      <c r="H12" s="150"/>
      <c r="I12" s="150"/>
      <c r="J12" s="150"/>
      <c r="K12" s="150"/>
      <c r="L12" s="150"/>
      <c r="M12" s="150"/>
      <c r="N12" s="151"/>
    </row>
    <row r="13" spans="1:14">
      <c r="A13" s="7" t="s">
        <v>53</v>
      </c>
      <c r="N13" s="9"/>
    </row>
    <row r="14" spans="1:14" ht="117" customHeight="1">
      <c r="A14" s="157" t="s">
        <v>54</v>
      </c>
      <c r="B14" s="158"/>
      <c r="C14" s="158"/>
      <c r="D14" s="158"/>
      <c r="E14" s="158"/>
      <c r="F14" s="158"/>
      <c r="G14" s="158"/>
      <c r="H14" s="158"/>
      <c r="I14" s="158"/>
      <c r="J14" s="158"/>
      <c r="K14" s="158"/>
      <c r="L14" s="158"/>
      <c r="M14" s="158"/>
      <c r="N14" s="159"/>
    </row>
    <row r="15" spans="1:14" ht="28.5" customHeight="1">
      <c r="A15" s="160" t="s">
        <v>55</v>
      </c>
      <c r="B15" s="161"/>
      <c r="C15" s="161"/>
      <c r="D15" s="161"/>
      <c r="E15" s="161"/>
      <c r="F15" s="161"/>
      <c r="G15" s="161"/>
      <c r="H15" s="161"/>
      <c r="I15" s="161"/>
      <c r="J15" s="161"/>
      <c r="K15" s="161"/>
      <c r="L15" s="161"/>
      <c r="M15" s="161"/>
      <c r="N15" s="162"/>
    </row>
    <row r="16" spans="1:14" ht="120" customHeight="1">
      <c r="A16" s="163" t="s">
        <v>56</v>
      </c>
      <c r="B16" s="164"/>
      <c r="C16" s="164"/>
      <c r="D16" s="164"/>
      <c r="E16" s="164"/>
      <c r="F16" s="164"/>
      <c r="G16" s="164"/>
      <c r="H16" s="164"/>
      <c r="I16" s="164"/>
      <c r="J16" s="164"/>
      <c r="K16" s="164"/>
      <c r="L16" s="164"/>
      <c r="M16" s="164"/>
      <c r="N16" s="165"/>
    </row>
    <row r="17" spans="1:14" ht="13.5" customHeight="1">
      <c r="A17" s="154" t="s">
        <v>57</v>
      </c>
      <c r="B17" s="155"/>
      <c r="C17" s="155"/>
      <c r="D17" s="155"/>
      <c r="E17" s="155"/>
      <c r="F17" s="155"/>
      <c r="G17" s="155"/>
      <c r="H17" s="155"/>
      <c r="I17" s="155"/>
      <c r="J17" s="155"/>
      <c r="K17" s="155"/>
      <c r="L17" s="155"/>
      <c r="M17" s="155"/>
      <c r="N17" s="156"/>
    </row>
    <row r="18" spans="1:14" ht="15" customHeight="1">
      <c r="A18" s="154" t="s">
        <v>58</v>
      </c>
      <c r="B18" s="155"/>
      <c r="C18" s="155"/>
      <c r="D18" s="155"/>
      <c r="E18" s="155"/>
      <c r="F18" s="155"/>
      <c r="G18" s="155"/>
      <c r="H18" s="155"/>
      <c r="I18" s="155"/>
      <c r="J18" s="155"/>
      <c r="K18" s="155"/>
      <c r="L18" s="155"/>
      <c r="M18" s="155"/>
      <c r="N18" s="156"/>
    </row>
    <row r="19" spans="1:14" ht="49.5" customHeight="1">
      <c r="A19" s="154" t="s">
        <v>59</v>
      </c>
      <c r="B19" s="155"/>
      <c r="C19" s="155"/>
      <c r="D19" s="155"/>
      <c r="E19" s="155"/>
      <c r="F19" s="155"/>
      <c r="G19" s="155"/>
      <c r="H19" s="155"/>
      <c r="I19" s="155"/>
      <c r="J19" s="155"/>
      <c r="K19" s="155"/>
      <c r="L19" s="155"/>
      <c r="M19" s="155"/>
      <c r="N19" s="156"/>
    </row>
    <row r="20" spans="1:14">
      <c r="A20" s="149" t="s">
        <v>60</v>
      </c>
      <c r="B20" s="150"/>
      <c r="C20" s="150"/>
      <c r="D20" s="150"/>
      <c r="E20" s="150"/>
      <c r="F20" s="150"/>
      <c r="G20" s="150"/>
      <c r="H20" s="150"/>
      <c r="I20" s="150"/>
      <c r="J20" s="150"/>
      <c r="K20" s="150"/>
      <c r="L20" s="150"/>
      <c r="M20" s="150"/>
      <c r="N20" s="151"/>
    </row>
    <row r="21" spans="1:14" ht="77.25" customHeight="1">
      <c r="A21" s="166" t="s">
        <v>61</v>
      </c>
      <c r="B21" s="167"/>
      <c r="C21" s="167"/>
      <c r="D21" s="167"/>
      <c r="E21" s="167"/>
      <c r="F21" s="167"/>
      <c r="G21" s="167"/>
      <c r="H21" s="167"/>
      <c r="I21" s="167"/>
      <c r="J21" s="167"/>
      <c r="K21" s="167"/>
      <c r="L21" s="167"/>
      <c r="M21" s="167"/>
      <c r="N21" s="168"/>
    </row>
    <row r="22" spans="1:14">
      <c r="A22" s="149" t="s">
        <v>62</v>
      </c>
      <c r="B22" s="150"/>
      <c r="C22" s="150"/>
      <c r="D22" s="150"/>
      <c r="E22" s="150"/>
      <c r="F22" s="150"/>
      <c r="G22" s="150"/>
      <c r="H22" s="150"/>
      <c r="I22" s="150"/>
      <c r="J22" s="150"/>
      <c r="K22" s="150"/>
      <c r="L22" s="150"/>
      <c r="M22" s="150"/>
      <c r="N22" s="151"/>
    </row>
    <row r="23" spans="1:14" ht="51.75" customHeight="1">
      <c r="A23" s="166" t="s">
        <v>63</v>
      </c>
      <c r="B23" s="167"/>
      <c r="C23" s="167"/>
      <c r="D23" s="167"/>
      <c r="E23" s="167"/>
      <c r="F23" s="167"/>
      <c r="G23" s="167"/>
      <c r="H23" s="167"/>
      <c r="I23" s="167"/>
      <c r="J23" s="167"/>
      <c r="K23" s="167"/>
      <c r="L23" s="167"/>
      <c r="M23" s="167"/>
      <c r="N23" s="168"/>
    </row>
    <row r="24" spans="1:14">
      <c r="A24" s="149" t="s">
        <v>64</v>
      </c>
      <c r="B24" s="150"/>
      <c r="C24" s="150"/>
      <c r="D24" s="150"/>
      <c r="E24" s="150"/>
      <c r="F24" s="150"/>
      <c r="G24" s="150"/>
      <c r="H24" s="150"/>
      <c r="I24" s="150"/>
      <c r="J24" s="150"/>
      <c r="K24" s="150"/>
      <c r="L24" s="150"/>
      <c r="M24" s="150"/>
      <c r="N24" s="151"/>
    </row>
    <row r="25" spans="1:14" ht="14.25" customHeight="1">
      <c r="A25" s="166" t="s">
        <v>65</v>
      </c>
      <c r="B25" s="167"/>
      <c r="C25" s="167"/>
      <c r="D25" s="167"/>
      <c r="E25" s="167"/>
      <c r="F25" s="167"/>
      <c r="G25" s="167"/>
      <c r="H25" s="167"/>
      <c r="I25" s="167"/>
      <c r="J25" s="167"/>
      <c r="K25" s="167"/>
      <c r="L25" s="167"/>
      <c r="M25" s="167"/>
      <c r="N25" s="168"/>
    </row>
    <row r="26" spans="1:14">
      <c r="A26" s="149" t="s">
        <v>66</v>
      </c>
      <c r="B26" s="150"/>
      <c r="C26" s="150"/>
      <c r="D26" s="150"/>
      <c r="E26" s="150"/>
      <c r="F26" s="150"/>
      <c r="G26" s="150"/>
      <c r="H26" s="150"/>
      <c r="I26" s="150"/>
      <c r="J26" s="150"/>
      <c r="K26" s="150"/>
      <c r="L26" s="150"/>
      <c r="M26" s="150"/>
      <c r="N26" s="151"/>
    </row>
    <row r="27" spans="1:14" ht="63" customHeight="1">
      <c r="A27" s="166" t="s">
        <v>67</v>
      </c>
      <c r="B27" s="167"/>
      <c r="C27" s="167"/>
      <c r="D27" s="167"/>
      <c r="E27" s="167"/>
      <c r="F27" s="167"/>
      <c r="G27" s="167"/>
      <c r="H27" s="167"/>
      <c r="I27" s="167"/>
      <c r="J27" s="167"/>
      <c r="K27" s="167"/>
      <c r="L27" s="167"/>
      <c r="M27" s="167"/>
      <c r="N27" s="168"/>
    </row>
    <row r="28" spans="1:14">
      <c r="A28" s="149" t="s">
        <v>68</v>
      </c>
      <c r="B28" s="150"/>
      <c r="C28" s="150"/>
      <c r="D28" s="150"/>
      <c r="E28" s="150"/>
      <c r="F28" s="150"/>
      <c r="G28" s="150"/>
      <c r="H28" s="150"/>
      <c r="I28" s="150"/>
      <c r="J28" s="150"/>
      <c r="K28" s="150"/>
      <c r="L28" s="150"/>
      <c r="M28" s="150"/>
      <c r="N28" s="151"/>
    </row>
    <row r="29" spans="1:14" ht="17.25" customHeight="1">
      <c r="A29" s="166" t="s">
        <v>69</v>
      </c>
      <c r="B29" s="167"/>
      <c r="C29" s="167"/>
      <c r="D29" s="167"/>
      <c r="E29" s="167"/>
      <c r="F29" s="167"/>
      <c r="G29" s="167"/>
      <c r="H29" s="167"/>
      <c r="I29" s="167"/>
      <c r="J29" s="167"/>
      <c r="K29" s="167"/>
      <c r="L29" s="167"/>
      <c r="M29" s="167"/>
      <c r="N29" s="168"/>
    </row>
    <row r="30" spans="1:14" ht="36" customHeight="1">
      <c r="A30" s="166" t="s">
        <v>70</v>
      </c>
      <c r="B30" s="167"/>
      <c r="C30" s="167"/>
      <c r="D30" s="167"/>
      <c r="E30" s="167"/>
      <c r="F30" s="167"/>
      <c r="G30" s="167"/>
      <c r="H30" s="167"/>
      <c r="I30" s="167"/>
      <c r="J30" s="167"/>
      <c r="K30" s="167"/>
      <c r="L30" s="167"/>
      <c r="M30" s="167"/>
      <c r="N30" s="168"/>
    </row>
    <row r="31" spans="1:14">
      <c r="A31" s="149" t="s">
        <v>71</v>
      </c>
      <c r="B31" s="150"/>
      <c r="C31" s="150"/>
      <c r="D31" s="150"/>
      <c r="E31" s="150"/>
      <c r="F31" s="150"/>
      <c r="G31" s="150"/>
      <c r="H31" s="150"/>
      <c r="I31" s="150"/>
      <c r="J31" s="150"/>
      <c r="K31" s="150"/>
      <c r="L31" s="150"/>
      <c r="M31" s="150"/>
      <c r="N31" s="151"/>
    </row>
    <row r="32" spans="1:14">
      <c r="A32" s="149" t="s">
        <v>72</v>
      </c>
      <c r="B32" s="150"/>
      <c r="C32" s="150"/>
      <c r="D32" s="150"/>
      <c r="E32" s="150"/>
      <c r="F32" s="150"/>
      <c r="G32" s="150"/>
      <c r="H32" s="150"/>
      <c r="I32" s="150"/>
      <c r="J32" s="150"/>
      <c r="K32" s="150"/>
      <c r="L32" s="150"/>
      <c r="M32" s="150"/>
      <c r="N32" s="151"/>
    </row>
    <row r="33" spans="1:14" ht="34.5" customHeight="1">
      <c r="A33" s="166" t="s">
        <v>73</v>
      </c>
      <c r="B33" s="167"/>
      <c r="C33" s="167"/>
      <c r="D33" s="167"/>
      <c r="E33" s="167"/>
      <c r="F33" s="167"/>
      <c r="G33" s="167"/>
      <c r="H33" s="167"/>
      <c r="I33" s="167"/>
      <c r="J33" s="167"/>
      <c r="K33" s="167"/>
      <c r="L33" s="167"/>
      <c r="M33" s="167"/>
      <c r="N33" s="16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28"/>
  <sheetViews>
    <sheetView tabSelected="1" topLeftCell="A64" zoomScale="87" zoomScaleNormal="87" workbookViewId="0">
      <selection activeCell="E87" sqref="E87"/>
    </sheetView>
  </sheetViews>
  <sheetFormatPr defaultColWidth="9.109375" defaultRowHeight="13.2"/>
  <cols>
    <col min="1" max="1" width="6.33203125" style="47" customWidth="1"/>
    <col min="2" max="2" width="45.5546875" style="47" customWidth="1"/>
    <col min="3" max="3" width="9.33203125" style="100" customWidth="1"/>
    <col min="4" max="4" width="11.109375" style="100" customWidth="1"/>
    <col min="5" max="5" width="13" style="100" customWidth="1"/>
    <col min="6" max="6" width="15.109375" style="100" customWidth="1"/>
    <col min="7" max="7" width="57.33203125" style="47" customWidth="1"/>
    <col min="8" max="8" width="9.109375" style="100"/>
    <col min="9" max="9" width="11" style="100" customWidth="1"/>
    <col min="10" max="10" width="10.6640625" style="100" customWidth="1"/>
    <col min="11" max="11" width="13.109375" style="100" customWidth="1"/>
    <col min="12" max="16384" width="9.109375" style="47"/>
  </cols>
  <sheetData>
    <row r="1" spans="1:11">
      <c r="A1" s="169"/>
      <c r="B1" s="169"/>
      <c r="C1" s="70"/>
      <c r="D1" s="70"/>
      <c r="E1" s="70"/>
      <c r="F1" s="70"/>
      <c r="G1" s="46"/>
      <c r="H1" s="70"/>
      <c r="I1" s="70"/>
      <c r="J1" s="101"/>
      <c r="K1" s="101"/>
    </row>
    <row r="2" spans="1:11">
      <c r="A2" s="169"/>
      <c r="B2" s="169"/>
      <c r="C2" s="70"/>
      <c r="D2" s="70"/>
      <c r="E2" s="70"/>
      <c r="F2" s="70"/>
      <c r="G2" s="46"/>
      <c r="H2" s="70"/>
      <c r="I2" s="101"/>
      <c r="J2" s="101"/>
      <c r="K2" s="101"/>
    </row>
    <row r="3" spans="1:11">
      <c r="A3" s="170"/>
      <c r="B3" s="170"/>
      <c r="C3" s="170"/>
      <c r="D3" s="170"/>
      <c r="E3" s="170"/>
      <c r="F3" s="170"/>
      <c r="G3" s="170"/>
      <c r="H3" s="170"/>
      <c r="I3" s="170"/>
      <c r="J3" s="170"/>
      <c r="K3" s="102"/>
    </row>
    <row r="4" spans="1:11" ht="13.95" customHeight="1">
      <c r="A4" s="170" t="s">
        <v>171</v>
      </c>
      <c r="B4" s="170"/>
      <c r="C4" s="170"/>
      <c r="D4" s="170"/>
      <c r="E4" s="170"/>
      <c r="F4" s="170"/>
      <c r="G4" s="170"/>
      <c r="H4" s="170"/>
      <c r="I4" s="170"/>
    </row>
    <row r="5" spans="1:11" ht="13.95" customHeight="1">
      <c r="A5" s="170" t="s">
        <v>109</v>
      </c>
      <c r="B5" s="170"/>
      <c r="C5" s="170"/>
      <c r="D5" s="170"/>
      <c r="E5" s="170"/>
      <c r="F5" s="170"/>
      <c r="G5" s="170"/>
      <c r="H5" s="170"/>
      <c r="I5" s="170"/>
      <c r="J5" s="170"/>
      <c r="K5" s="170"/>
    </row>
    <row r="6" spans="1:11">
      <c r="A6" s="171"/>
      <c r="B6" s="171"/>
      <c r="C6" s="171"/>
      <c r="D6" s="171"/>
      <c r="E6" s="171"/>
      <c r="F6" s="171"/>
      <c r="G6" s="171"/>
      <c r="H6" s="171"/>
      <c r="I6" s="171"/>
      <c r="J6" s="171"/>
      <c r="K6" s="171"/>
    </row>
    <row r="7" spans="1:11" ht="52.8">
      <c r="A7" s="48" t="s">
        <v>74</v>
      </c>
      <c r="B7" s="49" t="s">
        <v>75</v>
      </c>
      <c r="C7" s="71" t="s">
        <v>76</v>
      </c>
      <c r="D7" s="72" t="s">
        <v>92</v>
      </c>
      <c r="E7" s="72" t="s">
        <v>96</v>
      </c>
      <c r="F7" s="72" t="s">
        <v>97</v>
      </c>
      <c r="G7" s="48" t="s">
        <v>77</v>
      </c>
      <c r="H7" s="71" t="s">
        <v>112</v>
      </c>
      <c r="I7" s="72" t="s">
        <v>78</v>
      </c>
      <c r="J7" s="72" t="s">
        <v>98</v>
      </c>
      <c r="K7" s="72" t="s">
        <v>99</v>
      </c>
    </row>
    <row r="8" spans="1:11">
      <c r="A8" s="50"/>
      <c r="B8" s="118" t="s">
        <v>106</v>
      </c>
      <c r="C8" s="73"/>
      <c r="D8" s="74"/>
      <c r="E8" s="74"/>
      <c r="F8" s="74"/>
      <c r="G8" s="51"/>
      <c r="H8" s="73"/>
      <c r="I8" s="74"/>
      <c r="J8" s="74"/>
      <c r="K8" s="74"/>
    </row>
    <row r="9" spans="1:11" s="26" customFormat="1">
      <c r="A9" s="20">
        <v>1</v>
      </c>
      <c r="B9" s="21" t="s">
        <v>122</v>
      </c>
      <c r="C9" s="22" t="s">
        <v>113</v>
      </c>
      <c r="D9" s="23">
        <f>((1.2*1.8)*2)+0.5</f>
        <v>4.82</v>
      </c>
      <c r="E9" s="24">
        <v>50</v>
      </c>
      <c r="F9" s="24">
        <f t="shared" ref="F9:F35" si="0">D9*E9</f>
        <v>241</v>
      </c>
      <c r="G9" s="25"/>
      <c r="H9" s="22"/>
      <c r="I9" s="24"/>
      <c r="J9" s="30"/>
      <c r="K9" s="24"/>
    </row>
    <row r="10" spans="1:11" s="32" customFormat="1" ht="17.25" customHeight="1">
      <c r="A10" s="20">
        <v>2</v>
      </c>
      <c r="B10" s="27" t="s">
        <v>147</v>
      </c>
      <c r="C10" s="28" t="s">
        <v>79</v>
      </c>
      <c r="D10" s="29">
        <v>10</v>
      </c>
      <c r="E10" s="30">
        <v>50</v>
      </c>
      <c r="F10" s="30">
        <f>D10*E10</f>
        <v>500</v>
      </c>
      <c r="G10" s="31"/>
      <c r="H10" s="103"/>
      <c r="I10" s="30"/>
      <c r="J10" s="30"/>
      <c r="K10" s="30"/>
    </row>
    <row r="11" spans="1:11" s="32" customFormat="1" ht="17.25" customHeight="1">
      <c r="A11" s="20">
        <v>3</v>
      </c>
      <c r="B11" s="27" t="s">
        <v>135</v>
      </c>
      <c r="C11" s="28" t="s">
        <v>113</v>
      </c>
      <c r="D11" s="29">
        <f>(5.25+4)*3.38+(1.6+1.77)*1.32</f>
        <v>35.7134</v>
      </c>
      <c r="E11" s="30">
        <v>50</v>
      </c>
      <c r="F11" s="30">
        <f>D11*E11</f>
        <v>1785.67</v>
      </c>
      <c r="G11" s="31"/>
      <c r="H11" s="103"/>
      <c r="I11" s="30"/>
      <c r="J11" s="30"/>
      <c r="K11" s="30"/>
    </row>
    <row r="12" spans="1:11">
      <c r="A12" s="20">
        <v>4</v>
      </c>
      <c r="B12" s="52" t="s">
        <v>130</v>
      </c>
      <c r="C12" s="75" t="s">
        <v>131</v>
      </c>
      <c r="D12" s="76">
        <f>4.07*3.5</f>
        <v>14.245000000000001</v>
      </c>
      <c r="E12" s="77">
        <v>100</v>
      </c>
      <c r="F12" s="78">
        <f t="shared" ref="F12:F13" si="1">D12*E12</f>
        <v>1424.5</v>
      </c>
      <c r="G12" s="54"/>
      <c r="H12" s="104"/>
      <c r="I12" s="105"/>
      <c r="J12" s="105"/>
      <c r="K12" s="105"/>
    </row>
    <row r="13" spans="1:11" ht="26.4">
      <c r="A13" s="20">
        <v>5</v>
      </c>
      <c r="B13" s="52" t="s">
        <v>136</v>
      </c>
      <c r="C13" s="75" t="s">
        <v>131</v>
      </c>
      <c r="D13" s="76">
        <v>118.6</v>
      </c>
      <c r="E13" s="77">
        <v>100</v>
      </c>
      <c r="F13" s="78">
        <f t="shared" si="1"/>
        <v>11860</v>
      </c>
      <c r="G13" s="54"/>
      <c r="H13" s="104"/>
      <c r="I13" s="105"/>
      <c r="J13" s="105"/>
      <c r="K13" s="105"/>
    </row>
    <row r="14" spans="1:11" ht="26.4">
      <c r="A14" s="20">
        <v>6</v>
      </c>
      <c r="B14" s="52" t="s">
        <v>129</v>
      </c>
      <c r="C14" s="79" t="s">
        <v>79</v>
      </c>
      <c r="D14" s="80">
        <f>11</f>
        <v>11</v>
      </c>
      <c r="E14" s="78">
        <v>25</v>
      </c>
      <c r="F14" s="78">
        <f>D14*E14</f>
        <v>275</v>
      </c>
      <c r="G14" s="54"/>
      <c r="H14" s="104"/>
      <c r="I14" s="105"/>
      <c r="J14" s="105"/>
      <c r="K14" s="105"/>
    </row>
    <row r="15" spans="1:11" ht="26.4">
      <c r="A15" s="20">
        <v>7</v>
      </c>
      <c r="B15" s="57" t="s">
        <v>172</v>
      </c>
      <c r="C15" s="75" t="s">
        <v>110</v>
      </c>
      <c r="D15" s="80">
        <v>1</v>
      </c>
      <c r="E15" s="78">
        <v>1500</v>
      </c>
      <c r="F15" s="78">
        <f>D15*E15</f>
        <v>1500</v>
      </c>
      <c r="G15" s="54"/>
      <c r="H15" s="104"/>
      <c r="I15" s="105"/>
      <c r="J15" s="105"/>
      <c r="K15" s="105"/>
    </row>
    <row r="16" spans="1:11" ht="26.4">
      <c r="A16" s="20">
        <v>8</v>
      </c>
      <c r="B16" s="57" t="s">
        <v>180</v>
      </c>
      <c r="C16" s="28" t="s">
        <v>79</v>
      </c>
      <c r="D16" s="29">
        <v>1</v>
      </c>
      <c r="E16" s="30">
        <v>100</v>
      </c>
      <c r="F16" s="30">
        <f t="shared" ref="F16" si="2">D16*E16</f>
        <v>100</v>
      </c>
      <c r="G16" s="54"/>
      <c r="H16" s="104"/>
      <c r="I16" s="105"/>
      <c r="J16" s="105"/>
      <c r="K16" s="105"/>
    </row>
    <row r="17" spans="1:11" ht="26.4">
      <c r="A17" s="20">
        <v>9</v>
      </c>
      <c r="B17" s="57" t="s">
        <v>179</v>
      </c>
      <c r="C17" s="28" t="s">
        <v>79</v>
      </c>
      <c r="D17" s="29">
        <v>1</v>
      </c>
      <c r="E17" s="30">
        <v>100</v>
      </c>
      <c r="F17" s="30">
        <f t="shared" ref="F17" si="3">D17*E17</f>
        <v>100</v>
      </c>
      <c r="G17" s="54"/>
      <c r="H17" s="104"/>
      <c r="I17" s="105"/>
      <c r="J17" s="105"/>
      <c r="K17" s="105"/>
    </row>
    <row r="18" spans="1:11">
      <c r="A18" s="20">
        <v>10</v>
      </c>
      <c r="B18" s="57"/>
      <c r="C18" s="28"/>
      <c r="D18" s="29"/>
      <c r="E18" s="30"/>
      <c r="F18" s="30"/>
      <c r="G18" s="54"/>
      <c r="H18" s="104"/>
      <c r="I18" s="105"/>
      <c r="J18" s="105"/>
      <c r="K18" s="105"/>
    </row>
    <row r="19" spans="1:11" s="26" customFormat="1">
      <c r="A19" s="20">
        <v>11</v>
      </c>
      <c r="B19" s="117" t="s">
        <v>133</v>
      </c>
      <c r="C19" s="22"/>
      <c r="D19" s="23"/>
      <c r="E19" s="24"/>
      <c r="F19" s="78"/>
      <c r="G19" s="25"/>
      <c r="H19" s="22"/>
      <c r="I19" s="24"/>
      <c r="J19" s="30"/>
      <c r="K19" s="24"/>
    </row>
    <row r="20" spans="1:11" s="26" customFormat="1" ht="39.6">
      <c r="A20" s="20">
        <v>12</v>
      </c>
      <c r="B20" s="21" t="s">
        <v>167</v>
      </c>
      <c r="C20" s="22" t="s">
        <v>79</v>
      </c>
      <c r="D20" s="23">
        <v>2</v>
      </c>
      <c r="E20" s="24">
        <v>1200</v>
      </c>
      <c r="F20" s="78">
        <f t="shared" ref="F20:F25" si="4">D20*E20</f>
        <v>2400</v>
      </c>
      <c r="G20" s="33" t="s">
        <v>184</v>
      </c>
      <c r="H20" s="34" t="s">
        <v>79</v>
      </c>
      <c r="I20" s="34">
        <v>1</v>
      </c>
      <c r="J20" s="35">
        <v>348.33</v>
      </c>
      <c r="K20" s="35">
        <f>J20*I20</f>
        <v>348.33</v>
      </c>
    </row>
    <row r="21" spans="1:11" s="26" customFormat="1">
      <c r="A21" s="20">
        <v>13</v>
      </c>
      <c r="B21" s="21" t="s">
        <v>145</v>
      </c>
      <c r="C21" s="22" t="s">
        <v>85</v>
      </c>
      <c r="D21" s="23">
        <v>8</v>
      </c>
      <c r="E21" s="24">
        <v>75</v>
      </c>
      <c r="F21" s="78">
        <f t="shared" si="4"/>
        <v>600</v>
      </c>
      <c r="G21" s="25"/>
      <c r="H21" s="22"/>
      <c r="I21" s="24"/>
      <c r="J21" s="30"/>
      <c r="K21" s="24"/>
    </row>
    <row r="22" spans="1:11" s="26" customFormat="1">
      <c r="A22" s="20">
        <v>14</v>
      </c>
      <c r="B22" s="21" t="s">
        <v>146</v>
      </c>
      <c r="C22" s="22" t="s">
        <v>85</v>
      </c>
      <c r="D22" s="23">
        <v>4</v>
      </c>
      <c r="E22" s="24">
        <v>300</v>
      </c>
      <c r="F22" s="78">
        <f t="shared" si="4"/>
        <v>1200</v>
      </c>
      <c r="G22" s="25"/>
      <c r="H22" s="22"/>
      <c r="I22" s="24"/>
      <c r="J22" s="30"/>
      <c r="K22" s="24"/>
    </row>
    <row r="23" spans="1:11" s="26" customFormat="1" ht="26.4">
      <c r="A23" s="20">
        <v>15</v>
      </c>
      <c r="B23" s="21" t="s">
        <v>168</v>
      </c>
      <c r="C23" s="22" t="s">
        <v>79</v>
      </c>
      <c r="D23" s="23">
        <v>2</v>
      </c>
      <c r="E23" s="24">
        <v>150</v>
      </c>
      <c r="F23" s="78">
        <f t="shared" si="4"/>
        <v>300</v>
      </c>
      <c r="G23" s="25"/>
      <c r="H23" s="22"/>
      <c r="I23" s="24"/>
      <c r="J23" s="30"/>
      <c r="K23" s="24"/>
    </row>
    <row r="24" spans="1:11" s="26" customFormat="1" ht="26.4">
      <c r="A24" s="20">
        <v>16</v>
      </c>
      <c r="B24" s="21" t="s">
        <v>169</v>
      </c>
      <c r="C24" s="22" t="s">
        <v>79</v>
      </c>
      <c r="D24" s="23">
        <v>4</v>
      </c>
      <c r="E24" s="24">
        <v>100</v>
      </c>
      <c r="F24" s="78">
        <f t="shared" si="4"/>
        <v>400</v>
      </c>
      <c r="G24" s="25"/>
      <c r="H24" s="22"/>
      <c r="I24" s="24"/>
      <c r="J24" s="30"/>
      <c r="K24" s="24"/>
    </row>
    <row r="25" spans="1:11" s="26" customFormat="1" ht="26.4">
      <c r="A25" s="20">
        <v>17</v>
      </c>
      <c r="B25" s="21" t="s">
        <v>170</v>
      </c>
      <c r="C25" s="22" t="s">
        <v>79</v>
      </c>
      <c r="D25" s="23">
        <v>2</v>
      </c>
      <c r="E25" s="24">
        <v>100</v>
      </c>
      <c r="F25" s="24">
        <f t="shared" si="4"/>
        <v>200</v>
      </c>
      <c r="G25" s="25"/>
      <c r="H25" s="22"/>
      <c r="I25" s="24"/>
      <c r="J25" s="30"/>
      <c r="K25" s="24"/>
    </row>
    <row r="26" spans="1:11" s="26" customFormat="1">
      <c r="A26" s="20">
        <v>18</v>
      </c>
      <c r="B26" s="21"/>
      <c r="C26" s="22"/>
      <c r="D26" s="23"/>
      <c r="E26" s="24"/>
      <c r="F26" s="24"/>
      <c r="G26" s="25"/>
      <c r="H26" s="22"/>
      <c r="I26" s="24"/>
      <c r="J26" s="30"/>
      <c r="K26" s="24"/>
    </row>
    <row r="27" spans="1:11" s="26" customFormat="1" ht="26.4">
      <c r="A27" s="20">
        <v>19</v>
      </c>
      <c r="B27" s="117" t="s">
        <v>173</v>
      </c>
      <c r="C27" s="22"/>
      <c r="D27" s="23"/>
      <c r="E27" s="24"/>
      <c r="F27" s="24"/>
      <c r="G27" s="25"/>
      <c r="H27" s="22"/>
      <c r="I27" s="24"/>
      <c r="J27" s="30"/>
      <c r="K27" s="24"/>
    </row>
    <row r="28" spans="1:11" s="32" customFormat="1" ht="26.4">
      <c r="A28" s="20">
        <v>20</v>
      </c>
      <c r="B28" s="27" t="s">
        <v>123</v>
      </c>
      <c r="C28" s="28" t="s">
        <v>79</v>
      </c>
      <c r="D28" s="29">
        <v>10</v>
      </c>
      <c r="E28" s="30">
        <v>150</v>
      </c>
      <c r="F28" s="30">
        <f t="shared" si="0"/>
        <v>1500</v>
      </c>
      <c r="G28" s="33" t="s">
        <v>184</v>
      </c>
      <c r="H28" s="34" t="s">
        <v>79</v>
      </c>
      <c r="I28" s="34">
        <v>4</v>
      </c>
      <c r="J28" s="35">
        <v>348.33</v>
      </c>
      <c r="K28" s="35">
        <f>J28*I28</f>
        <v>1393.32</v>
      </c>
    </row>
    <row r="29" spans="1:11" s="32" customFormat="1" ht="26.4">
      <c r="A29" s="20">
        <v>21</v>
      </c>
      <c r="B29" s="27" t="s">
        <v>124</v>
      </c>
      <c r="C29" s="28" t="s">
        <v>79</v>
      </c>
      <c r="D29" s="29">
        <v>7</v>
      </c>
      <c r="E29" s="30">
        <v>150</v>
      </c>
      <c r="F29" s="30">
        <f t="shared" si="0"/>
        <v>1050</v>
      </c>
      <c r="G29" s="33" t="s">
        <v>181</v>
      </c>
      <c r="H29" s="34" t="s">
        <v>79</v>
      </c>
      <c r="I29" s="34">
        <v>7</v>
      </c>
      <c r="J29" s="35">
        <v>174.17</v>
      </c>
      <c r="K29" s="35">
        <f>J29*I29</f>
        <v>1219.1899999999998</v>
      </c>
    </row>
    <row r="30" spans="1:11" s="32" customFormat="1" ht="26.4">
      <c r="A30" s="20">
        <v>22</v>
      </c>
      <c r="B30" s="27" t="s">
        <v>125</v>
      </c>
      <c r="C30" s="28" t="s">
        <v>79</v>
      </c>
      <c r="D30" s="29">
        <v>1</v>
      </c>
      <c r="E30" s="30">
        <v>150</v>
      </c>
      <c r="F30" s="30">
        <f>D30*E30</f>
        <v>150</v>
      </c>
      <c r="G30" s="33" t="s">
        <v>119</v>
      </c>
      <c r="H30" s="34" t="s">
        <v>79</v>
      </c>
      <c r="I30" s="34">
        <v>3</v>
      </c>
      <c r="J30" s="35">
        <v>98</v>
      </c>
      <c r="K30" s="35">
        <f>J30*I30</f>
        <v>294</v>
      </c>
    </row>
    <row r="31" spans="1:11" s="32" customFormat="1">
      <c r="A31" s="20">
        <v>23</v>
      </c>
      <c r="B31" s="36" t="s">
        <v>160</v>
      </c>
      <c r="C31" s="28" t="s">
        <v>79</v>
      </c>
      <c r="D31" s="29">
        <v>3</v>
      </c>
      <c r="E31" s="30">
        <v>150</v>
      </c>
      <c r="F31" s="30">
        <f>D31*E31</f>
        <v>450</v>
      </c>
      <c r="G31" s="33"/>
      <c r="H31" s="34"/>
      <c r="I31" s="34"/>
      <c r="J31" s="35"/>
      <c r="K31" s="35"/>
    </row>
    <row r="32" spans="1:11" s="32" customFormat="1">
      <c r="A32" s="20">
        <v>24</v>
      </c>
      <c r="B32" s="36" t="s">
        <v>158</v>
      </c>
      <c r="C32" s="28" t="s">
        <v>79</v>
      </c>
      <c r="D32" s="29">
        <v>3</v>
      </c>
      <c r="E32" s="30">
        <v>150</v>
      </c>
      <c r="F32" s="30">
        <f>D32*E32</f>
        <v>450</v>
      </c>
      <c r="G32" s="33"/>
      <c r="H32" s="34"/>
      <c r="I32" s="34"/>
      <c r="J32" s="35"/>
      <c r="K32" s="35"/>
    </row>
    <row r="33" spans="1:11" s="32" customFormat="1" ht="26.4">
      <c r="A33" s="20">
        <v>25</v>
      </c>
      <c r="B33" s="27" t="s">
        <v>126</v>
      </c>
      <c r="C33" s="28" t="s">
        <v>79</v>
      </c>
      <c r="D33" s="29">
        <v>1</v>
      </c>
      <c r="E33" s="30">
        <v>300</v>
      </c>
      <c r="F33" s="30">
        <f t="shared" si="0"/>
        <v>300</v>
      </c>
      <c r="G33" s="37"/>
      <c r="H33" s="34"/>
      <c r="I33" s="34"/>
      <c r="J33" s="35"/>
      <c r="K33" s="35"/>
    </row>
    <row r="34" spans="1:11" s="32" customFormat="1" ht="18" customHeight="1">
      <c r="A34" s="20">
        <v>26</v>
      </c>
      <c r="B34" s="36" t="s">
        <v>161</v>
      </c>
      <c r="C34" s="38" t="s">
        <v>79</v>
      </c>
      <c r="D34" s="39">
        <v>1</v>
      </c>
      <c r="E34" s="30">
        <v>150</v>
      </c>
      <c r="F34" s="30">
        <f t="shared" si="0"/>
        <v>150</v>
      </c>
      <c r="G34" s="31"/>
      <c r="H34" s="103"/>
      <c r="I34" s="30"/>
      <c r="J34" s="30"/>
      <c r="K34" s="35"/>
    </row>
    <row r="35" spans="1:11" s="32" customFormat="1" ht="30" customHeight="1">
      <c r="A35" s="20">
        <v>27</v>
      </c>
      <c r="B35" s="36" t="s">
        <v>127</v>
      </c>
      <c r="C35" s="38" t="s">
        <v>79</v>
      </c>
      <c r="D35" s="39">
        <v>2</v>
      </c>
      <c r="E35" s="30">
        <v>150</v>
      </c>
      <c r="F35" s="30">
        <f t="shared" si="0"/>
        <v>300</v>
      </c>
      <c r="G35" s="31"/>
      <c r="H35" s="103"/>
      <c r="I35" s="30"/>
      <c r="J35" s="30"/>
      <c r="K35" s="35"/>
    </row>
    <row r="36" spans="1:11" s="32" customFormat="1" ht="26.4">
      <c r="A36" s="20">
        <v>28</v>
      </c>
      <c r="B36" s="27" t="s">
        <v>156</v>
      </c>
      <c r="C36" s="81" t="s">
        <v>88</v>
      </c>
      <c r="D36" s="82">
        <v>1</v>
      </c>
      <c r="E36" s="83">
        <v>100</v>
      </c>
      <c r="F36" s="84">
        <f>E36*D36</f>
        <v>100</v>
      </c>
      <c r="G36" s="31"/>
      <c r="H36" s="103"/>
      <c r="I36" s="30"/>
      <c r="J36" s="30"/>
      <c r="K36" s="35"/>
    </row>
    <row r="37" spans="1:11" s="32" customFormat="1">
      <c r="A37" s="20">
        <v>29</v>
      </c>
      <c r="B37" s="36" t="s">
        <v>157</v>
      </c>
      <c r="C37" s="38" t="s">
        <v>79</v>
      </c>
      <c r="D37" s="39">
        <v>1</v>
      </c>
      <c r="E37" s="30">
        <v>100</v>
      </c>
      <c r="F37" s="30">
        <f>E37*D37</f>
        <v>100</v>
      </c>
      <c r="G37" s="31"/>
      <c r="H37" s="103"/>
      <c r="I37" s="30"/>
      <c r="J37" s="30"/>
      <c r="K37" s="35"/>
    </row>
    <row r="38" spans="1:11" s="32" customFormat="1" ht="26.4">
      <c r="A38" s="20">
        <v>30</v>
      </c>
      <c r="B38" s="36" t="s">
        <v>159</v>
      </c>
      <c r="C38" s="38" t="s">
        <v>79</v>
      </c>
      <c r="D38" s="39">
        <v>1</v>
      </c>
      <c r="E38" s="30">
        <v>500</v>
      </c>
      <c r="F38" s="30">
        <f>E38*D38</f>
        <v>500</v>
      </c>
      <c r="G38" s="31" t="s">
        <v>128</v>
      </c>
      <c r="H38" s="103" t="s">
        <v>114</v>
      </c>
      <c r="I38" s="30">
        <v>12</v>
      </c>
      <c r="J38" s="30">
        <v>16.670000000000002</v>
      </c>
      <c r="K38" s="35">
        <f t="shared" ref="K38" si="5">J38*I38</f>
        <v>200.04000000000002</v>
      </c>
    </row>
    <row r="39" spans="1:11" s="26" customFormat="1">
      <c r="A39" s="20">
        <v>31</v>
      </c>
      <c r="B39" s="21" t="s">
        <v>142</v>
      </c>
      <c r="C39" s="22" t="s">
        <v>79</v>
      </c>
      <c r="D39" s="23">
        <v>1</v>
      </c>
      <c r="E39" s="24">
        <v>150</v>
      </c>
      <c r="F39" s="24">
        <f>D39*E39</f>
        <v>150</v>
      </c>
      <c r="G39" s="25"/>
      <c r="H39" s="22"/>
      <c r="I39" s="24"/>
      <c r="J39" s="30"/>
      <c r="K39" s="24"/>
    </row>
    <row r="40" spans="1:11" s="26" customFormat="1" ht="26.4">
      <c r="A40" s="20">
        <v>32</v>
      </c>
      <c r="B40" s="21" t="s">
        <v>163</v>
      </c>
      <c r="C40" s="22" t="s">
        <v>79</v>
      </c>
      <c r="D40" s="23">
        <v>3</v>
      </c>
      <c r="E40" s="24">
        <v>150</v>
      </c>
      <c r="F40" s="24">
        <f t="shared" ref="F40:F43" si="6">D40*E40</f>
        <v>450</v>
      </c>
      <c r="G40" s="25"/>
      <c r="H40" s="22"/>
      <c r="I40" s="24"/>
      <c r="J40" s="30"/>
      <c r="K40" s="24"/>
    </row>
    <row r="41" spans="1:11" s="26" customFormat="1">
      <c r="A41" s="20">
        <v>33</v>
      </c>
      <c r="B41" s="21" t="s">
        <v>164</v>
      </c>
      <c r="C41" s="22" t="s">
        <v>79</v>
      </c>
      <c r="D41" s="23">
        <v>1</v>
      </c>
      <c r="E41" s="24">
        <v>100</v>
      </c>
      <c r="F41" s="24">
        <f t="shared" si="6"/>
        <v>100</v>
      </c>
      <c r="G41" s="25"/>
      <c r="H41" s="22"/>
      <c r="I41" s="24"/>
      <c r="J41" s="30"/>
      <c r="K41" s="24"/>
    </row>
    <row r="42" spans="1:11" s="26" customFormat="1">
      <c r="A42" s="20">
        <v>34</v>
      </c>
      <c r="B42" s="21" t="s">
        <v>165</v>
      </c>
      <c r="C42" s="22" t="s">
        <v>79</v>
      </c>
      <c r="D42" s="23">
        <v>1</v>
      </c>
      <c r="E42" s="24">
        <v>150</v>
      </c>
      <c r="F42" s="24">
        <f t="shared" si="6"/>
        <v>150</v>
      </c>
      <c r="G42" s="25"/>
      <c r="H42" s="22"/>
      <c r="I42" s="24"/>
      <c r="J42" s="30"/>
      <c r="K42" s="24"/>
    </row>
    <row r="43" spans="1:11" s="26" customFormat="1" ht="39.6">
      <c r="A43" s="20">
        <v>35</v>
      </c>
      <c r="B43" s="21" t="s">
        <v>166</v>
      </c>
      <c r="C43" s="22" t="s">
        <v>88</v>
      </c>
      <c r="D43" s="23">
        <v>2</v>
      </c>
      <c r="E43" s="24">
        <v>150</v>
      </c>
      <c r="F43" s="24">
        <f t="shared" si="6"/>
        <v>300</v>
      </c>
      <c r="G43" s="25"/>
      <c r="H43" s="22"/>
      <c r="I43" s="24"/>
      <c r="J43" s="30"/>
      <c r="K43" s="24"/>
    </row>
    <row r="44" spans="1:11" s="32" customFormat="1" ht="26.4">
      <c r="A44" s="20">
        <v>36</v>
      </c>
      <c r="B44" s="36" t="s">
        <v>162</v>
      </c>
      <c r="C44" s="38" t="s">
        <v>79</v>
      </c>
      <c r="D44" s="39">
        <v>13</v>
      </c>
      <c r="E44" s="30">
        <v>50</v>
      </c>
      <c r="F44" s="24">
        <f>D44*E44</f>
        <v>650</v>
      </c>
      <c r="G44" s="31"/>
      <c r="H44" s="103"/>
      <c r="I44" s="30"/>
      <c r="J44" s="30"/>
      <c r="K44" s="35"/>
    </row>
    <row r="45" spans="1:11" s="32" customFormat="1">
      <c r="A45" s="20">
        <v>37</v>
      </c>
      <c r="B45" s="36"/>
      <c r="C45" s="38"/>
      <c r="D45" s="39"/>
      <c r="E45" s="30"/>
      <c r="F45" s="24"/>
      <c r="G45" s="31"/>
      <c r="H45" s="103"/>
      <c r="I45" s="30"/>
      <c r="J45" s="30"/>
      <c r="K45" s="35"/>
    </row>
    <row r="46" spans="1:11" s="32" customFormat="1" ht="26.4">
      <c r="A46" s="20">
        <v>38</v>
      </c>
      <c r="B46" s="117" t="s">
        <v>174</v>
      </c>
      <c r="C46" s="38"/>
      <c r="D46" s="39"/>
      <c r="E46" s="30"/>
      <c r="F46" s="30"/>
      <c r="G46" s="31"/>
      <c r="H46" s="103"/>
      <c r="I46" s="30"/>
      <c r="J46" s="30"/>
      <c r="K46" s="35"/>
    </row>
    <row r="47" spans="1:11" s="32" customFormat="1" ht="30" customHeight="1">
      <c r="A47" s="20">
        <v>39</v>
      </c>
      <c r="B47" s="40" t="s">
        <v>115</v>
      </c>
      <c r="C47" s="41" t="s">
        <v>79</v>
      </c>
      <c r="D47" s="42">
        <v>61</v>
      </c>
      <c r="E47" s="24">
        <v>50</v>
      </c>
      <c r="F47" s="24">
        <f>D47*E47</f>
        <v>3050</v>
      </c>
      <c r="G47" s="33" t="s">
        <v>184</v>
      </c>
      <c r="H47" s="34" t="s">
        <v>79</v>
      </c>
      <c r="I47" s="34">
        <v>2</v>
      </c>
      <c r="J47" s="35">
        <v>348.33</v>
      </c>
      <c r="K47" s="35">
        <f>J47*I47</f>
        <v>696.66</v>
      </c>
    </row>
    <row r="48" spans="1:11" s="32" customFormat="1" ht="30" customHeight="1">
      <c r="A48" s="20">
        <v>40</v>
      </c>
      <c r="B48" s="40" t="s">
        <v>143</v>
      </c>
      <c r="C48" s="41" t="s">
        <v>79</v>
      </c>
      <c r="D48" s="42">
        <v>5</v>
      </c>
      <c r="E48" s="24">
        <v>63</v>
      </c>
      <c r="F48" s="24">
        <f>D48*E48</f>
        <v>315</v>
      </c>
      <c r="G48" s="33"/>
      <c r="H48" s="34"/>
      <c r="I48" s="34"/>
      <c r="J48" s="35"/>
      <c r="K48" s="35"/>
    </row>
    <row r="49" spans="1:35" s="32" customFormat="1" ht="30" customHeight="1">
      <c r="A49" s="20">
        <v>41</v>
      </c>
      <c r="B49" s="40" t="s">
        <v>116</v>
      </c>
      <c r="C49" s="41" t="s">
        <v>79</v>
      </c>
      <c r="D49" s="42">
        <v>52</v>
      </c>
      <c r="E49" s="24">
        <v>50</v>
      </c>
      <c r="F49" s="24">
        <f>D49*E49</f>
        <v>2600</v>
      </c>
      <c r="G49" s="33" t="s">
        <v>181</v>
      </c>
      <c r="H49" s="34" t="s">
        <v>79</v>
      </c>
      <c r="I49" s="34">
        <v>2</v>
      </c>
      <c r="J49" s="35">
        <v>174.17</v>
      </c>
      <c r="K49" s="35">
        <f>J49*I49</f>
        <v>348.34</v>
      </c>
    </row>
    <row r="50" spans="1:35" s="32" customFormat="1" ht="30" customHeight="1">
      <c r="A50" s="20">
        <v>42</v>
      </c>
      <c r="B50" s="40" t="s">
        <v>144</v>
      </c>
      <c r="C50" s="41" t="s">
        <v>85</v>
      </c>
      <c r="D50" s="42">
        <v>22</v>
      </c>
      <c r="E50" s="24">
        <v>40</v>
      </c>
      <c r="F50" s="24">
        <f>D50*E50</f>
        <v>880</v>
      </c>
      <c r="G50" s="33"/>
      <c r="H50" s="34"/>
      <c r="I50" s="34"/>
      <c r="J50" s="35"/>
      <c r="K50" s="35"/>
    </row>
    <row r="51" spans="1:35" s="32" customFormat="1" ht="14.4" customHeight="1">
      <c r="A51" s="20">
        <v>43</v>
      </c>
      <c r="B51" s="43" t="s">
        <v>117</v>
      </c>
      <c r="C51" s="22" t="s">
        <v>79</v>
      </c>
      <c r="D51" s="44">
        <v>2</v>
      </c>
      <c r="E51" s="24">
        <v>325</v>
      </c>
      <c r="F51" s="24">
        <f t="shared" ref="F51:F58" si="7">D51*E51</f>
        <v>650</v>
      </c>
      <c r="G51" s="33" t="s">
        <v>118</v>
      </c>
      <c r="H51" s="34" t="s">
        <v>79</v>
      </c>
      <c r="I51" s="34">
        <v>4</v>
      </c>
      <c r="J51" s="35">
        <v>76</v>
      </c>
      <c r="K51" s="35">
        <f>J51*I51</f>
        <v>304</v>
      </c>
    </row>
    <row r="52" spans="1:35" s="32" customFormat="1" ht="26.4">
      <c r="A52" s="20">
        <v>44</v>
      </c>
      <c r="B52" s="40" t="s">
        <v>137</v>
      </c>
      <c r="C52" s="22" t="s">
        <v>79</v>
      </c>
      <c r="D52" s="44">
        <v>2</v>
      </c>
      <c r="E52" s="24">
        <v>150</v>
      </c>
      <c r="F52" s="24">
        <f t="shared" si="7"/>
        <v>300</v>
      </c>
      <c r="G52" s="33" t="s">
        <v>119</v>
      </c>
      <c r="H52" s="34" t="s">
        <v>79</v>
      </c>
      <c r="I52" s="34">
        <v>1</v>
      </c>
      <c r="J52" s="35">
        <v>98</v>
      </c>
      <c r="K52" s="35">
        <f>J52*I52</f>
        <v>98</v>
      </c>
    </row>
    <row r="53" spans="1:35" s="32" customFormat="1" ht="18.600000000000001" customHeight="1">
      <c r="A53" s="20">
        <v>45</v>
      </c>
      <c r="B53" s="36" t="s">
        <v>120</v>
      </c>
      <c r="C53" s="38" t="s">
        <v>79</v>
      </c>
      <c r="D53" s="39">
        <v>2</v>
      </c>
      <c r="E53" s="39">
        <v>50</v>
      </c>
      <c r="F53" s="24">
        <f t="shared" si="7"/>
        <v>100</v>
      </c>
      <c r="G53" s="33"/>
      <c r="H53" s="34"/>
      <c r="I53" s="34"/>
      <c r="J53" s="35"/>
      <c r="K53" s="35"/>
    </row>
    <row r="54" spans="1:35" s="32" customFormat="1" ht="14.4" customHeight="1">
      <c r="A54" s="20">
        <v>46</v>
      </c>
      <c r="B54" s="21" t="s">
        <v>121</v>
      </c>
      <c r="C54" s="22" t="s">
        <v>79</v>
      </c>
      <c r="D54" s="44">
        <v>2</v>
      </c>
      <c r="E54" s="24">
        <v>150</v>
      </c>
      <c r="F54" s="24">
        <f t="shared" si="7"/>
        <v>300</v>
      </c>
      <c r="G54" s="33"/>
      <c r="H54" s="34"/>
      <c r="I54" s="34"/>
      <c r="J54" s="35"/>
      <c r="K54" s="35"/>
    </row>
    <row r="55" spans="1:35" s="32" customFormat="1" ht="14.4" customHeight="1">
      <c r="A55" s="20">
        <v>47</v>
      </c>
      <c r="B55" s="21" t="s">
        <v>138</v>
      </c>
      <c r="C55" s="22" t="s">
        <v>79</v>
      </c>
      <c r="D55" s="44">
        <v>1</v>
      </c>
      <c r="E55" s="24">
        <v>150</v>
      </c>
      <c r="F55" s="24">
        <f t="shared" si="7"/>
        <v>150</v>
      </c>
      <c r="G55" s="33"/>
      <c r="H55" s="34"/>
      <c r="I55" s="34"/>
      <c r="J55" s="35"/>
      <c r="K55" s="35"/>
    </row>
    <row r="56" spans="1:35" s="32" customFormat="1" ht="26.4">
      <c r="A56" s="20">
        <v>48</v>
      </c>
      <c r="B56" s="21" t="s">
        <v>139</v>
      </c>
      <c r="C56" s="22" t="s">
        <v>79</v>
      </c>
      <c r="D56" s="44">
        <v>1</v>
      </c>
      <c r="E56" s="24">
        <v>50</v>
      </c>
      <c r="F56" s="24">
        <f t="shared" si="7"/>
        <v>50</v>
      </c>
      <c r="G56" s="33"/>
      <c r="H56" s="34"/>
      <c r="I56" s="34"/>
      <c r="J56" s="35"/>
      <c r="K56" s="35"/>
    </row>
    <row r="57" spans="1:35" s="32" customFormat="1" ht="14.4" customHeight="1">
      <c r="A57" s="20">
        <v>49</v>
      </c>
      <c r="B57" s="21" t="s">
        <v>141</v>
      </c>
      <c r="C57" s="22" t="s">
        <v>85</v>
      </c>
      <c r="D57" s="44">
        <v>8</v>
      </c>
      <c r="E57" s="24">
        <v>150</v>
      </c>
      <c r="F57" s="24">
        <f t="shared" si="7"/>
        <v>1200</v>
      </c>
      <c r="G57" s="33"/>
      <c r="H57" s="34"/>
      <c r="I57" s="34"/>
      <c r="J57" s="35"/>
      <c r="K57" s="35"/>
    </row>
    <row r="58" spans="1:35" s="32" customFormat="1" ht="26.4">
      <c r="A58" s="20">
        <v>50</v>
      </c>
      <c r="B58" s="36" t="s">
        <v>140</v>
      </c>
      <c r="C58" s="38" t="s">
        <v>79</v>
      </c>
      <c r="D58" s="39">
        <v>1</v>
      </c>
      <c r="E58" s="30">
        <v>300</v>
      </c>
      <c r="F58" s="24">
        <f t="shared" si="7"/>
        <v>300</v>
      </c>
      <c r="G58" s="31"/>
      <c r="H58" s="103"/>
      <c r="I58" s="30"/>
      <c r="J58" s="30"/>
      <c r="K58" s="35"/>
    </row>
    <row r="59" spans="1:35">
      <c r="A59" s="20">
        <v>51</v>
      </c>
      <c r="B59" s="52" t="s">
        <v>148</v>
      </c>
      <c r="C59" s="75" t="s">
        <v>79</v>
      </c>
      <c r="D59" s="76">
        <v>14</v>
      </c>
      <c r="E59" s="77">
        <v>39</v>
      </c>
      <c r="F59" s="78">
        <f>D59*E59</f>
        <v>546</v>
      </c>
      <c r="G59" s="54"/>
      <c r="H59" s="104"/>
      <c r="I59" s="105"/>
      <c r="J59" s="105"/>
      <c r="K59" s="105"/>
    </row>
    <row r="60" spans="1:35" ht="26.4">
      <c r="A60" s="20">
        <v>52</v>
      </c>
      <c r="B60" s="55" t="s">
        <v>108</v>
      </c>
      <c r="C60" s="85"/>
      <c r="D60" s="86"/>
      <c r="E60" s="86"/>
      <c r="F60" s="86">
        <f>SUM(F9:F59)</f>
        <v>40177.17</v>
      </c>
      <c r="G60" s="55" t="s">
        <v>107</v>
      </c>
      <c r="H60" s="106"/>
      <c r="I60" s="86"/>
      <c r="J60" s="107"/>
      <c r="K60" s="107">
        <f>SUM(K9:K58)</f>
        <v>4901.88</v>
      </c>
    </row>
    <row r="61" spans="1:35">
      <c r="A61" s="20">
        <v>53</v>
      </c>
      <c r="B61" s="116" t="s">
        <v>111</v>
      </c>
      <c r="C61" s="87"/>
      <c r="D61" s="78"/>
      <c r="E61" s="78"/>
      <c r="F61" s="78"/>
      <c r="G61" s="51"/>
      <c r="H61" s="73"/>
      <c r="I61" s="73"/>
      <c r="J61" s="73"/>
      <c r="K61" s="74"/>
      <c r="L61" s="56"/>
      <c r="M61" s="56"/>
      <c r="N61" s="56"/>
      <c r="O61" s="56"/>
      <c r="P61" s="56"/>
      <c r="Q61" s="56"/>
      <c r="R61" s="56"/>
      <c r="S61" s="56"/>
      <c r="T61" s="56"/>
      <c r="U61" s="56"/>
      <c r="V61" s="56"/>
      <c r="W61" s="56"/>
      <c r="X61" s="56"/>
      <c r="Y61" s="56"/>
      <c r="Z61" s="56"/>
      <c r="AA61" s="56"/>
      <c r="AB61" s="56"/>
      <c r="AC61" s="56"/>
      <c r="AD61" s="56"/>
      <c r="AE61" s="56"/>
      <c r="AF61" s="56"/>
      <c r="AG61" s="56"/>
      <c r="AH61" s="56"/>
      <c r="AI61" s="56"/>
    </row>
    <row r="62" spans="1:35" s="59" customFormat="1" ht="26.4">
      <c r="A62" s="20">
        <v>54</v>
      </c>
      <c r="B62" s="57" t="s">
        <v>155</v>
      </c>
      <c r="C62" s="88" t="s">
        <v>132</v>
      </c>
      <c r="D62" s="89">
        <v>1</v>
      </c>
      <c r="E62" s="90">
        <v>150</v>
      </c>
      <c r="F62" s="78">
        <f>D62*E62</f>
        <v>150</v>
      </c>
      <c r="G62" s="58" t="s">
        <v>182</v>
      </c>
      <c r="H62" s="108" t="s">
        <v>80</v>
      </c>
      <c r="I62" s="78">
        <v>5</v>
      </c>
      <c r="J62" s="76">
        <v>61.16</v>
      </c>
      <c r="K62" s="109">
        <f t="shared" ref="K62" si="8">J62*I62</f>
        <v>305.79999999999995</v>
      </c>
      <c r="L62" s="56"/>
      <c r="M62" s="56"/>
      <c r="N62" s="56"/>
      <c r="O62" s="56"/>
      <c r="P62" s="56"/>
      <c r="Q62" s="56"/>
      <c r="R62" s="56"/>
      <c r="S62" s="56"/>
      <c r="T62" s="56"/>
      <c r="U62" s="56"/>
      <c r="V62" s="56"/>
      <c r="W62" s="56"/>
      <c r="X62" s="56"/>
      <c r="Y62" s="56"/>
      <c r="Z62" s="56"/>
      <c r="AA62" s="56"/>
      <c r="AB62" s="56"/>
      <c r="AC62" s="56"/>
      <c r="AD62" s="56"/>
      <c r="AE62" s="56"/>
      <c r="AF62" s="56"/>
      <c r="AG62" s="56"/>
      <c r="AH62" s="56"/>
      <c r="AI62" s="56"/>
    </row>
    <row r="63" spans="1:35" s="60" customFormat="1">
      <c r="A63" s="20">
        <v>55</v>
      </c>
      <c r="B63" s="33" t="s">
        <v>153</v>
      </c>
      <c r="C63" s="91" t="s">
        <v>84</v>
      </c>
      <c r="D63" s="76">
        <f>8*1.15</f>
        <v>9.1999999999999993</v>
      </c>
      <c r="E63" s="78">
        <v>90</v>
      </c>
      <c r="F63" s="78">
        <f t="shared" ref="F63:F65" si="9">D63*E63</f>
        <v>827.99999999999989</v>
      </c>
      <c r="G63" s="53" t="s">
        <v>183</v>
      </c>
      <c r="H63" s="76" t="s">
        <v>81</v>
      </c>
      <c r="I63" s="76">
        <f>(D63*0.1)</f>
        <v>0.91999999999999993</v>
      </c>
      <c r="J63" s="76">
        <v>67.5</v>
      </c>
      <c r="K63" s="109">
        <f t="shared" ref="K63:K64" si="10">J63*I63</f>
        <v>62.099999999999994</v>
      </c>
      <c r="L63" s="56"/>
      <c r="M63" s="56"/>
      <c r="N63" s="56"/>
      <c r="O63" s="56"/>
      <c r="P63" s="56"/>
      <c r="Q63" s="56"/>
      <c r="R63" s="56"/>
      <c r="S63" s="56"/>
      <c r="T63" s="56"/>
      <c r="U63" s="56"/>
      <c r="V63" s="56"/>
      <c r="W63" s="56"/>
      <c r="X63" s="56"/>
      <c r="Y63" s="56"/>
      <c r="Z63" s="56"/>
      <c r="AA63" s="56"/>
      <c r="AB63" s="56"/>
      <c r="AC63" s="56"/>
      <c r="AD63" s="56"/>
      <c r="AE63" s="56"/>
      <c r="AF63" s="56"/>
      <c r="AG63" s="56"/>
      <c r="AH63" s="56"/>
      <c r="AI63" s="56"/>
    </row>
    <row r="64" spans="1:35" s="60" customFormat="1">
      <c r="A64" s="20">
        <v>56</v>
      </c>
      <c r="B64" s="33"/>
      <c r="C64" s="91"/>
      <c r="D64" s="76"/>
      <c r="E64" s="78"/>
      <c r="F64" s="78"/>
      <c r="G64" s="61" t="s">
        <v>154</v>
      </c>
      <c r="H64" s="76" t="s">
        <v>81</v>
      </c>
      <c r="I64" s="76">
        <f>D63*0.28</f>
        <v>2.5760000000000001</v>
      </c>
      <c r="J64" s="76">
        <v>550</v>
      </c>
      <c r="K64" s="109">
        <f t="shared" si="10"/>
        <v>1416.8</v>
      </c>
      <c r="L64" s="56"/>
      <c r="M64" s="56"/>
      <c r="N64" s="56"/>
      <c r="O64" s="56"/>
      <c r="P64" s="56"/>
      <c r="Q64" s="56"/>
      <c r="R64" s="56"/>
      <c r="S64" s="56"/>
      <c r="T64" s="56"/>
      <c r="U64" s="56"/>
      <c r="V64" s="56"/>
      <c r="W64" s="56"/>
      <c r="X64" s="56"/>
      <c r="Y64" s="56"/>
      <c r="Z64" s="56"/>
      <c r="AA64" s="56"/>
      <c r="AB64" s="56"/>
      <c r="AC64" s="56"/>
      <c r="AD64" s="56"/>
      <c r="AE64" s="56"/>
      <c r="AF64" s="56"/>
      <c r="AG64" s="56"/>
      <c r="AH64" s="56"/>
      <c r="AI64" s="56"/>
    </row>
    <row r="65" spans="1:35" s="60" customFormat="1" ht="26.4">
      <c r="A65" s="20">
        <v>57</v>
      </c>
      <c r="B65" s="33" t="s">
        <v>176</v>
      </c>
      <c r="C65" s="91" t="s">
        <v>177</v>
      </c>
      <c r="D65" s="76">
        <v>1</v>
      </c>
      <c r="E65" s="119">
        <v>500</v>
      </c>
      <c r="F65" s="78">
        <f t="shared" si="9"/>
        <v>500</v>
      </c>
      <c r="G65" s="61"/>
      <c r="H65" s="76"/>
      <c r="I65" s="76"/>
      <c r="J65" s="76"/>
      <c r="K65" s="109"/>
      <c r="L65" s="56"/>
      <c r="M65" s="56"/>
      <c r="N65" s="56"/>
      <c r="O65" s="56"/>
      <c r="P65" s="56"/>
      <c r="Q65" s="56"/>
      <c r="R65" s="56"/>
      <c r="S65" s="56"/>
      <c r="T65" s="56"/>
      <c r="U65" s="56"/>
      <c r="V65" s="56"/>
      <c r="W65" s="56"/>
      <c r="X65" s="56"/>
      <c r="Y65" s="56"/>
      <c r="Z65" s="56"/>
      <c r="AA65" s="56"/>
      <c r="AB65" s="56"/>
      <c r="AC65" s="56"/>
      <c r="AD65" s="56"/>
      <c r="AE65" s="56"/>
      <c r="AF65" s="56"/>
      <c r="AG65" s="56"/>
      <c r="AH65" s="56"/>
      <c r="AI65" s="56"/>
    </row>
    <row r="66" spans="1:35" ht="26.4">
      <c r="A66" s="20">
        <v>58</v>
      </c>
      <c r="B66" s="55" t="s">
        <v>86</v>
      </c>
      <c r="C66" s="85"/>
      <c r="D66" s="86"/>
      <c r="E66" s="92"/>
      <c r="F66" s="86">
        <f>SUM(F61:F65)</f>
        <v>1478</v>
      </c>
      <c r="G66" s="55" t="s">
        <v>87</v>
      </c>
      <c r="H66" s="106"/>
      <c r="I66" s="86"/>
      <c r="J66" s="107"/>
      <c r="K66" s="107">
        <f>SUM(K61:K65)</f>
        <v>1784.6999999999998</v>
      </c>
      <c r="L66" s="56"/>
      <c r="M66" s="56"/>
      <c r="N66" s="56"/>
      <c r="O66" s="56"/>
      <c r="P66" s="56"/>
      <c r="Q66" s="56"/>
      <c r="R66" s="56"/>
      <c r="S66" s="56"/>
      <c r="T66" s="56"/>
      <c r="U66" s="56"/>
      <c r="V66" s="56"/>
      <c r="W66" s="56"/>
      <c r="X66" s="56"/>
      <c r="Y66" s="56"/>
      <c r="Z66" s="56"/>
      <c r="AA66" s="56"/>
      <c r="AB66" s="56"/>
      <c r="AC66" s="56"/>
      <c r="AD66" s="56"/>
      <c r="AE66" s="56"/>
      <c r="AF66" s="56"/>
      <c r="AG66" s="56"/>
      <c r="AH66" s="56"/>
      <c r="AI66" s="56"/>
    </row>
    <row r="67" spans="1:35" s="56" customFormat="1">
      <c r="A67" s="20">
        <v>59</v>
      </c>
      <c r="B67" s="116" t="s">
        <v>82</v>
      </c>
      <c r="C67" s="73"/>
      <c r="D67" s="74"/>
      <c r="E67" s="74"/>
      <c r="F67" s="93"/>
      <c r="G67" s="58"/>
      <c r="H67" s="108"/>
      <c r="I67" s="74"/>
      <c r="J67" s="74"/>
      <c r="K67" s="74"/>
    </row>
    <row r="68" spans="1:35" s="59" customFormat="1">
      <c r="A68" s="20">
        <v>60</v>
      </c>
      <c r="B68" s="33" t="s">
        <v>175</v>
      </c>
      <c r="C68" s="73" t="s">
        <v>84</v>
      </c>
      <c r="D68" s="94">
        <v>131.1</v>
      </c>
      <c r="E68" s="78">
        <v>20</v>
      </c>
      <c r="F68" s="78">
        <f>D68*E68</f>
        <v>2622</v>
      </c>
      <c r="G68" s="58"/>
      <c r="H68" s="108"/>
      <c r="I68" s="78"/>
      <c r="J68" s="78"/>
      <c r="K68" s="78"/>
      <c r="L68" s="56"/>
      <c r="M68" s="56"/>
      <c r="N68" s="56"/>
      <c r="O68" s="56"/>
      <c r="P68" s="56"/>
      <c r="Q68" s="56"/>
      <c r="R68" s="56"/>
      <c r="S68" s="56"/>
      <c r="T68" s="56"/>
      <c r="U68" s="56"/>
      <c r="V68" s="56"/>
      <c r="W68" s="56"/>
      <c r="X68" s="56"/>
      <c r="Y68" s="56"/>
      <c r="Z68" s="56"/>
      <c r="AA68" s="56"/>
      <c r="AB68" s="56"/>
      <c r="AC68" s="56"/>
      <c r="AD68" s="56"/>
      <c r="AE68" s="56"/>
      <c r="AF68" s="56"/>
      <c r="AG68" s="56"/>
      <c r="AH68" s="56"/>
      <c r="AI68" s="56"/>
    </row>
    <row r="69" spans="1:35" s="59" customFormat="1" ht="26.4">
      <c r="A69" s="20">
        <v>61</v>
      </c>
      <c r="B69" s="33" t="s">
        <v>178</v>
      </c>
      <c r="C69" s="95" t="s">
        <v>84</v>
      </c>
      <c r="D69" s="94">
        <f>8.25*3.2</f>
        <v>26.400000000000002</v>
      </c>
      <c r="E69" s="78">
        <v>30</v>
      </c>
      <c r="F69" s="78">
        <f>D69*E69</f>
        <v>792.00000000000011</v>
      </c>
      <c r="G69" s="58" t="s">
        <v>149</v>
      </c>
      <c r="H69" s="108" t="s">
        <v>83</v>
      </c>
      <c r="I69" s="78">
        <f>D69</f>
        <v>26.400000000000002</v>
      </c>
      <c r="J69" s="34" t="s">
        <v>150</v>
      </c>
      <c r="K69" s="78">
        <v>0</v>
      </c>
      <c r="L69" s="56"/>
      <c r="M69" s="56"/>
      <c r="N69" s="56"/>
      <c r="O69" s="56"/>
      <c r="P69" s="56"/>
      <c r="Q69" s="56"/>
      <c r="R69" s="56"/>
      <c r="S69" s="56"/>
      <c r="T69" s="56"/>
      <c r="U69" s="56"/>
      <c r="V69" s="56"/>
      <c r="W69" s="56"/>
      <c r="X69" s="56"/>
      <c r="Y69" s="56"/>
      <c r="Z69" s="56"/>
      <c r="AA69" s="56"/>
      <c r="AB69" s="56"/>
      <c r="AC69" s="56"/>
      <c r="AD69" s="56"/>
      <c r="AE69" s="56"/>
      <c r="AF69" s="56"/>
      <c r="AG69" s="56"/>
      <c r="AH69" s="56"/>
      <c r="AI69" s="56"/>
    </row>
    <row r="70" spans="1:35" s="59" customFormat="1">
      <c r="A70" s="20">
        <v>62</v>
      </c>
      <c r="B70" s="33"/>
      <c r="C70" s="73"/>
      <c r="D70" s="94"/>
      <c r="E70" s="78"/>
      <c r="F70" s="78"/>
      <c r="G70" s="62" t="s">
        <v>151</v>
      </c>
      <c r="H70" s="75" t="s">
        <v>79</v>
      </c>
      <c r="I70" s="110">
        <v>1</v>
      </c>
      <c r="J70" s="110">
        <v>37.5</v>
      </c>
      <c r="K70" s="111">
        <f>J70*I70</f>
        <v>37.5</v>
      </c>
      <c r="L70" s="56"/>
      <c r="M70" s="56"/>
      <c r="N70" s="56"/>
      <c r="O70" s="56"/>
      <c r="P70" s="56"/>
      <c r="Q70" s="56"/>
      <c r="R70" s="56"/>
      <c r="S70" s="56"/>
      <c r="T70" s="56"/>
      <c r="U70" s="56"/>
      <c r="V70" s="56"/>
      <c r="W70" s="56"/>
      <c r="X70" s="56"/>
      <c r="Y70" s="56"/>
      <c r="Z70" s="56"/>
      <c r="AA70" s="56"/>
      <c r="AB70" s="56"/>
      <c r="AC70" s="56"/>
      <c r="AD70" s="56"/>
      <c r="AE70" s="56"/>
      <c r="AF70" s="56"/>
      <c r="AG70" s="56"/>
      <c r="AH70" s="56"/>
      <c r="AI70" s="56"/>
    </row>
    <row r="71" spans="1:35" s="59" customFormat="1">
      <c r="A71" s="20">
        <v>63</v>
      </c>
      <c r="B71" s="33" t="s">
        <v>89</v>
      </c>
      <c r="C71" s="73" t="s">
        <v>91</v>
      </c>
      <c r="D71" s="94">
        <f>(15*30+100+50+100)/1000</f>
        <v>0.7</v>
      </c>
      <c r="E71" s="78">
        <v>200</v>
      </c>
      <c r="F71" s="78">
        <f>D71*E71</f>
        <v>140</v>
      </c>
      <c r="G71" s="58" t="s">
        <v>105</v>
      </c>
      <c r="H71" s="108" t="s">
        <v>79</v>
      </c>
      <c r="I71" s="78">
        <v>100</v>
      </c>
      <c r="J71" s="78">
        <v>9</v>
      </c>
      <c r="K71" s="78">
        <f>I71*J71</f>
        <v>900</v>
      </c>
      <c r="L71" s="56"/>
      <c r="M71" s="56"/>
      <c r="N71" s="56"/>
      <c r="O71" s="56"/>
      <c r="P71" s="56"/>
      <c r="Q71" s="56"/>
      <c r="R71" s="56"/>
      <c r="S71" s="56"/>
      <c r="T71" s="56"/>
      <c r="U71" s="56"/>
      <c r="V71" s="56"/>
      <c r="W71" s="56"/>
      <c r="X71" s="56"/>
      <c r="Y71" s="56"/>
      <c r="Z71" s="56"/>
      <c r="AA71" s="56"/>
      <c r="AB71" s="56"/>
      <c r="AC71" s="56"/>
      <c r="AD71" s="56"/>
      <c r="AE71" s="56"/>
      <c r="AF71" s="56"/>
      <c r="AG71" s="56"/>
      <c r="AH71" s="56"/>
      <c r="AI71" s="56"/>
    </row>
    <row r="72" spans="1:35" s="60" customFormat="1">
      <c r="A72" s="20">
        <v>64</v>
      </c>
      <c r="B72" s="33" t="s">
        <v>152</v>
      </c>
      <c r="C72" s="73" t="s">
        <v>90</v>
      </c>
      <c r="D72" s="78">
        <v>1</v>
      </c>
      <c r="E72" s="78">
        <v>3000</v>
      </c>
      <c r="F72" s="78">
        <f>D72*E72</f>
        <v>3000</v>
      </c>
      <c r="G72" s="58"/>
      <c r="H72" s="108"/>
      <c r="I72" s="74"/>
      <c r="J72" s="78"/>
      <c r="K72" s="78"/>
      <c r="L72" s="56"/>
      <c r="M72" s="56"/>
      <c r="N72" s="56"/>
      <c r="O72" s="56"/>
      <c r="P72" s="56"/>
      <c r="Q72" s="56"/>
      <c r="R72" s="56"/>
      <c r="S72" s="56"/>
      <c r="T72" s="56"/>
      <c r="U72" s="56"/>
      <c r="V72" s="56"/>
      <c r="W72" s="56"/>
      <c r="X72" s="56"/>
      <c r="Y72" s="56"/>
      <c r="Z72" s="56"/>
      <c r="AA72" s="56"/>
      <c r="AB72" s="56"/>
      <c r="AC72" s="56"/>
      <c r="AD72" s="56"/>
      <c r="AE72" s="56"/>
      <c r="AF72" s="56"/>
      <c r="AG72" s="56"/>
      <c r="AH72" s="56"/>
      <c r="AI72" s="56"/>
    </row>
    <row r="73" spans="1:35" s="59" customFormat="1" ht="26.4">
      <c r="A73" s="20">
        <v>65</v>
      </c>
      <c r="B73" s="33" t="s">
        <v>134</v>
      </c>
      <c r="C73" s="73" t="s">
        <v>132</v>
      </c>
      <c r="D73" s="73">
        <v>1</v>
      </c>
      <c r="E73" s="119">
        <v>3500</v>
      </c>
      <c r="F73" s="78">
        <f>D73*E73</f>
        <v>3500</v>
      </c>
      <c r="G73" s="45"/>
      <c r="H73" s="112"/>
      <c r="I73" s="113"/>
      <c r="J73" s="113"/>
      <c r="K73" s="104"/>
    </row>
    <row r="74" spans="1:35" s="56" customFormat="1">
      <c r="A74" s="51"/>
      <c r="B74" s="55" t="s">
        <v>95</v>
      </c>
      <c r="C74" s="85"/>
      <c r="D74" s="86"/>
      <c r="E74" s="86"/>
      <c r="F74" s="86">
        <f>SUM(F68:F73)</f>
        <v>10054</v>
      </c>
      <c r="G74" s="63" t="s">
        <v>103</v>
      </c>
      <c r="H74" s="106"/>
      <c r="I74" s="86"/>
      <c r="J74" s="92"/>
      <c r="K74" s="92">
        <f>SUM(K68:K73)</f>
        <v>937.5</v>
      </c>
    </row>
    <row r="75" spans="1:35" s="56" customFormat="1">
      <c r="A75" s="51"/>
      <c r="B75" s="64"/>
      <c r="C75" s="96"/>
      <c r="D75" s="96"/>
      <c r="E75" s="96"/>
      <c r="F75" s="97"/>
      <c r="G75" s="65" t="s">
        <v>100</v>
      </c>
      <c r="H75" s="98"/>
      <c r="I75" s="114"/>
      <c r="J75" s="114"/>
      <c r="K75" s="114">
        <f>K74+K66+K60</f>
        <v>7624.08</v>
      </c>
    </row>
    <row r="76" spans="1:35" s="56" customFormat="1">
      <c r="A76" s="51"/>
      <c r="B76" s="65" t="s">
        <v>101</v>
      </c>
      <c r="C76" s="98"/>
      <c r="D76" s="97"/>
      <c r="E76" s="97"/>
      <c r="F76" s="97">
        <f>F60+F74+F66</f>
        <v>51709.17</v>
      </c>
      <c r="G76" s="67" t="s">
        <v>102</v>
      </c>
      <c r="H76" s="115">
        <v>0.03</v>
      </c>
      <c r="I76" s="114"/>
      <c r="J76" s="114"/>
      <c r="K76" s="114">
        <f>K75*H76</f>
        <v>228.72239999999999</v>
      </c>
    </row>
    <row r="77" spans="1:35" s="56" customFormat="1">
      <c r="A77" s="51"/>
      <c r="B77" s="67"/>
      <c r="C77" s="99"/>
      <c r="D77" s="97"/>
      <c r="E77" s="97"/>
      <c r="F77" s="97"/>
      <c r="G77" s="66" t="s">
        <v>94</v>
      </c>
      <c r="H77" s="98"/>
      <c r="I77" s="114"/>
      <c r="J77" s="114"/>
      <c r="K77" s="114">
        <f>K75+K76</f>
        <v>7852.8023999999996</v>
      </c>
    </row>
    <row r="78" spans="1:35" s="56" customFormat="1">
      <c r="A78" s="51"/>
      <c r="B78" s="66" t="s">
        <v>93</v>
      </c>
      <c r="C78" s="98"/>
      <c r="D78" s="97"/>
      <c r="E78" s="97"/>
      <c r="F78" s="97">
        <f>F76</f>
        <v>51709.17</v>
      </c>
      <c r="G78" s="66" t="s">
        <v>104</v>
      </c>
      <c r="H78" s="98"/>
      <c r="I78" s="114"/>
      <c r="J78" s="114"/>
      <c r="K78" s="114">
        <f>F78+K77</f>
        <v>59561.972399999999</v>
      </c>
    </row>
    <row r="79" spans="1:35" s="56" customFormat="1" ht="13.8">
      <c r="A79" s="51"/>
      <c r="B79" s="64"/>
      <c r="C79" s="96"/>
      <c r="D79" s="96"/>
      <c r="E79" s="96"/>
      <c r="F79" s="96"/>
      <c r="G79" s="172" t="s">
        <v>185</v>
      </c>
      <c r="H79" s="173"/>
      <c r="I79" s="174"/>
      <c r="J79" s="174"/>
      <c r="K79" s="175">
        <f>K80/6</f>
        <v>11912.394480000001</v>
      </c>
    </row>
    <row r="80" spans="1:35" s="56" customFormat="1" ht="13.8">
      <c r="A80" s="51"/>
      <c r="B80" s="64"/>
      <c r="C80" s="96"/>
      <c r="D80" s="96"/>
      <c r="E80" s="96"/>
      <c r="F80" s="96"/>
      <c r="G80" s="172" t="s">
        <v>186</v>
      </c>
      <c r="H80" s="173"/>
      <c r="I80" s="174"/>
      <c r="J80" s="174"/>
      <c r="K80" s="175">
        <f>K78*1.2</f>
        <v>71474.366880000001</v>
      </c>
    </row>
    <row r="81" spans="1:35">
      <c r="A81" s="51"/>
      <c r="B81" s="64"/>
      <c r="C81" s="96"/>
      <c r="D81" s="96"/>
      <c r="E81" s="96"/>
      <c r="F81" s="96"/>
      <c r="G81" s="64"/>
      <c r="H81" s="96"/>
      <c r="I81" s="96"/>
      <c r="J81" s="96"/>
      <c r="K81" s="96"/>
      <c r="L81" s="56"/>
      <c r="M81" s="56"/>
      <c r="N81" s="56"/>
      <c r="O81" s="56"/>
      <c r="P81" s="56"/>
      <c r="Q81" s="56"/>
      <c r="R81" s="56"/>
      <c r="S81" s="56"/>
      <c r="T81" s="56"/>
      <c r="U81" s="56"/>
      <c r="V81" s="56"/>
      <c r="W81" s="56"/>
      <c r="X81" s="56"/>
      <c r="Y81" s="56"/>
      <c r="Z81" s="56"/>
      <c r="AA81" s="56"/>
      <c r="AB81" s="56"/>
      <c r="AC81" s="56"/>
      <c r="AD81" s="56"/>
      <c r="AE81" s="56"/>
      <c r="AF81" s="56"/>
      <c r="AG81" s="56"/>
      <c r="AH81" s="56"/>
      <c r="AI81" s="56"/>
    </row>
    <row r="82" spans="1:35">
      <c r="A82" s="68"/>
      <c r="L82" s="56"/>
      <c r="M82" s="56"/>
      <c r="N82" s="56"/>
      <c r="O82" s="56"/>
      <c r="P82" s="56"/>
      <c r="Q82" s="56"/>
      <c r="R82" s="56"/>
      <c r="S82" s="56"/>
      <c r="T82" s="56"/>
      <c r="U82" s="56"/>
      <c r="V82" s="56"/>
      <c r="W82" s="56"/>
      <c r="X82" s="56"/>
      <c r="Y82" s="56"/>
      <c r="Z82" s="56"/>
      <c r="AA82" s="56"/>
      <c r="AB82" s="56"/>
      <c r="AC82" s="56"/>
      <c r="AD82" s="56"/>
      <c r="AE82" s="56"/>
      <c r="AF82" s="56"/>
      <c r="AG82" s="56"/>
      <c r="AH82" s="56"/>
      <c r="AI82" s="56"/>
    </row>
    <row r="83" spans="1:35">
      <c r="A83" s="68"/>
      <c r="L83" s="56"/>
      <c r="M83" s="56"/>
      <c r="N83" s="56"/>
      <c r="O83" s="56"/>
      <c r="P83" s="56"/>
      <c r="Q83" s="56"/>
      <c r="R83" s="56"/>
      <c r="S83" s="56"/>
      <c r="T83" s="56"/>
      <c r="U83" s="56"/>
      <c r="V83" s="56"/>
      <c r="W83" s="56"/>
      <c r="X83" s="56"/>
      <c r="Y83" s="56"/>
      <c r="Z83" s="56"/>
      <c r="AA83" s="56"/>
      <c r="AB83" s="56"/>
      <c r="AC83" s="56"/>
      <c r="AD83" s="56"/>
      <c r="AE83" s="56"/>
      <c r="AF83" s="56"/>
      <c r="AG83" s="56"/>
      <c r="AH83" s="56"/>
      <c r="AI83" s="56"/>
    </row>
    <row r="84" spans="1:35">
      <c r="A84" s="68"/>
      <c r="L84" s="56"/>
      <c r="M84" s="56"/>
      <c r="N84" s="56"/>
      <c r="O84" s="56"/>
      <c r="P84" s="56"/>
      <c r="Q84" s="56"/>
      <c r="R84" s="56"/>
      <c r="S84" s="56"/>
      <c r="T84" s="56"/>
      <c r="U84" s="56"/>
      <c r="V84" s="56"/>
      <c r="W84" s="56"/>
      <c r="X84" s="56"/>
      <c r="Y84" s="56"/>
      <c r="Z84" s="56"/>
      <c r="AA84" s="56"/>
      <c r="AB84" s="56"/>
      <c r="AC84" s="56"/>
      <c r="AD84" s="56"/>
      <c r="AE84" s="56"/>
      <c r="AF84" s="56"/>
      <c r="AG84" s="56"/>
      <c r="AH84" s="56"/>
      <c r="AI84" s="56"/>
    </row>
    <row r="85" spans="1:35">
      <c r="A85" s="68"/>
      <c r="L85" s="56"/>
      <c r="M85" s="56"/>
      <c r="N85" s="56"/>
      <c r="O85" s="56"/>
      <c r="P85" s="56"/>
      <c r="Q85" s="56"/>
      <c r="R85" s="56"/>
      <c r="S85" s="56"/>
      <c r="T85" s="56"/>
      <c r="U85" s="56"/>
      <c r="V85" s="56"/>
      <c r="W85" s="56"/>
      <c r="X85" s="56"/>
      <c r="Y85" s="56"/>
      <c r="Z85" s="56"/>
      <c r="AA85" s="56"/>
      <c r="AB85" s="56"/>
      <c r="AC85" s="56"/>
      <c r="AD85" s="56"/>
      <c r="AE85" s="56"/>
      <c r="AF85" s="56"/>
      <c r="AG85" s="56"/>
      <c r="AH85" s="56"/>
      <c r="AI85" s="56"/>
    </row>
    <row r="86" spans="1:35">
      <c r="A86" s="68"/>
      <c r="L86" s="56"/>
      <c r="M86" s="56"/>
      <c r="N86" s="56"/>
      <c r="O86" s="56"/>
      <c r="P86" s="56"/>
      <c r="Q86" s="56"/>
      <c r="R86" s="56"/>
      <c r="S86" s="56"/>
      <c r="T86" s="56"/>
      <c r="U86" s="56"/>
      <c r="V86" s="56"/>
      <c r="W86" s="56"/>
      <c r="X86" s="56"/>
      <c r="Y86" s="56"/>
      <c r="Z86" s="56"/>
      <c r="AA86" s="56"/>
      <c r="AB86" s="56"/>
      <c r="AC86" s="56"/>
      <c r="AD86" s="56"/>
      <c r="AE86" s="56"/>
      <c r="AF86" s="56"/>
      <c r="AG86" s="56"/>
      <c r="AH86" s="56"/>
      <c r="AI86" s="56"/>
    </row>
    <row r="87" spans="1:35">
      <c r="A87" s="68"/>
      <c r="O87" s="56"/>
    </row>
    <row r="88" spans="1:35">
      <c r="A88" s="68"/>
    </row>
    <row r="89" spans="1:35">
      <c r="A89" s="68"/>
    </row>
    <row r="90" spans="1:35">
      <c r="A90" s="68"/>
    </row>
    <row r="91" spans="1:35">
      <c r="A91" s="68"/>
    </row>
    <row r="92" spans="1:35">
      <c r="A92" s="68"/>
    </row>
    <row r="93" spans="1:35">
      <c r="A93" s="68"/>
    </row>
    <row r="94" spans="1:35">
      <c r="A94" s="68"/>
    </row>
    <row r="95" spans="1:35">
      <c r="A95" s="68"/>
    </row>
    <row r="96" spans="1:35">
      <c r="A96" s="68"/>
    </row>
    <row r="97" spans="1:1">
      <c r="A97" s="68"/>
    </row>
    <row r="98" spans="1:1">
      <c r="A98" s="68"/>
    </row>
    <row r="99" spans="1:1">
      <c r="A99" s="68"/>
    </row>
    <row r="100" spans="1:1">
      <c r="A100" s="68"/>
    </row>
    <row r="101" spans="1:1">
      <c r="A101" s="68"/>
    </row>
    <row r="107" spans="1:1">
      <c r="A107" s="46"/>
    </row>
    <row r="108" spans="1:1">
      <c r="A108" s="46"/>
    </row>
    <row r="118" spans="1:15" s="59" customFormat="1">
      <c r="A118" s="47"/>
      <c r="B118" s="47"/>
      <c r="C118" s="100"/>
      <c r="D118" s="100"/>
      <c r="E118" s="100"/>
      <c r="F118" s="100"/>
      <c r="G118" s="47"/>
      <c r="H118" s="100"/>
      <c r="I118" s="100"/>
      <c r="J118" s="100"/>
      <c r="K118" s="100"/>
      <c r="O118" s="47"/>
    </row>
    <row r="119" spans="1:15" s="59" customFormat="1">
      <c r="A119" s="47"/>
      <c r="B119" s="47"/>
      <c r="C119" s="100"/>
      <c r="D119" s="100"/>
      <c r="E119" s="100"/>
      <c r="F119" s="100"/>
      <c r="G119" s="47"/>
      <c r="H119" s="100"/>
      <c r="I119" s="100"/>
      <c r="J119" s="100"/>
      <c r="K119" s="100"/>
    </row>
    <row r="120" spans="1:15" s="59" customFormat="1">
      <c r="A120" s="47"/>
      <c r="B120" s="47"/>
      <c r="C120" s="100"/>
      <c r="D120" s="100"/>
      <c r="E120" s="100"/>
      <c r="F120" s="100"/>
      <c r="G120" s="47"/>
      <c r="H120" s="100"/>
      <c r="I120" s="100"/>
      <c r="J120" s="100"/>
      <c r="K120" s="100"/>
    </row>
    <row r="121" spans="1:15" s="59" customFormat="1">
      <c r="A121" s="47"/>
      <c r="B121" s="47"/>
      <c r="C121" s="100"/>
      <c r="D121" s="100"/>
      <c r="E121" s="100"/>
      <c r="F121" s="100"/>
      <c r="G121" s="47"/>
      <c r="H121" s="100"/>
      <c r="I121" s="100"/>
      <c r="J121" s="100"/>
      <c r="K121" s="100"/>
    </row>
    <row r="122" spans="1:15" s="59" customFormat="1">
      <c r="A122" s="47"/>
      <c r="B122" s="47"/>
      <c r="C122" s="100"/>
      <c r="D122" s="100"/>
      <c r="E122" s="100"/>
      <c r="F122" s="100"/>
      <c r="G122" s="47"/>
      <c r="H122" s="100"/>
      <c r="I122" s="100"/>
      <c r="J122" s="100"/>
      <c r="K122" s="100"/>
    </row>
    <row r="123" spans="1:15" s="56" customFormat="1">
      <c r="A123" s="47"/>
      <c r="B123" s="47"/>
      <c r="C123" s="100"/>
      <c r="D123" s="100"/>
      <c r="E123" s="100"/>
      <c r="F123" s="100"/>
      <c r="G123" s="47"/>
      <c r="H123" s="100"/>
      <c r="I123" s="100"/>
      <c r="J123" s="100"/>
      <c r="K123" s="100"/>
      <c r="O123" s="59"/>
    </row>
    <row r="124" spans="1:15" s="56" customFormat="1">
      <c r="A124" s="47"/>
      <c r="B124" s="47"/>
      <c r="C124" s="100"/>
      <c r="D124" s="100"/>
      <c r="E124" s="100"/>
      <c r="F124" s="100"/>
      <c r="G124" s="47"/>
      <c r="H124" s="100"/>
      <c r="I124" s="100"/>
      <c r="J124" s="100"/>
      <c r="K124" s="100"/>
    </row>
    <row r="125" spans="1:15" s="69" customFormat="1" ht="29.4" customHeight="1">
      <c r="A125" s="47"/>
      <c r="B125" s="47"/>
      <c r="C125" s="100"/>
      <c r="D125" s="100"/>
      <c r="E125" s="100"/>
      <c r="F125" s="100"/>
      <c r="G125" s="47"/>
      <c r="H125" s="100"/>
      <c r="I125" s="100"/>
      <c r="J125" s="100"/>
      <c r="K125" s="100"/>
      <c r="O125" s="56"/>
    </row>
    <row r="126" spans="1:15" s="69" customFormat="1" ht="29.4" customHeight="1">
      <c r="A126" s="47"/>
      <c r="B126" s="47"/>
      <c r="C126" s="100"/>
      <c r="D126" s="100"/>
      <c r="E126" s="100"/>
      <c r="F126" s="100"/>
      <c r="G126" s="47"/>
      <c r="H126" s="100"/>
      <c r="I126" s="100"/>
      <c r="J126" s="100"/>
      <c r="K126" s="100"/>
    </row>
    <row r="127" spans="1:15" s="69" customFormat="1" ht="29.4" customHeight="1">
      <c r="A127" s="47"/>
      <c r="B127" s="47"/>
      <c r="C127" s="100"/>
      <c r="D127" s="100"/>
      <c r="E127" s="100"/>
      <c r="F127" s="100"/>
      <c r="G127" s="47"/>
      <c r="H127" s="100"/>
      <c r="I127" s="100"/>
      <c r="J127" s="100"/>
      <c r="K127" s="100"/>
    </row>
    <row r="128" spans="1:15">
      <c r="O128" s="69"/>
    </row>
  </sheetData>
  <protectedRanges>
    <protectedRange sqref="J21:J27 J9 J19 J39:J43" name="Range1_4_1_1_1"/>
  </protectedRanges>
  <mergeCells count="5">
    <mergeCell ref="A1:B1"/>
    <mergeCell ref="A2:B2"/>
    <mergeCell ref="A3:J3"/>
    <mergeCell ref="A4:I4"/>
    <mergeCell ref="A5:K6"/>
  </mergeCells>
  <pageMargins left="0.7" right="0.7" top="0.75" bottom="0.75" header="0.3" footer="0.3"/>
  <pageSetup paperSize="9" scale="3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2025-07-14T13:43:45Z</cp:lastPrinted>
  <dcterms:created xsi:type="dcterms:W3CDTF">1996-10-08T23:32:00Z</dcterms:created>
  <dcterms:modified xsi:type="dcterms:W3CDTF">2025-07-14T15:05:03Z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