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DL\Desktop\"/>
    </mc:Choice>
  </mc:AlternateContent>
  <xr:revisionPtr revIDLastSave="0" documentId="8_{8D6E16CB-07DC-4554-BE7D-AA45A130461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ідїзд №1" sheetId="1" r:id="rId1"/>
    <sheet name="підзд №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2" i="2" l="1"/>
  <c r="F62" i="2"/>
  <c r="F66" i="2"/>
  <c r="F59" i="2"/>
  <c r="K58" i="2"/>
  <c r="F58" i="2"/>
  <c r="K55" i="2"/>
  <c r="F55" i="2"/>
  <c r="I54" i="2"/>
  <c r="K54" i="2" s="1"/>
  <c r="F54" i="2"/>
  <c r="K52" i="2"/>
  <c r="I52" i="2"/>
  <c r="F52" i="2"/>
  <c r="I51" i="2"/>
  <c r="K51" i="2" s="1"/>
  <c r="K50" i="2"/>
  <c r="F50" i="2"/>
  <c r="K49" i="2"/>
  <c r="K48" i="2"/>
  <c r="K47" i="2"/>
  <c r="F47" i="2"/>
  <c r="K46" i="2"/>
  <c r="F46" i="2"/>
  <c r="F60" i="2" s="1"/>
  <c r="D46" i="2"/>
  <c r="K43" i="2"/>
  <c r="F43" i="2"/>
  <c r="K42" i="2"/>
  <c r="K41" i="2"/>
  <c r="K40" i="2"/>
  <c r="F40" i="2"/>
  <c r="F44" i="2" s="1"/>
  <c r="K39" i="2"/>
  <c r="K44" i="2" s="1"/>
  <c r="F39" i="2"/>
  <c r="K36" i="2"/>
  <c r="K35" i="2"/>
  <c r="K34" i="2"/>
  <c r="F34" i="2"/>
  <c r="K33" i="2"/>
  <c r="F33" i="2"/>
  <c r="K32" i="2"/>
  <c r="I31" i="2"/>
  <c r="K31" i="2" s="1"/>
  <c r="F31" i="2"/>
  <c r="K30" i="2"/>
  <c r="I30" i="2"/>
  <c r="F30" i="2"/>
  <c r="K29" i="2"/>
  <c r="K28" i="2"/>
  <c r="K27" i="2"/>
  <c r="K26" i="2"/>
  <c r="K25" i="2"/>
  <c r="K24" i="2"/>
  <c r="I24" i="2"/>
  <c r="F24" i="2"/>
  <c r="I23" i="2"/>
  <c r="K23" i="2" s="1"/>
  <c r="F23" i="2"/>
  <c r="K22" i="2"/>
  <c r="K21" i="2"/>
  <c r="K20" i="2"/>
  <c r="I19" i="2"/>
  <c r="K19" i="2" s="1"/>
  <c r="I18" i="2"/>
  <c r="K18" i="2" s="1"/>
  <c r="F18" i="2"/>
  <c r="K17" i="2"/>
  <c r="K16" i="2"/>
  <c r="K15" i="2"/>
  <c r="I15" i="2"/>
  <c r="K14" i="2"/>
  <c r="I14" i="2"/>
  <c r="K13" i="2"/>
  <c r="I13" i="2"/>
  <c r="F13" i="2"/>
  <c r="I12" i="2"/>
  <c r="K12" i="2" s="1"/>
  <c r="K37" i="2" s="1"/>
  <c r="F12" i="2"/>
  <c r="F37" i="2" s="1"/>
  <c r="F9" i="2"/>
  <c r="D9" i="2"/>
  <c r="K8" i="2"/>
  <c r="K10" i="2" s="1"/>
  <c r="F8" i="2"/>
  <c r="F7" i="2"/>
  <c r="F6" i="2"/>
  <c r="F5" i="2"/>
  <c r="F4" i="2"/>
  <c r="F10" i="2" s="1"/>
  <c r="I56" i="2" l="1"/>
  <c r="K56" i="2" s="1"/>
  <c r="K60" i="2" s="1"/>
  <c r="K58" i="1"/>
  <c r="F59" i="1"/>
  <c r="F58" i="1"/>
  <c r="F52" i="1"/>
  <c r="I52" i="1"/>
  <c r="K52" i="1" s="1"/>
  <c r="K50" i="1"/>
  <c r="K32" i="1"/>
  <c r="I31" i="1"/>
  <c r="K31" i="1" s="1"/>
  <c r="F31" i="1"/>
  <c r="I30" i="1"/>
  <c r="K30" i="1" s="1"/>
  <c r="F30" i="1"/>
  <c r="K25" i="1"/>
  <c r="I14" i="1"/>
  <c r="K14" i="1" s="1"/>
  <c r="K40" i="1"/>
  <c r="K41" i="1"/>
  <c r="K42" i="1"/>
  <c r="K43" i="1"/>
  <c r="K39" i="1"/>
  <c r="F39" i="1"/>
  <c r="F40" i="1"/>
  <c r="K49" i="1"/>
  <c r="K48" i="1"/>
  <c r="K47" i="1"/>
  <c r="K46" i="1"/>
  <c r="K60" i="1" s="1"/>
  <c r="K28" i="1"/>
  <c r="K26" i="1"/>
  <c r="K36" i="1"/>
  <c r="K35" i="1"/>
  <c r="K34" i="1"/>
  <c r="F47" i="1"/>
  <c r="F34" i="1"/>
  <c r="F50" i="1"/>
  <c r="F55" i="1"/>
  <c r="K55" i="1"/>
  <c r="I54" i="1"/>
  <c r="I56" i="1" s="1"/>
  <c r="K56" i="1" s="1"/>
  <c r="K33" i="1"/>
  <c r="K29" i="1"/>
  <c r="K27" i="1"/>
  <c r="I24" i="1"/>
  <c r="K24" i="1" s="1"/>
  <c r="F23" i="1"/>
  <c r="I23" i="1"/>
  <c r="K23" i="1" s="1"/>
  <c r="I19" i="1"/>
  <c r="K19" i="1" s="1"/>
  <c r="I18" i="1"/>
  <c r="K18" i="1" s="1"/>
  <c r="K16" i="1"/>
  <c r="K17" i="1"/>
  <c r="K20" i="1"/>
  <c r="K21" i="1"/>
  <c r="K22" i="1"/>
  <c r="I12" i="1"/>
  <c r="K12" i="1" s="1"/>
  <c r="F12" i="1"/>
  <c r="F54" i="1"/>
  <c r="F60" i="1" s="1"/>
  <c r="D46" i="1"/>
  <c r="F46" i="1" s="1"/>
  <c r="I13" i="1"/>
  <c r="K13" i="1" s="1"/>
  <c r="F43" i="1"/>
  <c r="F33" i="1"/>
  <c r="F24" i="1"/>
  <c r="F18" i="1"/>
  <c r="K8" i="1"/>
  <c r="K10" i="1" s="1"/>
  <c r="D9" i="1"/>
  <c r="F9" i="1" s="1"/>
  <c r="F5" i="1"/>
  <c r="F6" i="1"/>
  <c r="F7" i="1"/>
  <c r="F8" i="1"/>
  <c r="F4" i="1"/>
  <c r="I51" i="1" l="1"/>
  <c r="K51" i="1" s="1"/>
  <c r="F44" i="1"/>
  <c r="K44" i="1"/>
  <c r="I15" i="1"/>
  <c r="K15" i="1" s="1"/>
  <c r="K37" i="1" s="1"/>
  <c r="F13" i="1"/>
  <c r="F37" i="1" s="1"/>
  <c r="K54" i="1"/>
  <c r="F10" i="1"/>
  <c r="F62" i="1" l="1"/>
  <c r="K62" i="1"/>
  <c r="F66" i="1" l="1"/>
</calcChain>
</file>

<file path=xl/sharedStrings.xml><?xml version="1.0" encoding="utf-8"?>
<sst xmlns="http://schemas.openxmlformats.org/spreadsheetml/2006/main" count="302" uniqueCount="73">
  <si>
    <t>Демонтаж плитки підлога</t>
  </si>
  <si>
    <t xml:space="preserve">Демонтаж плитки стіни </t>
  </si>
  <si>
    <t>Демонтаж стелі Армстронг</t>
  </si>
  <si>
    <t xml:space="preserve">Демонтаж навісних елемнтів </t>
  </si>
  <si>
    <t>м2</t>
  </si>
  <si>
    <t>шт.</t>
  </si>
  <si>
    <t>Вививіз сміття</t>
  </si>
  <si>
    <t>Навантаження/розвантаження</t>
  </si>
  <si>
    <t>міш.</t>
  </si>
  <si>
    <t>т.</t>
  </si>
  <si>
    <t>Всього:</t>
  </si>
  <si>
    <t>Мішок будівельний</t>
  </si>
  <si>
    <t>Демонтажні роботи</t>
  </si>
  <si>
    <t>Малярні роботи</t>
  </si>
  <si>
    <t>Шпаклювання стін</t>
  </si>
  <si>
    <t>Фарбування стін</t>
  </si>
  <si>
    <t>Влаштування лпитки</t>
  </si>
  <si>
    <t>Затирання швів</t>
  </si>
  <si>
    <t>Ремонтні роботи по стінам (25% від обєму)</t>
  </si>
  <si>
    <t>Влаштування стелі</t>
  </si>
  <si>
    <t>Шпаклівка Knauf Super Finish</t>
  </si>
  <si>
    <t>Грунтовка</t>
  </si>
  <si>
    <t>Грунтування основи</t>
  </si>
  <si>
    <t>Грунтовка Ст-17</t>
  </si>
  <si>
    <t>Шпатель 250мм</t>
  </si>
  <si>
    <t>л.</t>
  </si>
  <si>
    <t>кг.</t>
  </si>
  <si>
    <t xml:space="preserve">Плівка захисна з малярською стрічкою 2100мм×20м SIGMA </t>
  </si>
  <si>
    <t>Валік в зборі 250мм</t>
  </si>
  <si>
    <t>Валік в зборі 100мм</t>
  </si>
  <si>
    <t>Шпатель 100мм</t>
  </si>
  <si>
    <t>Плівка ПЕ 120мкм</t>
  </si>
  <si>
    <t>Відро пластикове 16л.</t>
  </si>
  <si>
    <t>Скотч малярний</t>
  </si>
  <si>
    <t>Грунтування перед фарбуванням</t>
  </si>
  <si>
    <t>Шинопровод OLEDIM OT01 220V 1м черный</t>
  </si>
  <si>
    <t>м.п</t>
  </si>
  <si>
    <t>Трековий прожектор Светкомплект TR-D 020 20 Вт 4200 К чорний</t>
  </si>
  <si>
    <t>Дюбель</t>
  </si>
  <si>
    <t>Провід 3х1.5мм</t>
  </si>
  <si>
    <t>Кабель канал 40х20мм</t>
  </si>
  <si>
    <t xml:space="preserve">Монтаж світильників (1 шт. на 3 м²) </t>
  </si>
  <si>
    <t xml:space="preserve">Монтаж трекеру магнітного </t>
  </si>
  <si>
    <t>Монтаж кабель каналу</t>
  </si>
  <si>
    <t>Покриття лаком/маслом</t>
  </si>
  <si>
    <t>Рейка дерев’яна сосна 40×20×3000 мм (~0,04 м²/шт)</t>
  </si>
  <si>
    <t>компл.</t>
  </si>
  <si>
    <t>Лак або масло для дерева (1 л на 10 м²)</t>
  </si>
  <si>
    <t>Кісточка флейцева</t>
  </si>
  <si>
    <t>Ванночик під 250мм</t>
  </si>
  <si>
    <t>Ванночик під 100мм</t>
  </si>
  <si>
    <t>Кріплення (дюбелі, саморізи, кліпси тощо) комплект на 5м2</t>
  </si>
  <si>
    <t>Монтаж кабелів відкритого типу</t>
  </si>
  <si>
    <t>Підготовка основи (грунтування + стяжка)</t>
  </si>
  <si>
    <t xml:space="preserve">Укладання плитки </t>
  </si>
  <si>
    <t>м²</t>
  </si>
  <si>
    <t>Клей для плитки (Ceresit CM-12, витрата ~4,5 кг/м²)</t>
  </si>
  <si>
    <t>кг</t>
  </si>
  <si>
    <t>Затирка для швів (витрата ~0,4 кг/м²)</t>
  </si>
  <si>
    <t>Грунтовка (0,1 л/м²)</t>
  </si>
  <si>
    <t>л</t>
  </si>
  <si>
    <t>Самовирівнювальна суміш (2,5 кг/м²)</t>
  </si>
  <si>
    <t>Керамічна плитка (із запасом 5%)</t>
  </si>
  <si>
    <t xml:space="preserve">Сітка армуюча </t>
  </si>
  <si>
    <t>CERESIT CT-42 Фарба акрилова водно-дисперсійна (14 кг/10 л)</t>
  </si>
  <si>
    <t>Фарбування стелі</t>
  </si>
  <si>
    <t>Грунтування перед фарбуванням стелі</t>
  </si>
  <si>
    <t>Всього роботи:</t>
  </si>
  <si>
    <t>Інше</t>
  </si>
  <si>
    <t xml:space="preserve">Вивезення сміття </t>
  </si>
  <si>
    <t xml:space="preserve">Прибирання </t>
  </si>
  <si>
    <t xml:space="preserve">повех </t>
  </si>
  <si>
    <t xml:space="preserve">Монтаж деревяних рейок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</si>
</sst>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" fontId="1" fillId="0" borderId="0" xfId="0" applyNumberFormat="1" applyFont="1"/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/>
    <xf numFmtId="0" fontId="1" fillId="0" borderId="1" xfId="0" applyFont="1" applyBorder="1"/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2" borderId="2" xfId="0" applyNumberFormat="1" applyFont="1" applyFill="1" applyBorder="1" applyAlignment="1"/>
    <xf numFmtId="4" fontId="2" fillId="2" borderId="3" xfId="0" applyNumberFormat="1" applyFont="1" applyFill="1" applyBorder="1" applyAlignment="1"/>
    <xf numFmtId="4" fontId="2" fillId="2" borderId="4" xfId="0" applyNumberFormat="1" applyFont="1" applyFill="1" applyBorder="1" applyAlignment="1"/>
    <xf numFmtId="4" fontId="4" fillId="3" borderId="1" xfId="0" applyNumberFormat="1" applyFont="1" applyFill="1" applyBorder="1"/>
    <xf numFmtId="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4" fontId="4" fillId="3" borderId="1" xfId="0" applyNumberFormat="1" applyFont="1" applyFill="1" applyBorder="1" applyAlignment="1"/>
    <xf numFmtId="4" fontId="3" fillId="0" borderId="1" xfId="0" applyNumberFormat="1" applyFont="1" applyBorder="1" applyAlignment="1">
      <alignment horizontal="center"/>
    </xf>
    <xf numFmtId="4" fontId="5" fillId="3" borderId="1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/>
    <xf numFmtId="4" fontId="1" fillId="2" borderId="4" xfId="0" applyNumberFormat="1" applyFont="1" applyFill="1" applyBorder="1" applyAlignment="1"/>
    <xf numFmtId="2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4" fontId="1" fillId="0" borderId="1" xfId="0" applyNumberFormat="1" applyFont="1" applyBorder="1"/>
    <xf numFmtId="4" fontId="1" fillId="0" borderId="1" xfId="0" applyNumberFormat="1" applyFont="1" applyBorder="1"/>
    <xf numFmtId="4" fontId="5" fillId="3" borderId="1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66"/>
  <sheetViews>
    <sheetView tabSelected="1" workbookViewId="0">
      <selection activeCell="C72" sqref="C72"/>
    </sheetView>
  </sheetViews>
  <sheetFormatPr defaultRowHeight="15.6" x14ac:dyDescent="0.3"/>
  <cols>
    <col min="1" max="1" width="8.88671875" style="1"/>
    <col min="2" max="2" width="43.5546875" style="1" bestFit="1" customWidth="1"/>
    <col min="3" max="3" width="8.88671875" style="7"/>
    <col min="4" max="4" width="9.109375" style="7" bestFit="1" customWidth="1"/>
    <col min="5" max="5" width="9.109375" style="8" bestFit="1" customWidth="1"/>
    <col min="6" max="6" width="11" style="8" bestFit="1" customWidth="1"/>
    <col min="7" max="7" width="68.21875" style="1" bestFit="1" customWidth="1"/>
    <col min="8" max="8" width="8.88671875" style="1"/>
    <col min="9" max="10" width="9.109375" style="7" bestFit="1" customWidth="1"/>
    <col min="11" max="11" width="11" style="7" bestFit="1" customWidth="1"/>
    <col min="12" max="12" width="4.88671875" style="1" bestFit="1" customWidth="1"/>
    <col min="13" max="13" width="8.88671875" style="1"/>
    <col min="14" max="14" width="8.88671875" style="25"/>
    <col min="15" max="16384" width="8.88671875" style="1"/>
  </cols>
  <sheetData>
    <row r="3" spans="2:14" s="9" customFormat="1" ht="17.399999999999999" x14ac:dyDescent="0.3">
      <c r="B3" s="10" t="s">
        <v>12</v>
      </c>
      <c r="C3" s="19"/>
      <c r="D3" s="11"/>
      <c r="E3" s="11"/>
      <c r="F3" s="11"/>
      <c r="G3" s="11"/>
      <c r="H3" s="11"/>
      <c r="I3" s="11"/>
      <c r="J3" s="11"/>
      <c r="K3" s="12"/>
      <c r="N3" s="24"/>
    </row>
    <row r="4" spans="2:14" x14ac:dyDescent="0.3">
      <c r="B4" s="2" t="s">
        <v>0</v>
      </c>
      <c r="C4" s="3" t="s">
        <v>4</v>
      </c>
      <c r="D4" s="3">
        <v>41.77</v>
      </c>
      <c r="E4" s="4">
        <v>100</v>
      </c>
      <c r="F4" s="4">
        <f>D4*E4</f>
        <v>4177</v>
      </c>
      <c r="G4" s="13"/>
      <c r="H4" s="13"/>
      <c r="I4" s="14"/>
      <c r="J4" s="14"/>
      <c r="K4" s="14"/>
    </row>
    <row r="5" spans="2:14" x14ac:dyDescent="0.3">
      <c r="B5" s="2" t="s">
        <v>1</v>
      </c>
      <c r="C5" s="3" t="s">
        <v>4</v>
      </c>
      <c r="D5" s="3">
        <v>46.36</v>
      </c>
      <c r="E5" s="4">
        <v>100</v>
      </c>
      <c r="F5" s="4">
        <f t="shared" ref="F5:F9" si="0">D5*E5</f>
        <v>4636</v>
      </c>
      <c r="G5" s="13"/>
      <c r="H5" s="13"/>
      <c r="I5" s="14"/>
      <c r="J5" s="14"/>
      <c r="K5" s="14"/>
    </row>
    <row r="6" spans="2:14" x14ac:dyDescent="0.3">
      <c r="B6" s="2" t="s">
        <v>2</v>
      </c>
      <c r="C6" s="3" t="s">
        <v>4</v>
      </c>
      <c r="D6" s="3">
        <v>41.77</v>
      </c>
      <c r="E6" s="4">
        <v>100</v>
      </c>
      <c r="F6" s="4">
        <f t="shared" si="0"/>
        <v>4177</v>
      </c>
      <c r="G6" s="13"/>
      <c r="H6" s="13"/>
      <c r="I6" s="14"/>
      <c r="J6" s="14"/>
      <c r="K6" s="14"/>
    </row>
    <row r="7" spans="2:14" x14ac:dyDescent="0.3">
      <c r="B7" s="2" t="s">
        <v>3</v>
      </c>
      <c r="C7" s="3" t="s">
        <v>5</v>
      </c>
      <c r="D7" s="3">
        <v>18</v>
      </c>
      <c r="E7" s="4">
        <v>150</v>
      </c>
      <c r="F7" s="4">
        <f t="shared" si="0"/>
        <v>2700</v>
      </c>
      <c r="G7" s="13"/>
      <c r="H7" s="13"/>
      <c r="I7" s="14"/>
      <c r="J7" s="14"/>
      <c r="K7" s="14"/>
    </row>
    <row r="8" spans="2:14" x14ac:dyDescent="0.3">
      <c r="B8" s="2" t="s">
        <v>7</v>
      </c>
      <c r="C8" s="3" t="s">
        <v>8</v>
      </c>
      <c r="D8" s="3">
        <v>100</v>
      </c>
      <c r="E8" s="4">
        <v>30</v>
      </c>
      <c r="F8" s="4">
        <f t="shared" si="0"/>
        <v>3000</v>
      </c>
      <c r="G8" s="13" t="s">
        <v>11</v>
      </c>
      <c r="H8" s="13" t="s">
        <v>5</v>
      </c>
      <c r="I8" s="14">
        <v>100</v>
      </c>
      <c r="J8" s="14">
        <v>13.87</v>
      </c>
      <c r="K8" s="14">
        <f>I8*J8</f>
        <v>1387</v>
      </c>
    </row>
    <row r="9" spans="2:14" x14ac:dyDescent="0.3">
      <c r="B9" s="2" t="s">
        <v>6</v>
      </c>
      <c r="C9" s="3" t="s">
        <v>9</v>
      </c>
      <c r="D9" s="3">
        <f>D8*0.035</f>
        <v>3.5000000000000004</v>
      </c>
      <c r="E9" s="4">
        <v>420</v>
      </c>
      <c r="F9" s="4">
        <f t="shared" si="0"/>
        <v>1470.0000000000002</v>
      </c>
      <c r="G9" s="13"/>
      <c r="H9" s="13"/>
      <c r="I9" s="14"/>
      <c r="J9" s="14"/>
      <c r="K9" s="14"/>
    </row>
    <row r="10" spans="2:14" ht="16.2" x14ac:dyDescent="0.35">
      <c r="B10" s="31" t="s">
        <v>10</v>
      </c>
      <c r="C10" s="31"/>
      <c r="D10" s="31"/>
      <c r="E10" s="31"/>
      <c r="F10" s="17">
        <f>SUM(F4:F9)</f>
        <v>20160</v>
      </c>
      <c r="G10" s="28" t="s">
        <v>10</v>
      </c>
      <c r="H10" s="28"/>
      <c r="I10" s="28"/>
      <c r="J10" s="28"/>
      <c r="K10" s="18">
        <f>SUM(K4:K9)</f>
        <v>1387</v>
      </c>
    </row>
    <row r="11" spans="2:14" s="9" customFormat="1" ht="17.399999999999999" x14ac:dyDescent="0.3">
      <c r="B11" s="10" t="s">
        <v>13</v>
      </c>
      <c r="C11" s="19"/>
      <c r="D11" s="11"/>
      <c r="E11" s="11"/>
      <c r="F11" s="11"/>
      <c r="G11" s="11"/>
      <c r="H11" s="11"/>
      <c r="I11" s="11"/>
      <c r="J11" s="11"/>
      <c r="K11" s="12"/>
      <c r="N11" s="24"/>
    </row>
    <row r="12" spans="2:14" x14ac:dyDescent="0.3">
      <c r="B12" s="5" t="s">
        <v>22</v>
      </c>
      <c r="C12" s="3" t="s">
        <v>4</v>
      </c>
      <c r="D12" s="4">
        <v>168.67</v>
      </c>
      <c r="E12" s="4">
        <v>10</v>
      </c>
      <c r="F12" s="4">
        <f>D12*E12</f>
        <v>1686.6999999999998</v>
      </c>
      <c r="G12" s="15" t="s">
        <v>23</v>
      </c>
      <c r="H12" s="16" t="s">
        <v>25</v>
      </c>
      <c r="I12" s="14">
        <f>D12*0.3</f>
        <v>50.600999999999992</v>
      </c>
      <c r="J12" s="14">
        <v>37.89</v>
      </c>
      <c r="K12" s="14">
        <f>I12*J12</f>
        <v>1917.2718899999998</v>
      </c>
    </row>
    <row r="13" spans="2:14" x14ac:dyDescent="0.3">
      <c r="B13" s="5" t="s">
        <v>18</v>
      </c>
      <c r="C13" s="3" t="s">
        <v>36</v>
      </c>
      <c r="D13" s="4">
        <v>40</v>
      </c>
      <c r="E13" s="4">
        <v>150</v>
      </c>
      <c r="F13" s="4">
        <f>D13*E13</f>
        <v>6000</v>
      </c>
      <c r="G13" s="13" t="s">
        <v>20</v>
      </c>
      <c r="H13" s="16" t="s">
        <v>26</v>
      </c>
      <c r="I13" s="14">
        <f>D13*1.6</f>
        <v>64</v>
      </c>
      <c r="J13" s="14">
        <v>55.18</v>
      </c>
      <c r="K13" s="14">
        <f t="shared" ref="K13:K22" si="1">I13*J13</f>
        <v>3531.52</v>
      </c>
    </row>
    <row r="14" spans="2:14" x14ac:dyDescent="0.3">
      <c r="B14" s="5"/>
      <c r="C14" s="3"/>
      <c r="D14" s="4"/>
      <c r="E14" s="4"/>
      <c r="F14" s="4"/>
      <c r="G14" s="13" t="s">
        <v>63</v>
      </c>
      <c r="H14" s="16" t="s">
        <v>4</v>
      </c>
      <c r="I14" s="14">
        <f>D13*0.15</f>
        <v>6</v>
      </c>
      <c r="J14" s="14">
        <v>48.59</v>
      </c>
      <c r="K14" s="14">
        <f t="shared" si="1"/>
        <v>291.54000000000002</v>
      </c>
    </row>
    <row r="15" spans="2:14" x14ac:dyDescent="0.3">
      <c r="B15" s="5"/>
      <c r="C15" s="3"/>
      <c r="D15" s="4"/>
      <c r="E15" s="4"/>
      <c r="F15" s="4"/>
      <c r="G15" s="15" t="s">
        <v>23</v>
      </c>
      <c r="H15" s="16" t="s">
        <v>25</v>
      </c>
      <c r="I15" s="14">
        <f>D13*0.15</f>
        <v>6</v>
      </c>
      <c r="J15" s="14">
        <v>37.89</v>
      </c>
      <c r="K15" s="14">
        <f t="shared" si="1"/>
        <v>227.34</v>
      </c>
    </row>
    <row r="16" spans="2:14" x14ac:dyDescent="0.3">
      <c r="B16" s="5"/>
      <c r="C16" s="3"/>
      <c r="D16" s="4"/>
      <c r="E16" s="4"/>
      <c r="F16" s="4"/>
      <c r="G16" s="13" t="s">
        <v>24</v>
      </c>
      <c r="H16" s="16" t="s">
        <v>5</v>
      </c>
      <c r="I16" s="14">
        <v>2</v>
      </c>
      <c r="J16" s="14">
        <v>121.22</v>
      </c>
      <c r="K16" s="14">
        <f t="shared" si="1"/>
        <v>242.44</v>
      </c>
    </row>
    <row r="17" spans="2:11" x14ac:dyDescent="0.3">
      <c r="B17" s="5"/>
      <c r="C17" s="3"/>
      <c r="D17" s="4"/>
      <c r="E17" s="4"/>
      <c r="F17" s="4"/>
      <c r="G17" s="13" t="s">
        <v>30</v>
      </c>
      <c r="H17" s="16" t="s">
        <v>5</v>
      </c>
      <c r="I17" s="14">
        <v>2</v>
      </c>
      <c r="J17" s="14">
        <v>92.87</v>
      </c>
      <c r="K17" s="14">
        <f t="shared" si="1"/>
        <v>185.74</v>
      </c>
    </row>
    <row r="18" spans="2:11" x14ac:dyDescent="0.3">
      <c r="B18" s="2" t="s">
        <v>14</v>
      </c>
      <c r="C18" s="3" t="s">
        <v>4</v>
      </c>
      <c r="D18" s="3">
        <v>168.67</v>
      </c>
      <c r="E18" s="4">
        <v>120</v>
      </c>
      <c r="F18" s="4">
        <f>D18*E18</f>
        <v>20240.399999999998</v>
      </c>
      <c r="G18" s="13" t="s">
        <v>20</v>
      </c>
      <c r="H18" s="16" t="s">
        <v>26</v>
      </c>
      <c r="I18" s="14">
        <f>D18*1.6</f>
        <v>269.87200000000001</v>
      </c>
      <c r="J18" s="14">
        <v>55.18</v>
      </c>
      <c r="K18" s="14">
        <f t="shared" si="1"/>
        <v>14891.536960000001</v>
      </c>
    </row>
    <row r="19" spans="2:11" x14ac:dyDescent="0.3">
      <c r="B19" s="2"/>
      <c r="C19" s="3"/>
      <c r="D19" s="3"/>
      <c r="E19" s="4"/>
      <c r="F19" s="4"/>
      <c r="G19" s="15" t="s">
        <v>23</v>
      </c>
      <c r="H19" s="16" t="s">
        <v>25</v>
      </c>
      <c r="I19" s="14">
        <f>D18*0.15</f>
        <v>25.300499999999996</v>
      </c>
      <c r="J19" s="14">
        <v>37.89</v>
      </c>
      <c r="K19" s="14">
        <f t="shared" si="1"/>
        <v>958.63594499999988</v>
      </c>
    </row>
    <row r="20" spans="2:11" x14ac:dyDescent="0.3">
      <c r="B20" s="2"/>
      <c r="C20" s="3"/>
      <c r="D20" s="3"/>
      <c r="E20" s="4"/>
      <c r="F20" s="4"/>
      <c r="G20" s="13" t="s">
        <v>27</v>
      </c>
      <c r="H20" s="13" t="s">
        <v>5</v>
      </c>
      <c r="I20" s="14">
        <v>6</v>
      </c>
      <c r="J20" s="14">
        <v>178</v>
      </c>
      <c r="K20" s="14">
        <f t="shared" si="1"/>
        <v>1068</v>
      </c>
    </row>
    <row r="21" spans="2:11" x14ac:dyDescent="0.3">
      <c r="B21" s="2"/>
      <c r="C21" s="3"/>
      <c r="D21" s="3"/>
      <c r="E21" s="4"/>
      <c r="F21" s="4"/>
      <c r="G21" s="13" t="s">
        <v>31</v>
      </c>
      <c r="H21" s="13" t="s">
        <v>4</v>
      </c>
      <c r="I21" s="14">
        <v>50</v>
      </c>
      <c r="J21" s="14">
        <v>29.78</v>
      </c>
      <c r="K21" s="14">
        <f t="shared" si="1"/>
        <v>1489</v>
      </c>
    </row>
    <row r="22" spans="2:11" x14ac:dyDescent="0.3">
      <c r="B22" s="2"/>
      <c r="C22" s="3"/>
      <c r="D22" s="3"/>
      <c r="E22" s="4"/>
      <c r="F22" s="4"/>
      <c r="G22" s="13" t="s">
        <v>32</v>
      </c>
      <c r="H22" s="13" t="s">
        <v>5</v>
      </c>
      <c r="I22" s="14">
        <v>2</v>
      </c>
      <c r="J22" s="14">
        <v>201.47</v>
      </c>
      <c r="K22" s="14">
        <f t="shared" si="1"/>
        <v>402.94</v>
      </c>
    </row>
    <row r="23" spans="2:11" x14ac:dyDescent="0.3">
      <c r="B23" s="2" t="s">
        <v>34</v>
      </c>
      <c r="C23" s="3" t="s">
        <v>4</v>
      </c>
      <c r="D23" s="3">
        <v>168.57</v>
      </c>
      <c r="E23" s="4">
        <v>10</v>
      </c>
      <c r="F23" s="4">
        <f>D23*E23</f>
        <v>1685.6999999999998</v>
      </c>
      <c r="G23" s="15" t="s">
        <v>21</v>
      </c>
      <c r="H23" s="13" t="s">
        <v>25</v>
      </c>
      <c r="I23" s="14">
        <f>D23*0.15</f>
        <v>25.285499999999999</v>
      </c>
      <c r="J23" s="14">
        <v>37.89</v>
      </c>
      <c r="K23" s="14">
        <f t="shared" ref="K23:K29" si="2">I23*J23</f>
        <v>958.06759499999998</v>
      </c>
    </row>
    <row r="24" spans="2:11" x14ac:dyDescent="0.3">
      <c r="B24" s="2" t="s">
        <v>15</v>
      </c>
      <c r="C24" s="3" t="s">
        <v>4</v>
      </c>
      <c r="D24" s="3">
        <v>168.57</v>
      </c>
      <c r="E24" s="4">
        <v>80</v>
      </c>
      <c r="F24" s="4">
        <f>D24*E24</f>
        <v>13485.599999999999</v>
      </c>
      <c r="G24" s="13" t="s">
        <v>64</v>
      </c>
      <c r="H24" s="13" t="s">
        <v>25</v>
      </c>
      <c r="I24" s="14">
        <f>D23*0.3</f>
        <v>50.570999999999998</v>
      </c>
      <c r="J24" s="14">
        <v>168</v>
      </c>
      <c r="K24" s="14">
        <f t="shared" si="2"/>
        <v>8495.9279999999999</v>
      </c>
    </row>
    <row r="25" spans="2:11" x14ac:dyDescent="0.3">
      <c r="B25" s="2"/>
      <c r="C25" s="3"/>
      <c r="D25" s="3"/>
      <c r="E25" s="4"/>
      <c r="F25" s="4"/>
      <c r="G25" s="13" t="s">
        <v>33</v>
      </c>
      <c r="H25" s="13" t="s">
        <v>5</v>
      </c>
      <c r="I25" s="14">
        <v>3</v>
      </c>
      <c r="J25" s="14">
        <v>159.47999999999999</v>
      </c>
      <c r="K25" s="14">
        <f>I25*J25</f>
        <v>478.43999999999994</v>
      </c>
    </row>
    <row r="26" spans="2:11" x14ac:dyDescent="0.3">
      <c r="B26" s="2"/>
      <c r="C26" s="3"/>
      <c r="D26" s="3"/>
      <c r="E26" s="4"/>
      <c r="F26" s="4"/>
      <c r="G26" s="13" t="s">
        <v>49</v>
      </c>
      <c r="H26" s="13" t="s">
        <v>5</v>
      </c>
      <c r="I26" s="14">
        <v>2</v>
      </c>
      <c r="J26" s="14">
        <v>121.4</v>
      </c>
      <c r="K26" s="14">
        <f t="shared" si="2"/>
        <v>242.8</v>
      </c>
    </row>
    <row r="27" spans="2:11" x14ac:dyDescent="0.3">
      <c r="B27" s="2"/>
      <c r="C27" s="3"/>
      <c r="D27" s="3"/>
      <c r="E27" s="4"/>
      <c r="F27" s="4"/>
      <c r="G27" s="13" t="s">
        <v>29</v>
      </c>
      <c r="H27" s="16" t="s">
        <v>5</v>
      </c>
      <c r="I27" s="14">
        <v>2</v>
      </c>
      <c r="J27" s="14">
        <v>254</v>
      </c>
      <c r="K27" s="14">
        <f t="shared" si="2"/>
        <v>508</v>
      </c>
    </row>
    <row r="28" spans="2:11" x14ac:dyDescent="0.3">
      <c r="B28" s="2"/>
      <c r="C28" s="3"/>
      <c r="D28" s="3"/>
      <c r="E28" s="4"/>
      <c r="F28" s="4"/>
      <c r="G28" s="13" t="s">
        <v>50</v>
      </c>
      <c r="H28" s="13" t="s">
        <v>5</v>
      </c>
      <c r="I28" s="14">
        <v>2</v>
      </c>
      <c r="J28" s="14">
        <v>74</v>
      </c>
      <c r="K28" s="14">
        <f t="shared" si="2"/>
        <v>148</v>
      </c>
    </row>
    <row r="29" spans="2:11" x14ac:dyDescent="0.3">
      <c r="B29" s="2"/>
      <c r="C29" s="3"/>
      <c r="D29" s="3"/>
      <c r="E29" s="4"/>
      <c r="F29" s="4"/>
      <c r="G29" s="13" t="s">
        <v>28</v>
      </c>
      <c r="H29" s="16" t="s">
        <v>5</v>
      </c>
      <c r="I29" s="14">
        <v>2</v>
      </c>
      <c r="J29" s="14">
        <v>117.87</v>
      </c>
      <c r="K29" s="14">
        <f t="shared" si="2"/>
        <v>235.74</v>
      </c>
    </row>
    <row r="30" spans="2:11" x14ac:dyDescent="0.3">
      <c r="B30" s="2" t="s">
        <v>66</v>
      </c>
      <c r="C30" s="3" t="s">
        <v>4</v>
      </c>
      <c r="D30" s="3">
        <v>41.77</v>
      </c>
      <c r="E30" s="4">
        <v>10</v>
      </c>
      <c r="F30" s="4">
        <f>D30*E30</f>
        <v>417.70000000000005</v>
      </c>
      <c r="G30" s="15" t="s">
        <v>21</v>
      </c>
      <c r="H30" s="13" t="s">
        <v>25</v>
      </c>
      <c r="I30" s="14">
        <f>D30*0.15</f>
        <v>6.2655000000000003</v>
      </c>
      <c r="J30" s="14">
        <v>37.89</v>
      </c>
      <c r="K30" s="14">
        <f t="shared" ref="K30:K31" si="3">I30*J30</f>
        <v>237.39979500000001</v>
      </c>
    </row>
    <row r="31" spans="2:11" x14ac:dyDescent="0.3">
      <c r="B31" s="2" t="s">
        <v>65</v>
      </c>
      <c r="C31" s="3" t="s">
        <v>4</v>
      </c>
      <c r="D31" s="3">
        <v>41.77</v>
      </c>
      <c r="E31" s="4">
        <v>80</v>
      </c>
      <c r="F31" s="4">
        <f>D31*E31</f>
        <v>3341.6000000000004</v>
      </c>
      <c r="G31" s="13" t="s">
        <v>64</v>
      </c>
      <c r="H31" s="13" t="s">
        <v>25</v>
      </c>
      <c r="I31" s="14">
        <f>D30*0.3</f>
        <v>12.531000000000001</v>
      </c>
      <c r="J31" s="14">
        <v>168</v>
      </c>
      <c r="K31" s="14">
        <f t="shared" si="3"/>
        <v>2105.2080000000001</v>
      </c>
    </row>
    <row r="32" spans="2:11" x14ac:dyDescent="0.3">
      <c r="B32" s="2"/>
      <c r="C32" s="3"/>
      <c r="D32" s="3"/>
      <c r="E32" s="4"/>
      <c r="F32" s="4"/>
      <c r="G32" s="13" t="s">
        <v>33</v>
      </c>
      <c r="H32" s="13" t="s">
        <v>5</v>
      </c>
      <c r="I32" s="14">
        <v>3</v>
      </c>
      <c r="J32" s="14">
        <v>159.47999999999999</v>
      </c>
      <c r="K32" s="14">
        <f>I32*J32</f>
        <v>478.43999999999994</v>
      </c>
    </row>
    <row r="33" spans="2:14" x14ac:dyDescent="0.3">
      <c r="B33" s="2" t="s">
        <v>72</v>
      </c>
      <c r="C33" s="3" t="s">
        <v>4</v>
      </c>
      <c r="D33" s="3">
        <v>32.06</v>
      </c>
      <c r="E33" s="4">
        <v>600</v>
      </c>
      <c r="F33" s="4">
        <f>D33*E33</f>
        <v>19236</v>
      </c>
      <c r="G33" s="15" t="s">
        <v>45</v>
      </c>
      <c r="H33" s="13" t="s">
        <v>5</v>
      </c>
      <c r="I33" s="14">
        <v>171</v>
      </c>
      <c r="J33" s="14">
        <v>57.6</v>
      </c>
      <c r="K33" s="14">
        <f>I33*J33</f>
        <v>9849.6</v>
      </c>
    </row>
    <row r="34" spans="2:14" x14ac:dyDescent="0.3">
      <c r="B34" s="6" t="s">
        <v>44</v>
      </c>
      <c r="C34" s="3" t="s">
        <v>4</v>
      </c>
      <c r="D34" s="3">
        <v>32.06</v>
      </c>
      <c r="E34" s="4">
        <v>60</v>
      </c>
      <c r="F34" s="4">
        <f>D34*E34</f>
        <v>1923.6000000000001</v>
      </c>
      <c r="G34" s="13" t="s">
        <v>51</v>
      </c>
      <c r="H34" s="13" t="s">
        <v>46</v>
      </c>
      <c r="I34" s="14">
        <v>6</v>
      </c>
      <c r="J34" s="14">
        <v>157.58000000000001</v>
      </c>
      <c r="K34" s="14">
        <f>I34*J34</f>
        <v>945.48</v>
      </c>
    </row>
    <row r="35" spans="2:14" x14ac:dyDescent="0.3">
      <c r="B35" s="2"/>
      <c r="C35" s="3"/>
      <c r="D35" s="3"/>
      <c r="E35" s="4"/>
      <c r="F35" s="4"/>
      <c r="G35" s="15" t="s">
        <v>47</v>
      </c>
      <c r="H35" s="13" t="s">
        <v>25</v>
      </c>
      <c r="I35" s="14">
        <v>3.2</v>
      </c>
      <c r="J35" s="14">
        <v>180</v>
      </c>
      <c r="K35" s="14">
        <f>I35*J35</f>
        <v>576</v>
      </c>
    </row>
    <row r="36" spans="2:14" x14ac:dyDescent="0.3">
      <c r="B36" s="2"/>
      <c r="C36" s="3"/>
      <c r="D36" s="3"/>
      <c r="E36" s="4"/>
      <c r="F36" s="4"/>
      <c r="G36" s="13" t="s">
        <v>48</v>
      </c>
      <c r="H36" s="13" t="s">
        <v>5</v>
      </c>
      <c r="I36" s="14">
        <v>2</v>
      </c>
      <c r="J36" s="14">
        <v>78.78</v>
      </c>
      <c r="K36" s="14">
        <f>I36*J36</f>
        <v>157.56</v>
      </c>
    </row>
    <row r="37" spans="2:14" ht="16.2" x14ac:dyDescent="0.35">
      <c r="B37" s="31" t="s">
        <v>10</v>
      </c>
      <c r="C37" s="31"/>
      <c r="D37" s="31"/>
      <c r="E37" s="31"/>
      <c r="F37" s="17">
        <f>SUM(F12:F36)</f>
        <v>68017.299999999988</v>
      </c>
      <c r="G37" s="28" t="s">
        <v>10</v>
      </c>
      <c r="H37" s="28"/>
      <c r="I37" s="28"/>
      <c r="J37" s="28"/>
      <c r="K37" s="18">
        <f>SUM(K12:K36)</f>
        <v>50622.628184999994</v>
      </c>
    </row>
    <row r="38" spans="2:14" s="9" customFormat="1" ht="17.399999999999999" x14ac:dyDescent="0.3">
      <c r="B38" s="10" t="s">
        <v>16</v>
      </c>
      <c r="C38" s="19"/>
      <c r="D38" s="11"/>
      <c r="E38" s="11"/>
      <c r="F38" s="11"/>
      <c r="G38" s="11"/>
      <c r="H38" s="11"/>
      <c r="I38" s="11"/>
      <c r="J38" s="11"/>
      <c r="K38" s="12"/>
      <c r="N38" s="24"/>
    </row>
    <row r="39" spans="2:14" x14ac:dyDescent="0.3">
      <c r="B39" s="6" t="s">
        <v>53</v>
      </c>
      <c r="C39" s="3" t="s">
        <v>4</v>
      </c>
      <c r="D39" s="4">
        <v>41.77</v>
      </c>
      <c r="E39" s="4">
        <v>180</v>
      </c>
      <c r="F39" s="4">
        <f>D39*E39</f>
        <v>7518.6</v>
      </c>
      <c r="G39" s="16" t="s">
        <v>62</v>
      </c>
      <c r="H39" s="16" t="s">
        <v>55</v>
      </c>
      <c r="I39" s="14">
        <v>43.86</v>
      </c>
      <c r="J39" s="14">
        <v>580</v>
      </c>
      <c r="K39" s="14">
        <f>I39*J39</f>
        <v>25438.799999999999</v>
      </c>
    </row>
    <row r="40" spans="2:14" x14ac:dyDescent="0.3">
      <c r="B40" s="2" t="s">
        <v>54</v>
      </c>
      <c r="C40" s="3" t="s">
        <v>4</v>
      </c>
      <c r="D40" s="3">
        <v>41.77</v>
      </c>
      <c r="E40" s="4">
        <v>550</v>
      </c>
      <c r="F40" s="4">
        <f>D40*E40</f>
        <v>22973.5</v>
      </c>
      <c r="G40" s="13" t="s">
        <v>56</v>
      </c>
      <c r="H40" s="13" t="s">
        <v>57</v>
      </c>
      <c r="I40" s="14">
        <v>188</v>
      </c>
      <c r="J40" s="14">
        <v>15.64</v>
      </c>
      <c r="K40" s="14">
        <f t="shared" ref="K40:K43" si="4">I40*J40</f>
        <v>2940.32</v>
      </c>
    </row>
    <row r="41" spans="2:14" x14ac:dyDescent="0.3">
      <c r="B41" s="2"/>
      <c r="C41" s="3"/>
      <c r="D41" s="3"/>
      <c r="E41" s="4"/>
      <c r="F41" s="4"/>
      <c r="G41" s="13" t="s">
        <v>58</v>
      </c>
      <c r="H41" s="13" t="s">
        <v>57</v>
      </c>
      <c r="I41" s="14">
        <v>16.7</v>
      </c>
      <c r="J41" s="14">
        <v>163.5</v>
      </c>
      <c r="K41" s="14">
        <f t="shared" si="4"/>
        <v>2730.45</v>
      </c>
    </row>
    <row r="42" spans="2:14" x14ac:dyDescent="0.3">
      <c r="B42" s="2"/>
      <c r="C42" s="3"/>
      <c r="D42" s="3"/>
      <c r="E42" s="4"/>
      <c r="F42" s="4"/>
      <c r="G42" s="13" t="s">
        <v>59</v>
      </c>
      <c r="H42" s="13" t="s">
        <v>60</v>
      </c>
      <c r="I42" s="14">
        <v>4.2</v>
      </c>
      <c r="J42" s="14">
        <v>25</v>
      </c>
      <c r="K42" s="14">
        <f t="shared" si="4"/>
        <v>105</v>
      </c>
    </row>
    <row r="43" spans="2:14" x14ac:dyDescent="0.3">
      <c r="B43" s="2" t="s">
        <v>17</v>
      </c>
      <c r="C43" s="3" t="s">
        <v>4</v>
      </c>
      <c r="D43" s="3">
        <v>41.77</v>
      </c>
      <c r="E43" s="4">
        <v>80</v>
      </c>
      <c r="F43" s="4">
        <f>D43*E43</f>
        <v>3341.6000000000004</v>
      </c>
      <c r="G43" s="13" t="s">
        <v>61</v>
      </c>
      <c r="H43" s="13" t="s">
        <v>57</v>
      </c>
      <c r="I43" s="14">
        <v>104</v>
      </c>
      <c r="J43" s="14">
        <v>12</v>
      </c>
      <c r="K43" s="14">
        <f t="shared" si="4"/>
        <v>1248</v>
      </c>
      <c r="N43" s="8"/>
    </row>
    <row r="44" spans="2:14" ht="16.2" x14ac:dyDescent="0.35">
      <c r="B44" s="31" t="s">
        <v>10</v>
      </c>
      <c r="C44" s="31"/>
      <c r="D44" s="31"/>
      <c r="E44" s="31"/>
      <c r="F44" s="17">
        <f>SUM(F40:F43)</f>
        <v>26315.1</v>
      </c>
      <c r="G44" s="28" t="s">
        <v>10</v>
      </c>
      <c r="H44" s="28"/>
      <c r="I44" s="28"/>
      <c r="J44" s="28"/>
      <c r="K44" s="18">
        <f>SUM(K39:K43)</f>
        <v>32462.57</v>
      </c>
    </row>
    <row r="45" spans="2:14" s="9" customFormat="1" ht="17.399999999999999" x14ac:dyDescent="0.3">
      <c r="B45" s="10" t="s">
        <v>19</v>
      </c>
      <c r="C45" s="19"/>
      <c r="D45" s="11"/>
      <c r="E45" s="11"/>
      <c r="F45" s="11"/>
      <c r="G45" s="11"/>
      <c r="H45" s="11"/>
      <c r="I45" s="11"/>
      <c r="J45" s="11"/>
      <c r="K45" s="12"/>
      <c r="N45" s="24"/>
    </row>
    <row r="46" spans="2:14" x14ac:dyDescent="0.3">
      <c r="B46" s="2" t="s">
        <v>72</v>
      </c>
      <c r="C46" s="3" t="s">
        <v>4</v>
      </c>
      <c r="D46" s="3">
        <f>41.77*0.9</f>
        <v>37.593000000000004</v>
      </c>
      <c r="E46" s="4">
        <v>600</v>
      </c>
      <c r="F46" s="4">
        <f>D46*E46</f>
        <v>22555.800000000003</v>
      </c>
      <c r="G46" s="15" t="s">
        <v>45</v>
      </c>
      <c r="H46" s="13" t="s">
        <v>5</v>
      </c>
      <c r="I46" s="14">
        <v>209</v>
      </c>
      <c r="J46" s="14">
        <v>57.6</v>
      </c>
      <c r="K46" s="14">
        <f>I46*J46</f>
        <v>12038.4</v>
      </c>
    </row>
    <row r="47" spans="2:14" x14ac:dyDescent="0.3">
      <c r="B47" s="6" t="s">
        <v>44</v>
      </c>
      <c r="C47" s="3" t="s">
        <v>4</v>
      </c>
      <c r="D47" s="3">
        <v>37.590000000000003</v>
      </c>
      <c r="E47" s="4">
        <v>80</v>
      </c>
      <c r="F47" s="4">
        <f>D47*E47</f>
        <v>3007.2000000000003</v>
      </c>
      <c r="G47" s="13" t="s">
        <v>51</v>
      </c>
      <c r="H47" s="13" t="s">
        <v>46</v>
      </c>
      <c r="I47" s="14">
        <v>8</v>
      </c>
      <c r="J47" s="14">
        <v>157.58000000000001</v>
      </c>
      <c r="K47" s="14">
        <f>I47*J47</f>
        <v>1260.6400000000001</v>
      </c>
    </row>
    <row r="48" spans="2:14" x14ac:dyDescent="0.3">
      <c r="B48" s="2"/>
      <c r="C48" s="3"/>
      <c r="D48" s="3"/>
      <c r="E48" s="4"/>
      <c r="F48" s="4"/>
      <c r="G48" s="15" t="s">
        <v>47</v>
      </c>
      <c r="H48" s="13" t="s">
        <v>25</v>
      </c>
      <c r="I48" s="14">
        <v>4</v>
      </c>
      <c r="J48" s="14">
        <v>180</v>
      </c>
      <c r="K48" s="14">
        <f>I48*J48</f>
        <v>720</v>
      </c>
    </row>
    <row r="49" spans="2:11" x14ac:dyDescent="0.3">
      <c r="B49" s="2"/>
      <c r="C49" s="3"/>
      <c r="D49" s="3"/>
      <c r="E49" s="4"/>
      <c r="F49" s="4"/>
      <c r="G49" s="13" t="s">
        <v>48</v>
      </c>
      <c r="H49" s="13" t="s">
        <v>5</v>
      </c>
      <c r="I49" s="14">
        <v>2</v>
      </c>
      <c r="J49" s="14">
        <v>78.78</v>
      </c>
      <c r="K49" s="14">
        <f>I49*J49</f>
        <v>157.56</v>
      </c>
    </row>
    <row r="50" spans="2:11" x14ac:dyDescent="0.3">
      <c r="B50" s="2" t="s">
        <v>52</v>
      </c>
      <c r="C50" s="3" t="s">
        <v>36</v>
      </c>
      <c r="D50" s="3">
        <v>100</v>
      </c>
      <c r="E50" s="4">
        <v>25</v>
      </c>
      <c r="F50" s="4">
        <f>D50*E50</f>
        <v>2500</v>
      </c>
      <c r="G50" s="13" t="s">
        <v>39</v>
      </c>
      <c r="H50" s="13" t="s">
        <v>36</v>
      </c>
      <c r="I50" s="14">
        <v>100</v>
      </c>
      <c r="J50" s="14">
        <v>32.29</v>
      </c>
      <c r="K50" s="14">
        <f t="shared" ref="K50:K52" si="5">I50*J50</f>
        <v>3229</v>
      </c>
    </row>
    <row r="51" spans="2:11" x14ac:dyDescent="0.3">
      <c r="B51" s="2"/>
      <c r="C51" s="3"/>
      <c r="D51" s="3"/>
      <c r="E51" s="4"/>
      <c r="F51" s="4"/>
      <c r="G51" s="13" t="s">
        <v>38</v>
      </c>
      <c r="H51" s="13" t="s">
        <v>5</v>
      </c>
      <c r="I51" s="14">
        <f>I52*2</f>
        <v>80</v>
      </c>
      <c r="J51" s="14">
        <v>1.21</v>
      </c>
      <c r="K51" s="14">
        <f t="shared" si="5"/>
        <v>96.8</v>
      </c>
    </row>
    <row r="52" spans="2:11" x14ac:dyDescent="0.3">
      <c r="B52" s="2" t="s">
        <v>43</v>
      </c>
      <c r="C52" s="3" t="s">
        <v>36</v>
      </c>
      <c r="D52" s="3">
        <v>40</v>
      </c>
      <c r="E52" s="4">
        <v>50</v>
      </c>
      <c r="F52" s="4">
        <f>D52*E52</f>
        <v>2000</v>
      </c>
      <c r="G52" s="13" t="s">
        <v>40</v>
      </c>
      <c r="H52" s="13" t="s">
        <v>36</v>
      </c>
      <c r="I52" s="14">
        <f>I50*0.4</f>
        <v>40</v>
      </c>
      <c r="J52" s="14">
        <v>25.25</v>
      </c>
      <c r="K52" s="14">
        <f t="shared" si="5"/>
        <v>1010</v>
      </c>
    </row>
    <row r="53" spans="2:11" x14ac:dyDescent="0.3">
      <c r="B53" s="2"/>
      <c r="C53" s="3"/>
      <c r="D53" s="3"/>
      <c r="E53" s="4"/>
      <c r="F53" s="4"/>
      <c r="G53" s="13"/>
      <c r="H53" s="13"/>
      <c r="I53" s="14"/>
      <c r="J53" s="14"/>
      <c r="K53" s="14"/>
    </row>
    <row r="54" spans="2:11" x14ac:dyDescent="0.3">
      <c r="B54" s="2" t="s">
        <v>41</v>
      </c>
      <c r="C54" s="3" t="s">
        <v>4</v>
      </c>
      <c r="D54" s="3">
        <v>14</v>
      </c>
      <c r="E54" s="4">
        <v>250</v>
      </c>
      <c r="F54" s="4">
        <f>D54*E54</f>
        <v>3500</v>
      </c>
      <c r="G54" s="13" t="s">
        <v>35</v>
      </c>
      <c r="H54" s="13" t="s">
        <v>36</v>
      </c>
      <c r="I54" s="14">
        <f>I55*2</f>
        <v>28</v>
      </c>
      <c r="J54" s="14">
        <v>289.89999999999998</v>
      </c>
      <c r="K54" s="14">
        <f t="shared" ref="K54:K56" si="6">I54*J54</f>
        <v>8117.1999999999989</v>
      </c>
    </row>
    <row r="55" spans="2:11" x14ac:dyDescent="0.3">
      <c r="B55" s="2" t="s">
        <v>42</v>
      </c>
      <c r="C55" s="3" t="s">
        <v>36</v>
      </c>
      <c r="D55" s="3">
        <v>28</v>
      </c>
      <c r="E55" s="4">
        <v>150</v>
      </c>
      <c r="F55" s="4">
        <f>D55*E55</f>
        <v>4200</v>
      </c>
      <c r="G55" s="13" t="s">
        <v>37</v>
      </c>
      <c r="H55" s="13" t="s">
        <v>5</v>
      </c>
      <c r="I55" s="14">
        <v>14</v>
      </c>
      <c r="J55" s="14">
        <v>580</v>
      </c>
      <c r="K55" s="14">
        <f t="shared" si="6"/>
        <v>8120</v>
      </c>
    </row>
    <row r="56" spans="2:11" x14ac:dyDescent="0.3">
      <c r="B56" s="2"/>
      <c r="C56" s="3"/>
      <c r="D56" s="3"/>
      <c r="E56" s="4"/>
      <c r="F56" s="4"/>
      <c r="G56" s="13" t="s">
        <v>38</v>
      </c>
      <c r="H56" s="13" t="s">
        <v>5</v>
      </c>
      <c r="I56" s="14">
        <f>I54*2</f>
        <v>56</v>
      </c>
      <c r="J56" s="14">
        <v>1.21</v>
      </c>
      <c r="K56" s="14">
        <f t="shared" si="6"/>
        <v>67.759999999999991</v>
      </c>
    </row>
    <row r="57" spans="2:11" ht="17.399999999999999" x14ac:dyDescent="0.3">
      <c r="B57" s="10" t="s">
        <v>68</v>
      </c>
      <c r="C57" s="22"/>
      <c r="D57" s="22"/>
      <c r="E57" s="22"/>
      <c r="F57" s="22"/>
      <c r="G57" s="22"/>
      <c r="H57" s="22"/>
      <c r="I57" s="22"/>
      <c r="J57" s="22"/>
      <c r="K57" s="23"/>
    </row>
    <row r="58" spans="2:11" x14ac:dyDescent="0.3">
      <c r="B58" s="26" t="s">
        <v>69</v>
      </c>
      <c r="C58" s="3" t="s">
        <v>9</v>
      </c>
      <c r="D58" s="3">
        <v>1.57</v>
      </c>
      <c r="E58" s="4">
        <v>420</v>
      </c>
      <c r="F58" s="4">
        <f>D58*E58</f>
        <v>659.4</v>
      </c>
      <c r="G58" s="13" t="s">
        <v>11</v>
      </c>
      <c r="H58" s="13" t="s">
        <v>5</v>
      </c>
      <c r="I58" s="14">
        <v>30</v>
      </c>
      <c r="J58" s="14">
        <v>13.87</v>
      </c>
      <c r="K58" s="14">
        <f>I58*J58</f>
        <v>416.09999999999997</v>
      </c>
    </row>
    <row r="59" spans="2:11" x14ac:dyDescent="0.3">
      <c r="B59" s="2" t="s">
        <v>70</v>
      </c>
      <c r="C59" s="3" t="s">
        <v>71</v>
      </c>
      <c r="D59" s="3">
        <v>1</v>
      </c>
      <c r="E59" s="4">
        <v>800</v>
      </c>
      <c r="F59" s="4">
        <f>D59*E59</f>
        <v>800</v>
      </c>
      <c r="G59" s="13"/>
      <c r="H59" s="13"/>
      <c r="I59" s="14"/>
      <c r="J59" s="14"/>
      <c r="K59" s="14"/>
    </row>
    <row r="60" spans="2:11" ht="16.2" x14ac:dyDescent="0.35">
      <c r="B60" s="31" t="s">
        <v>10</v>
      </c>
      <c r="C60" s="31"/>
      <c r="D60" s="31"/>
      <c r="E60" s="31"/>
      <c r="F60" s="17">
        <f>SUM(F46:F59)</f>
        <v>39222.400000000001</v>
      </c>
      <c r="G60" s="28" t="s">
        <v>10</v>
      </c>
      <c r="H60" s="28"/>
      <c r="I60" s="28"/>
      <c r="J60" s="28"/>
      <c r="K60" s="18">
        <f>SUM(K46:K59)</f>
        <v>35233.46</v>
      </c>
    </row>
    <row r="62" spans="2:11" ht="16.2" x14ac:dyDescent="0.35">
      <c r="B62" s="29" t="s">
        <v>67</v>
      </c>
      <c r="C62" s="29"/>
      <c r="D62" s="29"/>
      <c r="E62" s="29"/>
      <c r="F62" s="20">
        <f>F60+F44+F37+F10</f>
        <v>153714.79999999999</v>
      </c>
      <c r="G62" s="30" t="s">
        <v>10</v>
      </c>
      <c r="H62" s="30"/>
      <c r="I62" s="30"/>
      <c r="J62" s="30"/>
      <c r="K62" s="21">
        <f>K60+K44+K37+K10</f>
        <v>119705.65818499999</v>
      </c>
    </row>
    <row r="66" spans="6:6" x14ac:dyDescent="0.3">
      <c r="F66" s="8">
        <f>F62+K62</f>
        <v>273420.458185</v>
      </c>
    </row>
  </sheetData>
  <mergeCells count="10">
    <mergeCell ref="G60:J60"/>
    <mergeCell ref="B62:E62"/>
    <mergeCell ref="G62:J62"/>
    <mergeCell ref="B10:E10"/>
    <mergeCell ref="B37:E37"/>
    <mergeCell ref="B44:E44"/>
    <mergeCell ref="B60:E60"/>
    <mergeCell ref="G10:J10"/>
    <mergeCell ref="G37:J37"/>
    <mergeCell ref="G44:J4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449BE-9A53-4EEB-A9A4-C222B9D79DD7}">
  <dimension ref="B3:N66"/>
  <sheetViews>
    <sheetView topLeftCell="A34" zoomScale="70" zoomScaleNormal="70" workbookViewId="0">
      <selection activeCell="O24" sqref="O24"/>
    </sheetView>
  </sheetViews>
  <sheetFormatPr defaultRowHeight="15.6" x14ac:dyDescent="0.3"/>
  <cols>
    <col min="1" max="1" width="8.88671875" style="1"/>
    <col min="2" max="2" width="43.5546875" style="1" bestFit="1" customWidth="1"/>
    <col min="3" max="3" width="8.88671875" style="7"/>
    <col min="4" max="4" width="9.109375" style="7" bestFit="1" customWidth="1"/>
    <col min="5" max="5" width="9.109375" style="8" bestFit="1" customWidth="1"/>
    <col min="6" max="6" width="11" style="8" bestFit="1" customWidth="1"/>
    <col min="7" max="7" width="68.21875" style="1" bestFit="1" customWidth="1"/>
    <col min="8" max="8" width="8.88671875" style="1"/>
    <col min="9" max="10" width="9.109375" style="7" bestFit="1" customWidth="1"/>
    <col min="11" max="11" width="11" style="7" bestFit="1" customWidth="1"/>
    <col min="12" max="12" width="4.88671875" style="1" bestFit="1" customWidth="1"/>
    <col min="13" max="13" width="8.88671875" style="1"/>
    <col min="14" max="14" width="8.88671875" style="25"/>
    <col min="15" max="16384" width="8.88671875" style="1"/>
  </cols>
  <sheetData>
    <row r="3" spans="2:14" s="9" customFormat="1" ht="17.399999999999999" x14ac:dyDescent="0.3">
      <c r="B3" s="10" t="s">
        <v>12</v>
      </c>
      <c r="C3" s="19"/>
      <c r="D3" s="11"/>
      <c r="E3" s="11"/>
      <c r="F3" s="11"/>
      <c r="G3" s="11"/>
      <c r="H3" s="11"/>
      <c r="I3" s="11"/>
      <c r="J3" s="11"/>
      <c r="K3" s="12"/>
      <c r="N3" s="24"/>
    </row>
    <row r="4" spans="2:14" x14ac:dyDescent="0.3">
      <c r="B4" s="2" t="s">
        <v>0</v>
      </c>
      <c r="C4" s="3" t="s">
        <v>4</v>
      </c>
      <c r="D4" s="3">
        <v>41.77</v>
      </c>
      <c r="E4" s="4">
        <v>100</v>
      </c>
      <c r="F4" s="4">
        <f>D4*E4</f>
        <v>4177</v>
      </c>
      <c r="G4" s="13"/>
      <c r="H4" s="13"/>
      <c r="I4" s="14"/>
      <c r="J4" s="14"/>
      <c r="K4" s="14"/>
    </row>
    <row r="5" spans="2:14" x14ac:dyDescent="0.3">
      <c r="B5" s="2" t="s">
        <v>1</v>
      </c>
      <c r="C5" s="3" t="s">
        <v>4</v>
      </c>
      <c r="D5" s="3">
        <v>46.36</v>
      </c>
      <c r="E5" s="4">
        <v>100</v>
      </c>
      <c r="F5" s="4">
        <f t="shared" ref="F5:F9" si="0">D5*E5</f>
        <v>4636</v>
      </c>
      <c r="G5" s="13"/>
      <c r="H5" s="13"/>
      <c r="I5" s="14"/>
      <c r="J5" s="14"/>
      <c r="K5" s="14"/>
    </row>
    <row r="6" spans="2:14" x14ac:dyDescent="0.3">
      <c r="B6" s="2" t="s">
        <v>2</v>
      </c>
      <c r="C6" s="3" t="s">
        <v>4</v>
      </c>
      <c r="D6" s="3">
        <v>41.77</v>
      </c>
      <c r="E6" s="4">
        <v>100</v>
      </c>
      <c r="F6" s="4">
        <f t="shared" si="0"/>
        <v>4177</v>
      </c>
      <c r="G6" s="13"/>
      <c r="H6" s="13"/>
      <c r="I6" s="14"/>
      <c r="J6" s="14"/>
      <c r="K6" s="14"/>
    </row>
    <row r="7" spans="2:14" x14ac:dyDescent="0.3">
      <c r="B7" s="2" t="s">
        <v>3</v>
      </c>
      <c r="C7" s="3" t="s">
        <v>5</v>
      </c>
      <c r="D7" s="3">
        <v>18</v>
      </c>
      <c r="E7" s="4">
        <v>150</v>
      </c>
      <c r="F7" s="4">
        <f t="shared" si="0"/>
        <v>2700</v>
      </c>
      <c r="G7" s="13"/>
      <c r="H7" s="13"/>
      <c r="I7" s="14"/>
      <c r="J7" s="14"/>
      <c r="K7" s="14"/>
    </row>
    <row r="8" spans="2:14" x14ac:dyDescent="0.3">
      <c r="B8" s="2" t="s">
        <v>7</v>
      </c>
      <c r="C8" s="3" t="s">
        <v>8</v>
      </c>
      <c r="D8" s="3">
        <v>100</v>
      </c>
      <c r="E8" s="4">
        <v>30</v>
      </c>
      <c r="F8" s="4">
        <f t="shared" si="0"/>
        <v>3000</v>
      </c>
      <c r="G8" s="13" t="s">
        <v>11</v>
      </c>
      <c r="H8" s="13" t="s">
        <v>5</v>
      </c>
      <c r="I8" s="14">
        <v>100</v>
      </c>
      <c r="J8" s="14">
        <v>13.87</v>
      </c>
      <c r="K8" s="14">
        <f>I8*J8</f>
        <v>1387</v>
      </c>
    </row>
    <row r="9" spans="2:14" x14ac:dyDescent="0.3">
      <c r="B9" s="2" t="s">
        <v>6</v>
      </c>
      <c r="C9" s="3" t="s">
        <v>9</v>
      </c>
      <c r="D9" s="3">
        <f>D8*0.035</f>
        <v>3.5000000000000004</v>
      </c>
      <c r="E9" s="4">
        <v>420</v>
      </c>
      <c r="F9" s="4">
        <f t="shared" si="0"/>
        <v>1470.0000000000002</v>
      </c>
      <c r="G9" s="13"/>
      <c r="H9" s="13"/>
      <c r="I9" s="14"/>
      <c r="J9" s="14"/>
      <c r="K9" s="14"/>
    </row>
    <row r="10" spans="2:14" ht="16.2" x14ac:dyDescent="0.35">
      <c r="B10" s="31" t="s">
        <v>10</v>
      </c>
      <c r="C10" s="31"/>
      <c r="D10" s="31"/>
      <c r="E10" s="31"/>
      <c r="F10" s="17">
        <f>SUM(F4:F9)</f>
        <v>20160</v>
      </c>
      <c r="G10" s="28" t="s">
        <v>10</v>
      </c>
      <c r="H10" s="28"/>
      <c r="I10" s="28"/>
      <c r="J10" s="28"/>
      <c r="K10" s="18">
        <f>SUM(K4:K9)</f>
        <v>1387</v>
      </c>
    </row>
    <row r="11" spans="2:14" s="9" customFormat="1" ht="17.399999999999999" x14ac:dyDescent="0.3">
      <c r="B11" s="10" t="s">
        <v>13</v>
      </c>
      <c r="C11" s="19"/>
      <c r="D11" s="11"/>
      <c r="E11" s="11"/>
      <c r="F11" s="11"/>
      <c r="G11" s="11"/>
      <c r="H11" s="11"/>
      <c r="I11" s="11"/>
      <c r="J11" s="11"/>
      <c r="K11" s="12"/>
      <c r="N11" s="24"/>
    </row>
    <row r="12" spans="2:14" x14ac:dyDescent="0.3">
      <c r="B12" s="5" t="s">
        <v>22</v>
      </c>
      <c r="C12" s="3" t="s">
        <v>4</v>
      </c>
      <c r="D12" s="4">
        <v>168.67</v>
      </c>
      <c r="E12" s="4">
        <v>10</v>
      </c>
      <c r="F12" s="4">
        <f>D12*E12</f>
        <v>1686.6999999999998</v>
      </c>
      <c r="G12" s="15" t="s">
        <v>23</v>
      </c>
      <c r="H12" s="16" t="s">
        <v>25</v>
      </c>
      <c r="I12" s="14">
        <f>D12*0.3</f>
        <v>50.600999999999992</v>
      </c>
      <c r="J12" s="14">
        <v>37.89</v>
      </c>
      <c r="K12" s="14">
        <f>I12*J12</f>
        <v>1917.2718899999998</v>
      </c>
    </row>
    <row r="13" spans="2:14" x14ac:dyDescent="0.3">
      <c r="B13" s="5" t="s">
        <v>18</v>
      </c>
      <c r="C13" s="3" t="s">
        <v>36</v>
      </c>
      <c r="D13" s="4">
        <v>40</v>
      </c>
      <c r="E13" s="4">
        <v>150</v>
      </c>
      <c r="F13" s="4">
        <f>D13*E13</f>
        <v>6000</v>
      </c>
      <c r="G13" s="13" t="s">
        <v>20</v>
      </c>
      <c r="H13" s="16" t="s">
        <v>26</v>
      </c>
      <c r="I13" s="14">
        <f>D13*1.6</f>
        <v>64</v>
      </c>
      <c r="J13" s="14">
        <v>55.18</v>
      </c>
      <c r="K13" s="14">
        <f t="shared" ref="K13:K31" si="1">I13*J13</f>
        <v>3531.52</v>
      </c>
    </row>
    <row r="14" spans="2:14" x14ac:dyDescent="0.3">
      <c r="B14" s="5"/>
      <c r="C14" s="3"/>
      <c r="D14" s="4"/>
      <c r="E14" s="4"/>
      <c r="F14" s="4"/>
      <c r="G14" s="13" t="s">
        <v>63</v>
      </c>
      <c r="H14" s="16" t="s">
        <v>4</v>
      </c>
      <c r="I14" s="14">
        <f>D13*0.15</f>
        <v>6</v>
      </c>
      <c r="J14" s="14">
        <v>48.59</v>
      </c>
      <c r="K14" s="14">
        <f t="shared" si="1"/>
        <v>291.54000000000002</v>
      </c>
    </row>
    <row r="15" spans="2:14" x14ac:dyDescent="0.3">
      <c r="B15" s="5"/>
      <c r="C15" s="3"/>
      <c r="D15" s="4"/>
      <c r="E15" s="4"/>
      <c r="F15" s="4"/>
      <c r="G15" s="15" t="s">
        <v>23</v>
      </c>
      <c r="H15" s="16" t="s">
        <v>25</v>
      </c>
      <c r="I15" s="14">
        <f>D13*0.15</f>
        <v>6</v>
      </c>
      <c r="J15" s="14">
        <v>37.89</v>
      </c>
      <c r="K15" s="14">
        <f t="shared" si="1"/>
        <v>227.34</v>
      </c>
    </row>
    <row r="16" spans="2:14" x14ac:dyDescent="0.3">
      <c r="B16" s="5"/>
      <c r="C16" s="3"/>
      <c r="D16" s="4"/>
      <c r="E16" s="4"/>
      <c r="F16" s="4"/>
      <c r="G16" s="13" t="s">
        <v>24</v>
      </c>
      <c r="H16" s="16" t="s">
        <v>5</v>
      </c>
      <c r="I16" s="14">
        <v>2</v>
      </c>
      <c r="J16" s="14">
        <v>121.22</v>
      </c>
      <c r="K16" s="14">
        <f t="shared" si="1"/>
        <v>242.44</v>
      </c>
    </row>
    <row r="17" spans="2:11" x14ac:dyDescent="0.3">
      <c r="B17" s="5"/>
      <c r="C17" s="3"/>
      <c r="D17" s="4"/>
      <c r="E17" s="4"/>
      <c r="F17" s="4"/>
      <c r="G17" s="13" t="s">
        <v>30</v>
      </c>
      <c r="H17" s="16" t="s">
        <v>5</v>
      </c>
      <c r="I17" s="14">
        <v>2</v>
      </c>
      <c r="J17" s="14">
        <v>92.87</v>
      </c>
      <c r="K17" s="14">
        <f t="shared" si="1"/>
        <v>185.74</v>
      </c>
    </row>
    <row r="18" spans="2:11" x14ac:dyDescent="0.3">
      <c r="B18" s="2" t="s">
        <v>14</v>
      </c>
      <c r="C18" s="3" t="s">
        <v>4</v>
      </c>
      <c r="D18" s="3">
        <v>168.67</v>
      </c>
      <c r="E18" s="4">
        <v>120</v>
      </c>
      <c r="F18" s="4">
        <f>D18*E18</f>
        <v>20240.399999999998</v>
      </c>
      <c r="G18" s="13" t="s">
        <v>20</v>
      </c>
      <c r="H18" s="16" t="s">
        <v>26</v>
      </c>
      <c r="I18" s="14">
        <f>D18*1.6</f>
        <v>269.87200000000001</v>
      </c>
      <c r="J18" s="14">
        <v>55.18</v>
      </c>
      <c r="K18" s="14">
        <f t="shared" si="1"/>
        <v>14891.536960000001</v>
      </c>
    </row>
    <row r="19" spans="2:11" x14ac:dyDescent="0.3">
      <c r="B19" s="2"/>
      <c r="C19" s="3"/>
      <c r="D19" s="3"/>
      <c r="E19" s="4"/>
      <c r="F19" s="4"/>
      <c r="G19" s="15" t="s">
        <v>23</v>
      </c>
      <c r="H19" s="16" t="s">
        <v>25</v>
      </c>
      <c r="I19" s="14">
        <f>D18*0.15</f>
        <v>25.300499999999996</v>
      </c>
      <c r="J19" s="14">
        <v>37.89</v>
      </c>
      <c r="K19" s="14">
        <f t="shared" si="1"/>
        <v>958.63594499999988</v>
      </c>
    </row>
    <row r="20" spans="2:11" x14ac:dyDescent="0.3">
      <c r="B20" s="2"/>
      <c r="C20" s="3"/>
      <c r="D20" s="3"/>
      <c r="E20" s="4"/>
      <c r="F20" s="4"/>
      <c r="G20" s="13" t="s">
        <v>27</v>
      </c>
      <c r="H20" s="13" t="s">
        <v>5</v>
      </c>
      <c r="I20" s="14">
        <v>6</v>
      </c>
      <c r="J20" s="14">
        <v>178</v>
      </c>
      <c r="K20" s="14">
        <f t="shared" si="1"/>
        <v>1068</v>
      </c>
    </row>
    <row r="21" spans="2:11" x14ac:dyDescent="0.3">
      <c r="B21" s="2"/>
      <c r="C21" s="3"/>
      <c r="D21" s="3"/>
      <c r="E21" s="4"/>
      <c r="F21" s="4"/>
      <c r="G21" s="13" t="s">
        <v>31</v>
      </c>
      <c r="H21" s="13" t="s">
        <v>4</v>
      </c>
      <c r="I21" s="14">
        <v>50</v>
      </c>
      <c r="J21" s="14">
        <v>29.78</v>
      </c>
      <c r="K21" s="14">
        <f t="shared" si="1"/>
        <v>1489</v>
      </c>
    </row>
    <row r="22" spans="2:11" x14ac:dyDescent="0.3">
      <c r="B22" s="2"/>
      <c r="C22" s="3"/>
      <c r="D22" s="3"/>
      <c r="E22" s="4"/>
      <c r="F22" s="4"/>
      <c r="G22" s="13" t="s">
        <v>32</v>
      </c>
      <c r="H22" s="13" t="s">
        <v>5</v>
      </c>
      <c r="I22" s="14">
        <v>2</v>
      </c>
      <c r="J22" s="14">
        <v>201.47</v>
      </c>
      <c r="K22" s="14">
        <f t="shared" si="1"/>
        <v>402.94</v>
      </c>
    </row>
    <row r="23" spans="2:11" x14ac:dyDescent="0.3">
      <c r="B23" s="2" t="s">
        <v>34</v>
      </c>
      <c r="C23" s="3" t="s">
        <v>4</v>
      </c>
      <c r="D23" s="3">
        <v>168.57</v>
      </c>
      <c r="E23" s="4">
        <v>10</v>
      </c>
      <c r="F23" s="4">
        <f>D23*E23</f>
        <v>1685.6999999999998</v>
      </c>
      <c r="G23" s="15" t="s">
        <v>21</v>
      </c>
      <c r="H23" s="13" t="s">
        <v>25</v>
      </c>
      <c r="I23" s="14">
        <f>D23*0.15</f>
        <v>25.285499999999999</v>
      </c>
      <c r="J23" s="14">
        <v>37.89</v>
      </c>
      <c r="K23" s="14">
        <f t="shared" si="1"/>
        <v>958.06759499999998</v>
      </c>
    </row>
    <row r="24" spans="2:11" x14ac:dyDescent="0.3">
      <c r="B24" s="2" t="s">
        <v>15</v>
      </c>
      <c r="C24" s="3" t="s">
        <v>4</v>
      </c>
      <c r="D24" s="3">
        <v>168.57</v>
      </c>
      <c r="E24" s="4">
        <v>80</v>
      </c>
      <c r="F24" s="4">
        <f>D24*E24</f>
        <v>13485.599999999999</v>
      </c>
      <c r="G24" s="13" t="s">
        <v>64</v>
      </c>
      <c r="H24" s="13" t="s">
        <v>25</v>
      </c>
      <c r="I24" s="14">
        <f>D23*0.3</f>
        <v>50.570999999999998</v>
      </c>
      <c r="J24" s="14">
        <v>168</v>
      </c>
      <c r="K24" s="14">
        <f t="shared" si="1"/>
        <v>8495.9279999999999</v>
      </c>
    </row>
    <row r="25" spans="2:11" x14ac:dyDescent="0.3">
      <c r="B25" s="2"/>
      <c r="C25" s="3"/>
      <c r="D25" s="3"/>
      <c r="E25" s="4"/>
      <c r="F25" s="4"/>
      <c r="G25" s="13" t="s">
        <v>33</v>
      </c>
      <c r="H25" s="13" t="s">
        <v>5</v>
      </c>
      <c r="I25" s="14">
        <v>3</v>
      </c>
      <c r="J25" s="14">
        <v>159.47999999999999</v>
      </c>
      <c r="K25" s="14">
        <f>I25*J25</f>
        <v>478.43999999999994</v>
      </c>
    </row>
    <row r="26" spans="2:11" x14ac:dyDescent="0.3">
      <c r="B26" s="2"/>
      <c r="C26" s="3"/>
      <c r="D26" s="3"/>
      <c r="E26" s="4"/>
      <c r="F26" s="4"/>
      <c r="G26" s="13" t="s">
        <v>49</v>
      </c>
      <c r="H26" s="13" t="s">
        <v>5</v>
      </c>
      <c r="I26" s="14">
        <v>2</v>
      </c>
      <c r="J26" s="14">
        <v>121.4</v>
      </c>
      <c r="K26" s="14">
        <f t="shared" si="1"/>
        <v>242.8</v>
      </c>
    </row>
    <row r="27" spans="2:11" x14ac:dyDescent="0.3">
      <c r="B27" s="2"/>
      <c r="C27" s="3"/>
      <c r="D27" s="3"/>
      <c r="E27" s="4"/>
      <c r="F27" s="4"/>
      <c r="G27" s="13" t="s">
        <v>29</v>
      </c>
      <c r="H27" s="16" t="s">
        <v>5</v>
      </c>
      <c r="I27" s="14">
        <v>2</v>
      </c>
      <c r="J27" s="14">
        <v>254</v>
      </c>
      <c r="K27" s="14">
        <f t="shared" si="1"/>
        <v>508</v>
      </c>
    </row>
    <row r="28" spans="2:11" x14ac:dyDescent="0.3">
      <c r="B28" s="2"/>
      <c r="C28" s="3"/>
      <c r="D28" s="3"/>
      <c r="E28" s="4"/>
      <c r="F28" s="4"/>
      <c r="G28" s="13" t="s">
        <v>50</v>
      </c>
      <c r="H28" s="13" t="s">
        <v>5</v>
      </c>
      <c r="I28" s="14">
        <v>2</v>
      </c>
      <c r="J28" s="14">
        <v>74</v>
      </c>
      <c r="K28" s="14">
        <f t="shared" si="1"/>
        <v>148</v>
      </c>
    </row>
    <row r="29" spans="2:11" x14ac:dyDescent="0.3">
      <c r="B29" s="2"/>
      <c r="C29" s="3"/>
      <c r="D29" s="3"/>
      <c r="E29" s="4"/>
      <c r="F29" s="4"/>
      <c r="G29" s="13" t="s">
        <v>28</v>
      </c>
      <c r="H29" s="16" t="s">
        <v>5</v>
      </c>
      <c r="I29" s="14">
        <v>2</v>
      </c>
      <c r="J29" s="14">
        <v>117.87</v>
      </c>
      <c r="K29" s="14">
        <f t="shared" si="1"/>
        <v>235.74</v>
      </c>
    </row>
    <row r="30" spans="2:11" x14ac:dyDescent="0.3">
      <c r="B30" s="2" t="s">
        <v>66</v>
      </c>
      <c r="C30" s="3" t="s">
        <v>4</v>
      </c>
      <c r="D30" s="3">
        <v>41.77</v>
      </c>
      <c r="E30" s="4">
        <v>10</v>
      </c>
      <c r="F30" s="4">
        <f>D30*E30</f>
        <v>417.70000000000005</v>
      </c>
      <c r="G30" s="15" t="s">
        <v>21</v>
      </c>
      <c r="H30" s="13" t="s">
        <v>25</v>
      </c>
      <c r="I30" s="14">
        <f>D30*0.15</f>
        <v>6.2655000000000003</v>
      </c>
      <c r="J30" s="14">
        <v>37.89</v>
      </c>
      <c r="K30" s="14">
        <f t="shared" si="1"/>
        <v>237.39979500000001</v>
      </c>
    </row>
    <row r="31" spans="2:11" x14ac:dyDescent="0.3">
      <c r="B31" s="2" t="s">
        <v>65</v>
      </c>
      <c r="C31" s="3" t="s">
        <v>4</v>
      </c>
      <c r="D31" s="3">
        <v>41.77</v>
      </c>
      <c r="E31" s="4">
        <v>80</v>
      </c>
      <c r="F31" s="4">
        <f>D31*E31</f>
        <v>3341.6000000000004</v>
      </c>
      <c r="G31" s="13" t="s">
        <v>64</v>
      </c>
      <c r="H31" s="13" t="s">
        <v>25</v>
      </c>
      <c r="I31" s="14">
        <f>D30*0.3</f>
        <v>12.531000000000001</v>
      </c>
      <c r="J31" s="14">
        <v>168</v>
      </c>
      <c r="K31" s="14">
        <f t="shared" si="1"/>
        <v>2105.2080000000001</v>
      </c>
    </row>
    <row r="32" spans="2:11" x14ac:dyDescent="0.3">
      <c r="B32" s="2"/>
      <c r="C32" s="3"/>
      <c r="D32" s="3"/>
      <c r="E32" s="4"/>
      <c r="F32" s="4"/>
      <c r="G32" s="13" t="s">
        <v>33</v>
      </c>
      <c r="H32" s="13" t="s">
        <v>5</v>
      </c>
      <c r="I32" s="14">
        <v>3</v>
      </c>
      <c r="J32" s="14">
        <v>159.47999999999999</v>
      </c>
      <c r="K32" s="14">
        <f>I32*J32</f>
        <v>478.43999999999994</v>
      </c>
    </row>
    <row r="33" spans="2:14" x14ac:dyDescent="0.3">
      <c r="B33" s="2" t="s">
        <v>72</v>
      </c>
      <c r="C33" s="3" t="s">
        <v>4</v>
      </c>
      <c r="D33" s="3">
        <v>32.06</v>
      </c>
      <c r="E33" s="4">
        <v>600</v>
      </c>
      <c r="F33" s="4">
        <f>D33*E33</f>
        <v>19236</v>
      </c>
      <c r="G33" s="15" t="s">
        <v>45</v>
      </c>
      <c r="H33" s="13" t="s">
        <v>5</v>
      </c>
      <c r="I33" s="14">
        <v>171</v>
      </c>
      <c r="J33" s="14">
        <v>57.6</v>
      </c>
      <c r="K33" s="14">
        <f>I33*J33</f>
        <v>9849.6</v>
      </c>
    </row>
    <row r="34" spans="2:14" x14ac:dyDescent="0.3">
      <c r="B34" s="6" t="s">
        <v>44</v>
      </c>
      <c r="C34" s="3" t="s">
        <v>4</v>
      </c>
      <c r="D34" s="3">
        <v>32.06</v>
      </c>
      <c r="E34" s="4">
        <v>60</v>
      </c>
      <c r="F34" s="4">
        <f>D34*E34</f>
        <v>1923.6000000000001</v>
      </c>
      <c r="G34" s="13" t="s">
        <v>51</v>
      </c>
      <c r="H34" s="13" t="s">
        <v>46</v>
      </c>
      <c r="I34" s="14">
        <v>6</v>
      </c>
      <c r="J34" s="14">
        <v>157.58000000000001</v>
      </c>
      <c r="K34" s="14">
        <f>I34*J34</f>
        <v>945.48</v>
      </c>
    </row>
    <row r="35" spans="2:14" x14ac:dyDescent="0.3">
      <c r="B35" s="2"/>
      <c r="C35" s="3"/>
      <c r="D35" s="3"/>
      <c r="E35" s="4"/>
      <c r="F35" s="4"/>
      <c r="G35" s="15" t="s">
        <v>47</v>
      </c>
      <c r="H35" s="13" t="s">
        <v>25</v>
      </c>
      <c r="I35" s="14">
        <v>3.2</v>
      </c>
      <c r="J35" s="14">
        <v>180</v>
      </c>
      <c r="K35" s="14">
        <f>I35*J35</f>
        <v>576</v>
      </c>
    </row>
    <row r="36" spans="2:14" x14ac:dyDescent="0.3">
      <c r="B36" s="2"/>
      <c r="C36" s="3"/>
      <c r="D36" s="3"/>
      <c r="E36" s="4"/>
      <c r="F36" s="4"/>
      <c r="G36" s="13" t="s">
        <v>48</v>
      </c>
      <c r="H36" s="13" t="s">
        <v>5</v>
      </c>
      <c r="I36" s="14">
        <v>2</v>
      </c>
      <c r="J36" s="14">
        <v>78.78</v>
      </c>
      <c r="K36" s="14">
        <f>I36*J36</f>
        <v>157.56</v>
      </c>
    </row>
    <row r="37" spans="2:14" ht="16.2" x14ac:dyDescent="0.35">
      <c r="B37" s="31" t="s">
        <v>10</v>
      </c>
      <c r="C37" s="31"/>
      <c r="D37" s="31"/>
      <c r="E37" s="31"/>
      <c r="F37" s="17">
        <f>SUM(F12:F36)</f>
        <v>68017.299999999988</v>
      </c>
      <c r="G37" s="28" t="s">
        <v>10</v>
      </c>
      <c r="H37" s="28"/>
      <c r="I37" s="28"/>
      <c r="J37" s="28"/>
      <c r="K37" s="18">
        <f>SUM(K12:K36)</f>
        <v>50622.628184999994</v>
      </c>
    </row>
    <row r="38" spans="2:14" s="9" customFormat="1" ht="17.399999999999999" x14ac:dyDescent="0.3">
      <c r="B38" s="10" t="s">
        <v>16</v>
      </c>
      <c r="C38" s="19"/>
      <c r="D38" s="11"/>
      <c r="E38" s="11"/>
      <c r="F38" s="11"/>
      <c r="G38" s="11"/>
      <c r="H38" s="11"/>
      <c r="I38" s="11"/>
      <c r="J38" s="11"/>
      <c r="K38" s="12"/>
      <c r="N38" s="24"/>
    </row>
    <row r="39" spans="2:14" x14ac:dyDescent="0.3">
      <c r="B39" s="6" t="s">
        <v>53</v>
      </c>
      <c r="C39" s="3" t="s">
        <v>4</v>
      </c>
      <c r="D39" s="4">
        <v>41.77</v>
      </c>
      <c r="E39" s="4">
        <v>180</v>
      </c>
      <c r="F39" s="4">
        <f>D39*E39</f>
        <v>7518.6</v>
      </c>
      <c r="G39" s="16" t="s">
        <v>62</v>
      </c>
      <c r="H39" s="16" t="s">
        <v>55</v>
      </c>
      <c r="I39" s="14">
        <v>43.86</v>
      </c>
      <c r="J39" s="14">
        <v>580</v>
      </c>
      <c r="K39" s="14">
        <f>I39*J39</f>
        <v>25438.799999999999</v>
      </c>
    </row>
    <row r="40" spans="2:14" x14ac:dyDescent="0.3">
      <c r="B40" s="2" t="s">
        <v>54</v>
      </c>
      <c r="C40" s="3" t="s">
        <v>4</v>
      </c>
      <c r="D40" s="3">
        <v>41.77</v>
      </c>
      <c r="E40" s="4">
        <v>550</v>
      </c>
      <c r="F40" s="4">
        <f>D40*E40</f>
        <v>22973.5</v>
      </c>
      <c r="G40" s="13" t="s">
        <v>56</v>
      </c>
      <c r="H40" s="13" t="s">
        <v>57</v>
      </c>
      <c r="I40" s="14">
        <v>188</v>
      </c>
      <c r="J40" s="14">
        <v>15.64</v>
      </c>
      <c r="K40" s="14">
        <f t="shared" ref="K40:K43" si="2">I40*J40</f>
        <v>2940.32</v>
      </c>
    </row>
    <row r="41" spans="2:14" x14ac:dyDescent="0.3">
      <c r="B41" s="2"/>
      <c r="C41" s="3"/>
      <c r="D41" s="3"/>
      <c r="E41" s="4"/>
      <c r="F41" s="4"/>
      <c r="G41" s="13" t="s">
        <v>58</v>
      </c>
      <c r="H41" s="13" t="s">
        <v>57</v>
      </c>
      <c r="I41" s="14">
        <v>16.7</v>
      </c>
      <c r="J41" s="14">
        <v>163.5</v>
      </c>
      <c r="K41" s="14">
        <f t="shared" si="2"/>
        <v>2730.45</v>
      </c>
    </row>
    <row r="42" spans="2:14" x14ac:dyDescent="0.3">
      <c r="B42" s="2"/>
      <c r="C42" s="3"/>
      <c r="D42" s="3"/>
      <c r="E42" s="4"/>
      <c r="F42" s="4"/>
      <c r="G42" s="13" t="s">
        <v>59</v>
      </c>
      <c r="H42" s="13" t="s">
        <v>60</v>
      </c>
      <c r="I42" s="14">
        <v>4.2</v>
      </c>
      <c r="J42" s="14">
        <v>25</v>
      </c>
      <c r="K42" s="14">
        <f t="shared" si="2"/>
        <v>105</v>
      </c>
    </row>
    <row r="43" spans="2:14" x14ac:dyDescent="0.3">
      <c r="B43" s="2" t="s">
        <v>17</v>
      </c>
      <c r="C43" s="3" t="s">
        <v>4</v>
      </c>
      <c r="D43" s="3">
        <v>41.77</v>
      </c>
      <c r="E43" s="4">
        <v>80</v>
      </c>
      <c r="F43" s="4">
        <f>D43*E43</f>
        <v>3341.6000000000004</v>
      </c>
      <c r="G43" s="13" t="s">
        <v>61</v>
      </c>
      <c r="H43" s="13" t="s">
        <v>57</v>
      </c>
      <c r="I43" s="14">
        <v>104</v>
      </c>
      <c r="J43" s="14">
        <v>12</v>
      </c>
      <c r="K43" s="14">
        <f t="shared" si="2"/>
        <v>1248</v>
      </c>
      <c r="N43" s="8"/>
    </row>
    <row r="44" spans="2:14" ht="16.2" x14ac:dyDescent="0.35">
      <c r="B44" s="31" t="s">
        <v>10</v>
      </c>
      <c r="C44" s="31"/>
      <c r="D44" s="31"/>
      <c r="E44" s="31"/>
      <c r="F44" s="17">
        <f>SUM(F40:F43)</f>
        <v>26315.1</v>
      </c>
      <c r="G44" s="28" t="s">
        <v>10</v>
      </c>
      <c r="H44" s="28"/>
      <c r="I44" s="28"/>
      <c r="J44" s="28"/>
      <c r="K44" s="18">
        <f>SUM(K39:K43)</f>
        <v>32462.57</v>
      </c>
    </row>
    <row r="45" spans="2:14" s="9" customFormat="1" ht="17.399999999999999" x14ac:dyDescent="0.3">
      <c r="B45" s="10" t="s">
        <v>19</v>
      </c>
      <c r="C45" s="19"/>
      <c r="D45" s="11"/>
      <c r="E45" s="11"/>
      <c r="F45" s="11"/>
      <c r="G45" s="11"/>
      <c r="H45" s="11"/>
      <c r="I45" s="11"/>
      <c r="J45" s="11"/>
      <c r="K45" s="12"/>
      <c r="N45" s="24"/>
    </row>
    <row r="46" spans="2:14" x14ac:dyDescent="0.3">
      <c r="B46" s="2" t="s">
        <v>72</v>
      </c>
      <c r="C46" s="3" t="s">
        <v>4</v>
      </c>
      <c r="D46" s="3">
        <f>41.77*0.9</f>
        <v>37.593000000000004</v>
      </c>
      <c r="E46" s="4">
        <v>600</v>
      </c>
      <c r="F46" s="4">
        <f>D46*E46</f>
        <v>22555.800000000003</v>
      </c>
      <c r="G46" s="15" t="s">
        <v>45</v>
      </c>
      <c r="H46" s="13" t="s">
        <v>5</v>
      </c>
      <c r="I46" s="14">
        <v>209</v>
      </c>
      <c r="J46" s="14">
        <v>57.6</v>
      </c>
      <c r="K46" s="14">
        <f>I46*J46</f>
        <v>12038.4</v>
      </c>
    </row>
    <row r="47" spans="2:14" x14ac:dyDescent="0.3">
      <c r="B47" s="6" t="s">
        <v>44</v>
      </c>
      <c r="C47" s="3" t="s">
        <v>4</v>
      </c>
      <c r="D47" s="3">
        <v>37.590000000000003</v>
      </c>
      <c r="E47" s="4">
        <v>80</v>
      </c>
      <c r="F47" s="4">
        <f>D47*E47</f>
        <v>3007.2000000000003</v>
      </c>
      <c r="G47" s="13" t="s">
        <v>51</v>
      </c>
      <c r="H47" s="13" t="s">
        <v>46</v>
      </c>
      <c r="I47" s="14">
        <v>8</v>
      </c>
      <c r="J47" s="14">
        <v>157.58000000000001</v>
      </c>
      <c r="K47" s="14">
        <f>I47*J47</f>
        <v>1260.6400000000001</v>
      </c>
    </row>
    <row r="48" spans="2:14" x14ac:dyDescent="0.3">
      <c r="B48" s="2"/>
      <c r="C48" s="3"/>
      <c r="D48" s="3"/>
      <c r="E48" s="4"/>
      <c r="F48" s="4"/>
      <c r="G48" s="15" t="s">
        <v>47</v>
      </c>
      <c r="H48" s="13" t="s">
        <v>25</v>
      </c>
      <c r="I48" s="14">
        <v>4</v>
      </c>
      <c r="J48" s="14">
        <v>180</v>
      </c>
      <c r="K48" s="14">
        <f>I48*J48</f>
        <v>720</v>
      </c>
    </row>
    <row r="49" spans="2:11" x14ac:dyDescent="0.3">
      <c r="B49" s="2"/>
      <c r="C49" s="3"/>
      <c r="D49" s="3"/>
      <c r="E49" s="4"/>
      <c r="F49" s="4"/>
      <c r="G49" s="13" t="s">
        <v>48</v>
      </c>
      <c r="H49" s="13" t="s">
        <v>5</v>
      </c>
      <c r="I49" s="14">
        <v>2</v>
      </c>
      <c r="J49" s="14">
        <v>78.78</v>
      </c>
      <c r="K49" s="14">
        <f>I49*J49</f>
        <v>157.56</v>
      </c>
    </row>
    <row r="50" spans="2:11" x14ac:dyDescent="0.3">
      <c r="B50" s="2" t="s">
        <v>52</v>
      </c>
      <c r="C50" s="3" t="s">
        <v>36</v>
      </c>
      <c r="D50" s="3">
        <v>100</v>
      </c>
      <c r="E50" s="4">
        <v>25</v>
      </c>
      <c r="F50" s="4">
        <f>D50*E50</f>
        <v>2500</v>
      </c>
      <c r="G50" s="13" t="s">
        <v>39</v>
      </c>
      <c r="H50" s="13" t="s">
        <v>36</v>
      </c>
      <c r="I50" s="14">
        <v>100</v>
      </c>
      <c r="J50" s="14">
        <v>32.29</v>
      </c>
      <c r="K50" s="14">
        <f t="shared" ref="K50:K52" si="3">I50*J50</f>
        <v>3229</v>
      </c>
    </row>
    <row r="51" spans="2:11" x14ac:dyDescent="0.3">
      <c r="B51" s="2"/>
      <c r="C51" s="3"/>
      <c r="D51" s="3"/>
      <c r="E51" s="4"/>
      <c r="F51" s="4"/>
      <c r="G51" s="13" t="s">
        <v>38</v>
      </c>
      <c r="H51" s="13" t="s">
        <v>5</v>
      </c>
      <c r="I51" s="14">
        <f>I52*2</f>
        <v>80</v>
      </c>
      <c r="J51" s="14">
        <v>1.21</v>
      </c>
      <c r="K51" s="14">
        <f t="shared" si="3"/>
        <v>96.8</v>
      </c>
    </row>
    <row r="52" spans="2:11" x14ac:dyDescent="0.3">
      <c r="B52" s="2" t="s">
        <v>43</v>
      </c>
      <c r="C52" s="3" t="s">
        <v>36</v>
      </c>
      <c r="D52" s="3">
        <v>40</v>
      </c>
      <c r="E52" s="4">
        <v>50</v>
      </c>
      <c r="F52" s="4">
        <f>D52*E52</f>
        <v>2000</v>
      </c>
      <c r="G52" s="13" t="s">
        <v>40</v>
      </c>
      <c r="H52" s="13" t="s">
        <v>36</v>
      </c>
      <c r="I52" s="14">
        <f>I50*0.4</f>
        <v>40</v>
      </c>
      <c r="J52" s="14">
        <v>25.25</v>
      </c>
      <c r="K52" s="14">
        <f t="shared" si="3"/>
        <v>1010</v>
      </c>
    </row>
    <row r="53" spans="2:11" x14ac:dyDescent="0.3">
      <c r="B53" s="2"/>
      <c r="C53" s="3"/>
      <c r="D53" s="3"/>
      <c r="E53" s="4"/>
      <c r="F53" s="4"/>
      <c r="G53" s="13"/>
      <c r="H53" s="13"/>
      <c r="I53" s="14"/>
      <c r="J53" s="14"/>
      <c r="K53" s="14"/>
    </row>
    <row r="54" spans="2:11" x14ac:dyDescent="0.3">
      <c r="B54" s="2" t="s">
        <v>41</v>
      </c>
      <c r="C54" s="3" t="s">
        <v>4</v>
      </c>
      <c r="D54" s="3">
        <v>14</v>
      </c>
      <c r="E54" s="4">
        <v>250</v>
      </c>
      <c r="F54" s="4">
        <f>D54*E54</f>
        <v>3500</v>
      </c>
      <c r="G54" s="13" t="s">
        <v>35</v>
      </c>
      <c r="H54" s="13" t="s">
        <v>36</v>
      </c>
      <c r="I54" s="14">
        <f>I55*2</f>
        <v>28</v>
      </c>
      <c r="J54" s="14">
        <v>289.89999999999998</v>
      </c>
      <c r="K54" s="14">
        <f t="shared" ref="K54:K56" si="4">I54*J54</f>
        <v>8117.1999999999989</v>
      </c>
    </row>
    <row r="55" spans="2:11" x14ac:dyDescent="0.3">
      <c r="B55" s="2" t="s">
        <v>42</v>
      </c>
      <c r="C55" s="3" t="s">
        <v>36</v>
      </c>
      <c r="D55" s="3">
        <v>28</v>
      </c>
      <c r="E55" s="4">
        <v>150</v>
      </c>
      <c r="F55" s="4">
        <f>D55*E55</f>
        <v>4200</v>
      </c>
      <c r="G55" s="13" t="s">
        <v>37</v>
      </c>
      <c r="H55" s="13" t="s">
        <v>5</v>
      </c>
      <c r="I55" s="14">
        <v>14</v>
      </c>
      <c r="J55" s="14">
        <v>580</v>
      </c>
      <c r="K55" s="14">
        <f t="shared" si="4"/>
        <v>8120</v>
      </c>
    </row>
    <row r="56" spans="2:11" x14ac:dyDescent="0.3">
      <c r="B56" s="2"/>
      <c r="C56" s="3"/>
      <c r="D56" s="3"/>
      <c r="E56" s="4"/>
      <c r="F56" s="4"/>
      <c r="G56" s="13" t="s">
        <v>38</v>
      </c>
      <c r="H56" s="13" t="s">
        <v>5</v>
      </c>
      <c r="I56" s="14">
        <f>I54*2</f>
        <v>56</v>
      </c>
      <c r="J56" s="14">
        <v>1.21</v>
      </c>
      <c r="K56" s="14">
        <f t="shared" si="4"/>
        <v>67.759999999999991</v>
      </c>
    </row>
    <row r="57" spans="2:11" ht="17.399999999999999" x14ac:dyDescent="0.3">
      <c r="B57" s="10" t="s">
        <v>68</v>
      </c>
      <c r="C57" s="22"/>
      <c r="D57" s="22"/>
      <c r="E57" s="22"/>
      <c r="F57" s="22"/>
      <c r="G57" s="22"/>
      <c r="H57" s="22"/>
      <c r="I57" s="22"/>
      <c r="J57" s="22"/>
      <c r="K57" s="23"/>
    </row>
    <row r="58" spans="2:11" x14ac:dyDescent="0.3">
      <c r="B58" s="27" t="s">
        <v>69</v>
      </c>
      <c r="C58" s="3" t="s">
        <v>9</v>
      </c>
      <c r="D58" s="3">
        <v>1.57</v>
      </c>
      <c r="E58" s="4">
        <v>420</v>
      </c>
      <c r="F58" s="4">
        <f>D58*E58</f>
        <v>659.4</v>
      </c>
      <c r="G58" s="13" t="s">
        <v>11</v>
      </c>
      <c r="H58" s="13" t="s">
        <v>5</v>
      </c>
      <c r="I58" s="14">
        <v>30</v>
      </c>
      <c r="J58" s="14">
        <v>13.87</v>
      </c>
      <c r="K58" s="14">
        <f>I58*J58</f>
        <v>416.09999999999997</v>
      </c>
    </row>
    <row r="59" spans="2:11" x14ac:dyDescent="0.3">
      <c r="B59" s="2" t="s">
        <v>70</v>
      </c>
      <c r="C59" s="3" t="s">
        <v>71</v>
      </c>
      <c r="D59" s="3">
        <v>1</v>
      </c>
      <c r="E59" s="4">
        <v>800</v>
      </c>
      <c r="F59" s="4">
        <f>D59*E59</f>
        <v>800</v>
      </c>
      <c r="G59" s="13"/>
      <c r="H59" s="13"/>
      <c r="I59" s="14"/>
      <c r="J59" s="14"/>
      <c r="K59" s="14"/>
    </row>
    <row r="60" spans="2:11" ht="16.2" x14ac:dyDescent="0.35">
      <c r="B60" s="31" t="s">
        <v>10</v>
      </c>
      <c r="C60" s="31"/>
      <c r="D60" s="31"/>
      <c r="E60" s="31"/>
      <c r="F60" s="17">
        <f>SUM(F46:F59)</f>
        <v>39222.400000000001</v>
      </c>
      <c r="G60" s="28" t="s">
        <v>10</v>
      </c>
      <c r="H60" s="28"/>
      <c r="I60" s="28"/>
      <c r="J60" s="28"/>
      <c r="K60" s="18">
        <f>SUM(K46:K59)</f>
        <v>35233.46</v>
      </c>
    </row>
    <row r="62" spans="2:11" ht="16.2" x14ac:dyDescent="0.35">
      <c r="B62" s="29" t="s">
        <v>67</v>
      </c>
      <c r="C62" s="29"/>
      <c r="D62" s="29"/>
      <c r="E62" s="29"/>
      <c r="F62" s="20">
        <f>F60+F44+F37+F10</f>
        <v>153714.79999999999</v>
      </c>
      <c r="G62" s="30" t="s">
        <v>10</v>
      </c>
      <c r="H62" s="30"/>
      <c r="I62" s="30"/>
      <c r="J62" s="30"/>
      <c r="K62" s="21">
        <f>K60+K44+K37+K10</f>
        <v>119705.65818499999</v>
      </c>
    </row>
    <row r="66" spans="6:6" x14ac:dyDescent="0.3">
      <c r="F66" s="8">
        <f>F62+K62</f>
        <v>273420.458185</v>
      </c>
    </row>
  </sheetData>
  <mergeCells count="10">
    <mergeCell ref="B60:E60"/>
    <mergeCell ref="G60:J60"/>
    <mergeCell ref="B62:E62"/>
    <mergeCell ref="G62:J62"/>
    <mergeCell ref="B10:E10"/>
    <mergeCell ref="G10:J10"/>
    <mergeCell ref="B37:E37"/>
    <mergeCell ref="G37:J37"/>
    <mergeCell ref="B44:E44"/>
    <mergeCell ref="G44:J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підїзд №1</vt:lpstr>
      <vt:lpstr>підзд №2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MDL</dc:creator>
  <cp:lastModifiedBy>MDL</cp:lastModifiedBy>
  <dcterms:created xsi:type="dcterms:W3CDTF">2015-06-05T18:19:34Z</dcterms:created>
  <dcterms:modified xsi:type="dcterms:W3CDTF">2025-08-17T05:52:34Z</dcterms:modified>
</cp:coreProperties>
</file>