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50" yWindow="5670" windowWidth="21600" windowHeight="11385" tabRatio="554"/>
  </bookViews>
  <sheets>
    <sheet name="КП" sheetId="10" r:id="rId1"/>
  </sheets>
  <definedNames>
    <definedName name="_xlnm._FilterDatabase" localSheetId="0" hidden="1">КП!$A$6:$WUY$60</definedName>
    <definedName name="_xlnm.Print_Area" localSheetId="0">КП!$A$1:$I$60</definedName>
  </definedNames>
  <calcPr calcId="162913"/>
</workbook>
</file>

<file path=xl/calcChain.xml><?xml version="1.0" encoding="utf-8"?>
<calcChain xmlns="http://schemas.openxmlformats.org/spreadsheetml/2006/main">
  <c r="I57" i="10" l="1"/>
  <c r="I58" i="10"/>
  <c r="G15" i="10" l="1"/>
  <c r="I15" i="10" s="1"/>
  <c r="H15" i="10"/>
  <c r="G16" i="10"/>
  <c r="H16" i="10"/>
  <c r="G17" i="10"/>
  <c r="H17" i="10"/>
  <c r="H44" i="10"/>
  <c r="H45" i="10"/>
  <c r="H46" i="10"/>
  <c r="H47" i="10"/>
  <c r="H48" i="10"/>
  <c r="H49" i="10"/>
  <c r="H50" i="10"/>
  <c r="G44" i="10"/>
  <c r="G45" i="10"/>
  <c r="G46" i="10"/>
  <c r="G47" i="10"/>
  <c r="G48" i="10"/>
  <c r="G49" i="10"/>
  <c r="G50" i="10"/>
  <c r="H21" i="10"/>
  <c r="H22" i="10"/>
  <c r="H23" i="10"/>
  <c r="H24" i="10"/>
  <c r="H25" i="10"/>
  <c r="H26" i="10"/>
  <c r="H27" i="10"/>
  <c r="G21" i="10"/>
  <c r="I21" i="10" s="1"/>
  <c r="G22" i="10"/>
  <c r="I22" i="10" s="1"/>
  <c r="G23" i="10"/>
  <c r="G24" i="10"/>
  <c r="G25" i="10"/>
  <c r="I25" i="10" s="1"/>
  <c r="G26" i="10"/>
  <c r="I26" i="10" s="1"/>
  <c r="G27" i="10"/>
  <c r="I27" i="10" s="1"/>
  <c r="D33" i="10"/>
  <c r="G9" i="10"/>
  <c r="I24" i="10" l="1"/>
  <c r="I16" i="10"/>
  <c r="I17" i="10"/>
  <c r="I50" i="10"/>
  <c r="I46" i="10"/>
  <c r="I47" i="10"/>
  <c r="I49" i="10"/>
  <c r="I45" i="10"/>
  <c r="I48" i="10"/>
  <c r="I44" i="10"/>
  <c r="I23" i="10"/>
  <c r="H18" i="10" l="1"/>
  <c r="H19" i="10"/>
  <c r="G18" i="10"/>
  <c r="G19" i="10"/>
  <c r="I18" i="10" l="1"/>
  <c r="I19" i="10"/>
  <c r="G20" i="10"/>
  <c r="H20" i="10"/>
  <c r="I20" i="10" l="1"/>
  <c r="H9" i="10"/>
  <c r="H11" i="10"/>
  <c r="H12" i="10"/>
  <c r="H13" i="10"/>
  <c r="H14" i="10"/>
  <c r="H31" i="10"/>
  <c r="H34" i="10"/>
  <c r="H38" i="10"/>
  <c r="H39" i="10"/>
  <c r="H40" i="10"/>
  <c r="H42" i="10"/>
  <c r="H43" i="10"/>
  <c r="H51" i="10"/>
  <c r="H52" i="10"/>
  <c r="H53" i="10"/>
  <c r="H54" i="10"/>
  <c r="H55" i="10"/>
  <c r="H8" i="10"/>
  <c r="G11" i="10"/>
  <c r="G12" i="10"/>
  <c r="G13" i="10"/>
  <c r="G14" i="10"/>
  <c r="G31" i="10"/>
  <c r="G34" i="10"/>
  <c r="G38" i="10"/>
  <c r="G39" i="10"/>
  <c r="G40" i="10"/>
  <c r="G42" i="10"/>
  <c r="G43" i="10"/>
  <c r="G51" i="10"/>
  <c r="G52" i="10"/>
  <c r="G53" i="10"/>
  <c r="G54" i="10"/>
  <c r="G55" i="10"/>
  <c r="G8" i="10"/>
  <c r="D41" i="10"/>
  <c r="H41" i="10" s="1"/>
  <c r="H33" i="10"/>
  <c r="D36" i="10"/>
  <c r="G36" i="10" s="1"/>
  <c r="I42" i="10" l="1"/>
  <c r="I53" i="10"/>
  <c r="I34" i="10"/>
  <c r="I13" i="10"/>
  <c r="H30" i="10"/>
  <c r="G30" i="10"/>
  <c r="I8" i="10"/>
  <c r="I11" i="10"/>
  <c r="I52" i="10"/>
  <c r="I31" i="10"/>
  <c r="I14" i="10"/>
  <c r="I9" i="10"/>
  <c r="I40" i="10"/>
  <c r="I12" i="10"/>
  <c r="I55" i="10"/>
  <c r="I51" i="10"/>
  <c r="I39" i="10"/>
  <c r="I54" i="10"/>
  <c r="I43" i="10"/>
  <c r="I38" i="10"/>
  <c r="H36" i="10"/>
  <c r="I36" i="10" s="1"/>
  <c r="H32" i="10"/>
  <c r="G41" i="10"/>
  <c r="I41" i="10" s="1"/>
  <c r="G33" i="10"/>
  <c r="I33" i="10" s="1"/>
  <c r="G32" i="10"/>
  <c r="I30" i="10" l="1"/>
  <c r="I32" i="10"/>
  <c r="H29" i="10" l="1"/>
  <c r="G29" i="10"/>
  <c r="I29" i="10" l="1"/>
  <c r="D35" i="10" l="1"/>
  <c r="H35" i="10" l="1"/>
  <c r="G35" i="10"/>
  <c r="I35" i="10" l="1"/>
  <c r="H37" i="10"/>
  <c r="G37" i="10"/>
  <c r="I37" i="10" l="1"/>
  <c r="H28" i="10" l="1"/>
  <c r="G28" i="10" l="1"/>
  <c r="I28" i="10" l="1"/>
  <c r="H10" i="10"/>
  <c r="H56" i="10" s="1"/>
  <c r="G10" i="10"/>
  <c r="G56" i="10" s="1"/>
  <c r="I10" i="10" l="1"/>
  <c r="I56" i="10" s="1"/>
  <c r="I59" i="10" s="1"/>
</calcChain>
</file>

<file path=xl/sharedStrings.xml><?xml version="1.0" encoding="utf-8"?>
<sst xmlns="http://schemas.openxmlformats.org/spreadsheetml/2006/main" count="120" uniqueCount="79">
  <si>
    <t>п/п</t>
  </si>
  <si>
    <t>м2</t>
  </si>
  <si>
    <t>№</t>
  </si>
  <si>
    <t>матер.</t>
  </si>
  <si>
    <t xml:space="preserve">      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</si>
  <si>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</si>
  <si>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</si>
  <si>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</si>
  <si>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</si>
  <si>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</si>
  <si>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</si>
  <si>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</si>
  <si>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</si>
  <si>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</si>
  <si>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</si>
  <si>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</si>
  <si>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</si>
  <si>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</si>
  <si>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</si>
  <si>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</si>
  <si>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</si>
  <si>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</si>
  <si>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</si>
  <si>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</si>
  <si>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</si>
  <si>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накладні і загальнобудівельні витрати</t>
  </si>
  <si>
    <t>к-кт</t>
  </si>
  <si>
    <t>мп</t>
  </si>
  <si>
    <t>пісок</t>
  </si>
  <si>
    <t>кг</t>
  </si>
  <si>
    <t>м3</t>
  </si>
  <si>
    <t>цемент М500</t>
  </si>
  <si>
    <t>плівка 200мкр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</si>
  <si>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</si>
  <si>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</si>
  <si>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</si>
  <si>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</si>
  <si>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</si>
  <si>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Фарба Композит АК-11 жовтого кольору</t>
  </si>
  <si>
    <t>Монтаж системи виклику для інвалідів (кнопка виклику)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</si>
  <si>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</si>
  <si>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</si>
  <si>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Нанесення контрасного маркування сходів та поручнів жовтою фарбою</t>
  </si>
  <si>
    <t>Наклеювання тактильного індикатора</t>
  </si>
  <si>
    <t>Монтаж гумової накладки</t>
  </si>
  <si>
    <t>гумова накладка кутова антиковзна</t>
  </si>
  <si>
    <t xml:space="preserve">Демонтаж гранітної плитки </t>
  </si>
  <si>
    <t>Демонатаж існуючого огородження ганку (метал)</t>
  </si>
  <si>
    <t>м.пог</t>
  </si>
  <si>
    <t>Демонтаж тротуарної плитки ФЕМ</t>
  </si>
  <si>
    <t>Вибірка грунта</t>
  </si>
  <si>
    <t xml:space="preserve">Демонтаж бордюрного каменю </t>
  </si>
  <si>
    <t xml:space="preserve">Вкладання гранітної плитки </t>
  </si>
  <si>
    <t>Клей для натурального каменю Kreisel 108</t>
  </si>
  <si>
    <t xml:space="preserve">Плита гранітна антиковзаюча морозостійка </t>
  </si>
  <si>
    <t>Клей-герметик SOUDAL FIX ALL FLEXI 290 мл</t>
  </si>
  <si>
    <t xml:space="preserve">Монтаж гумового пандуса  </t>
  </si>
  <si>
    <t>Монтаж бордюрного каменю</t>
  </si>
  <si>
    <t>Бордюр Бетон від Контур тротуарний БР100.30.8</t>
  </si>
  <si>
    <t>Бетон сухой Siltek B-25, 25кг</t>
  </si>
  <si>
    <t>Пандус гумовий пороговий  10hх120х885</t>
  </si>
  <si>
    <t>Монтаж захисної накладки з нержавіючої сталі  h=300</t>
  </si>
  <si>
    <t>Пластина з нержавіючої сталі 825х300</t>
  </si>
  <si>
    <t>Пластина з нержавіючої сталі 885х300</t>
  </si>
  <si>
    <t>Пластина з нержавіючої сталі 820х300</t>
  </si>
  <si>
    <t>Пластина з нержавіючої сталі 870х300</t>
  </si>
  <si>
    <t xml:space="preserve">Комплект бездротової кнопки виклику для інвалідів BELFIX-SET-HELP 2 </t>
  </si>
  <si>
    <t xml:space="preserve"> тактильний індикатор "конус" D25 мм</t>
  </si>
  <si>
    <t xml:space="preserve">Виготовлення та монтаж перила з нержавіючої сталі </t>
  </si>
  <si>
    <t xml:space="preserve">Монтаж стійки під кнопку виклику  </t>
  </si>
  <si>
    <t>Хімічний анкер поліестер S-RPE-300 Smart 300 мл</t>
  </si>
  <si>
    <t xml:space="preserve">Армування фундамента </t>
  </si>
  <si>
    <t xml:space="preserve">Улаштування  фундамента під підйомника </t>
  </si>
  <si>
    <t>т</t>
  </si>
  <si>
    <t>Цемент</t>
  </si>
  <si>
    <t xml:space="preserve">Пісок </t>
  </si>
  <si>
    <t>щебень</t>
  </si>
  <si>
    <t>Арматура Д12</t>
  </si>
  <si>
    <t>Прокладання кабелю до підйомниа в гофрі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</si>
</sst>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43" fontId="6" fillId="0" borderId="0" xfId="5" applyFont="1"/>
    <xf numFmtId="43" fontId="5" fillId="0" borderId="0" xfId="5" applyFont="1"/>
    <xf numFmtId="43" fontId="5" fillId="0" borderId="0" xfId="5" applyFont="1" applyAlignment="1">
      <alignment vertical="center"/>
    </xf>
    <xf numFmtId="43" fontId="6" fillId="0" borderId="3" xfId="5" applyFont="1" applyBorder="1" applyAlignment="1">
      <alignment horizontal="center"/>
    </xf>
    <xf numFmtId="43" fontId="6" fillId="0" borderId="3" xfId="5" applyFont="1" applyBorder="1" applyAlignment="1">
      <alignment horizontal="centerContinuous" vertical="center" wrapText="1"/>
    </xf>
    <xf numFmtId="43" fontId="6" fillId="0" borderId="4" xfId="5" applyFont="1" applyBorder="1" applyAlignment="1">
      <alignment horizontal="center"/>
    </xf>
    <xf numFmtId="43" fontId="6" fillId="0" borderId="1" xfId="5" applyFont="1" applyBorder="1" applyAlignment="1">
      <alignment horizontal="center"/>
    </xf>
    <xf numFmtId="43" fontId="6" fillId="0" borderId="1" xfId="5" applyFont="1" applyBorder="1" applyAlignment="1">
      <alignment horizontal="centerContinuous" vertical="center" wrapText="1"/>
    </xf>
    <xf numFmtId="43" fontId="6" fillId="0" borderId="6" xfId="5" applyFont="1" applyBorder="1" applyAlignment="1">
      <alignment horizontal="center"/>
    </xf>
    <xf numFmtId="43" fontId="6" fillId="0" borderId="11" xfId="5" applyFont="1" applyBorder="1" applyAlignment="1">
      <alignment horizont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8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0" xfId="5" applyFont="1" applyAlignment="1">
      <alignment horizontal="center"/>
    </xf>
    <xf numFmtId="43" fontId="5" fillId="0" borderId="9" xfId="5" applyFont="1" applyBorder="1"/>
    <xf numFmtId="43" fontId="4" fillId="0" borderId="0" xfId="5" applyFont="1"/>
    <xf numFmtId="43" fontId="10" fillId="0" borderId="0" xfId="5" applyFont="1" applyFill="1" applyAlignment="1">
      <alignment horizontal="center"/>
    </xf>
    <xf numFmtId="43" fontId="4" fillId="0" borderId="0" xfId="5" applyFont="1" applyFill="1"/>
    <xf numFmtId="43" fontId="6" fillId="0" borderId="0" xfId="5" applyFont="1" applyFill="1"/>
    <xf numFmtId="43" fontId="6" fillId="0" borderId="1" xfId="5" applyFont="1" applyFill="1" applyBorder="1" applyAlignment="1">
      <alignment horizontal="center"/>
    </xf>
    <xf numFmtId="43" fontId="6" fillId="0" borderId="11" xfId="5" applyFont="1" applyFill="1" applyBorder="1" applyAlignment="1">
      <alignment horizontal="center"/>
    </xf>
    <xf numFmtId="43" fontId="6" fillId="0" borderId="1" xfId="5" applyFont="1" applyFill="1" applyBorder="1" applyAlignment="1">
      <alignment horizontal="center" vertical="top"/>
    </xf>
    <xf numFmtId="43" fontId="5" fillId="0" borderId="8" xfId="5" applyFont="1" applyFill="1" applyBorder="1" applyAlignment="1">
      <alignment horizontal="center" vertical="center" wrapText="1"/>
    </xf>
    <xf numFmtId="43" fontId="5" fillId="0" borderId="0" xfId="5" applyFont="1" applyFill="1"/>
    <xf numFmtId="43" fontId="5" fillId="0" borderId="0" xfId="5" applyFont="1" applyFill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10" fillId="0" borderId="0" xfId="5" applyFont="1" applyFill="1"/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14" fontId="5" fillId="0" borderId="0" xfId="5" applyNumberFormat="1" applyFont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2" fontId="6" fillId="0" borderId="11" xfId="3" applyNumberFormat="1" applyFont="1" applyBorder="1" applyAlignment="1">
      <alignment horizontal="centerContinuous" vertical="center"/>
    </xf>
    <xf numFmtId="2" fontId="6" fillId="0" borderId="3" xfId="3" applyNumberFormat="1" applyFont="1" applyBorder="1" applyAlignment="1">
      <alignment horizontal="centerContinuous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top" wrapText="1"/>
    </xf>
    <xf numFmtId="2" fontId="5" fillId="0" borderId="8" xfId="1" applyNumberFormat="1" applyFont="1" applyBorder="1" applyAlignment="1">
      <alignment horizontal="center"/>
    </xf>
    <xf numFmtId="2" fontId="5" fillId="0" borderId="0" xfId="1" applyNumberFormat="1" applyFont="1"/>
    <xf numFmtId="2" fontId="5" fillId="0" borderId="9" xfId="1" applyNumberFormat="1" applyFont="1" applyBorder="1"/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3" fontId="6" fillId="2" borderId="1" xfId="5" applyFont="1" applyFill="1" applyBorder="1" applyAlignment="1">
      <alignment horizontal="center"/>
    </xf>
    <xf numFmtId="43" fontId="4" fillId="0" borderId="0" xfId="5" applyFont="1" applyFill="1" applyAlignment="1">
      <alignment horizontal="center"/>
    </xf>
    <xf numFmtId="0" fontId="6" fillId="2" borderId="0" xfId="1" applyFont="1" applyFill="1" applyAlignment="1">
      <alignment horizontal="center" wrapText="1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62"/>
  <sheetViews>
    <sheetView tabSelected="1" view="pageBreakPreview" topLeftCell="A4" zoomScale="60" zoomScaleNormal="90" workbookViewId="0">
      <selection activeCell="P39" sqref="P39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4" width="10.7109375" style="1" customWidth="1"/>
    <col min="5" max="5" width="14.7109375" style="62" customWidth="1"/>
    <col min="6" max="6" width="14.5703125" style="62" customWidth="1"/>
    <col min="7" max="7" width="17.140625" style="60" customWidth="1"/>
    <col min="8" max="8" width="17.28515625" style="60" customWidth="1"/>
    <col min="9" max="9" width="15.140625" style="60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21</v>
      </c>
      <c r="B1" s="22"/>
      <c r="C1" s="23"/>
      <c r="D1" s="23"/>
      <c r="E1" s="63"/>
      <c r="F1" s="63"/>
      <c r="G1" s="41"/>
      <c r="H1" s="41"/>
      <c r="I1" s="41"/>
    </row>
    <row r="2" spans="1:235" s="3" customFormat="1" ht="57" customHeight="1" x14ac:dyDescent="0.25">
      <c r="A2" s="2"/>
      <c r="B2" s="21"/>
      <c r="D2" s="91"/>
      <c r="E2" s="91"/>
      <c r="F2" s="91"/>
      <c r="G2" s="91"/>
      <c r="H2" s="41"/>
      <c r="I2" s="74"/>
    </row>
    <row r="3" spans="1:235" s="3" customFormat="1" ht="15.75" thickBot="1" x14ac:dyDescent="0.3">
      <c r="A3" s="2"/>
      <c r="B3" s="2"/>
      <c r="E3" s="63"/>
      <c r="F3" s="63"/>
      <c r="G3" s="41"/>
      <c r="H3" s="41"/>
      <c r="I3" s="43"/>
    </row>
    <row r="4" spans="1:235" s="3" customFormat="1" ht="14.25" x14ac:dyDescent="0.2">
      <c r="A4" s="4" t="s">
        <v>2</v>
      </c>
      <c r="B4" s="5"/>
      <c r="C4" s="6" t="s">
        <v>6</v>
      </c>
      <c r="D4" s="75" t="s">
        <v>8</v>
      </c>
      <c r="E4" s="51" t="s">
        <v>9</v>
      </c>
      <c r="F4" s="51" t="s">
        <v>11</v>
      </c>
      <c r="G4" s="44" t="s">
        <v>12</v>
      </c>
      <c r="H4" s="45" t="s">
        <v>14</v>
      </c>
      <c r="I4" s="46" t="s">
        <v>12</v>
      </c>
    </row>
    <row r="5" spans="1:235" s="3" customFormat="1" ht="14.25" x14ac:dyDescent="0.2">
      <c r="A5" s="7" t="s">
        <v>0</v>
      </c>
      <c r="B5" s="8" t="s">
        <v>5</v>
      </c>
      <c r="C5" s="9" t="s">
        <v>7</v>
      </c>
      <c r="D5" s="76"/>
      <c r="E5" s="64" t="s">
        <v>3</v>
      </c>
      <c r="F5" s="64" t="s">
        <v>10</v>
      </c>
      <c r="G5" s="47" t="s">
        <v>13</v>
      </c>
      <c r="H5" s="48" t="s">
        <v>15</v>
      </c>
      <c r="I5" s="49" t="s">
        <v>16</v>
      </c>
    </row>
    <row r="6" spans="1:235" s="3" customFormat="1" thickBot="1" x14ac:dyDescent="0.25">
      <c r="A6" s="17"/>
      <c r="B6" s="18"/>
      <c r="C6" s="19"/>
      <c r="D6" s="77"/>
      <c r="E6" s="65" t="s">
        <v>10</v>
      </c>
      <c r="F6" s="65"/>
      <c r="G6" s="50" t="s">
        <v>19</v>
      </c>
      <c r="H6" s="50" t="s">
        <v>19</v>
      </c>
      <c r="I6" s="50" t="s">
        <v>19</v>
      </c>
    </row>
    <row r="7" spans="1:235" s="3" customFormat="1" ht="14.25" customHeight="1" x14ac:dyDescent="0.2">
      <c r="A7" s="4"/>
      <c r="B7" s="25" t="s">
        <v>23</v>
      </c>
      <c r="C7" s="6"/>
      <c r="D7" s="78"/>
      <c r="E7" s="51"/>
      <c r="F7" s="51"/>
      <c r="G7" s="52"/>
      <c r="H7" s="52"/>
      <c r="I7" s="53"/>
    </row>
    <row r="8" spans="1:235" s="35" customFormat="1" ht="14.25" x14ac:dyDescent="0.25">
      <c r="A8" s="34">
        <v>1</v>
      </c>
      <c r="B8" s="87" t="s">
        <v>46</v>
      </c>
      <c r="C8" s="31" t="s">
        <v>1</v>
      </c>
      <c r="D8" s="31">
        <v>0.27</v>
      </c>
      <c r="E8" s="54"/>
      <c r="F8" s="54">
        <v>300</v>
      </c>
      <c r="G8" s="54">
        <f>D8*E8</f>
        <v>0</v>
      </c>
      <c r="H8" s="54">
        <f>D8*F8</f>
        <v>81</v>
      </c>
      <c r="I8" s="55">
        <f>SUM(G8+H8)</f>
        <v>81</v>
      </c>
    </row>
    <row r="9" spans="1:235" s="35" customFormat="1" ht="14.25" x14ac:dyDescent="0.25">
      <c r="A9" s="34">
        <v>2</v>
      </c>
      <c r="B9" s="37" t="s">
        <v>47</v>
      </c>
      <c r="C9" s="31" t="s">
        <v>48</v>
      </c>
      <c r="D9" s="31">
        <v>14</v>
      </c>
      <c r="E9" s="54"/>
      <c r="F9" s="54">
        <v>80</v>
      </c>
      <c r="G9" s="54">
        <f>D9*E9</f>
        <v>0</v>
      </c>
      <c r="H9" s="54">
        <f t="shared" ref="H9:H53" si="0">D9*F9</f>
        <v>1120</v>
      </c>
      <c r="I9" s="55">
        <f t="shared" ref="I9:I53" si="1">SUM(G9+H9)</f>
        <v>1120</v>
      </c>
    </row>
    <row r="10" spans="1:235" s="35" customFormat="1" ht="14.25" x14ac:dyDescent="0.25">
      <c r="A10" s="34">
        <v>3</v>
      </c>
      <c r="B10" s="37" t="s">
        <v>49</v>
      </c>
      <c r="C10" s="31" t="s">
        <v>1</v>
      </c>
      <c r="D10" s="31">
        <v>1.44</v>
      </c>
      <c r="E10" s="54"/>
      <c r="F10" s="54">
        <v>129</v>
      </c>
      <c r="G10" s="54">
        <f t="shared" ref="G10:G53" si="2">D10*E10</f>
        <v>0</v>
      </c>
      <c r="H10" s="54">
        <f t="shared" si="0"/>
        <v>185.76</v>
      </c>
      <c r="I10" s="55">
        <f t="shared" si="1"/>
        <v>185.76</v>
      </c>
    </row>
    <row r="11" spans="1:235" s="35" customFormat="1" ht="14.25" x14ac:dyDescent="0.25">
      <c r="A11" s="34">
        <v>4</v>
      </c>
      <c r="B11" s="37" t="s">
        <v>50</v>
      </c>
      <c r="C11" s="31" t="s">
        <v>30</v>
      </c>
      <c r="D11" s="31">
        <v>0.2</v>
      </c>
      <c r="E11" s="54"/>
      <c r="F11" s="54">
        <v>530</v>
      </c>
      <c r="G11" s="54">
        <f t="shared" si="2"/>
        <v>0</v>
      </c>
      <c r="H11" s="54">
        <f t="shared" si="0"/>
        <v>106</v>
      </c>
      <c r="I11" s="55">
        <f t="shared" si="1"/>
        <v>106</v>
      </c>
    </row>
    <row r="12" spans="1:235" s="40" customFormat="1" ht="14.25" x14ac:dyDescent="0.25">
      <c r="A12" s="34">
        <v>5</v>
      </c>
      <c r="B12" s="87" t="s">
        <v>51</v>
      </c>
      <c r="C12" s="31" t="s">
        <v>48</v>
      </c>
      <c r="D12" s="79">
        <v>1.6</v>
      </c>
      <c r="E12" s="54"/>
      <c r="F12" s="54">
        <v>75</v>
      </c>
      <c r="G12" s="54">
        <f t="shared" si="2"/>
        <v>0</v>
      </c>
      <c r="H12" s="54">
        <f t="shared" si="0"/>
        <v>120</v>
      </c>
      <c r="I12" s="55">
        <f t="shared" si="1"/>
        <v>120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</row>
    <row r="13" spans="1:235" x14ac:dyDescent="0.25">
      <c r="A13" s="26"/>
      <c r="B13" s="30" t="s">
        <v>24</v>
      </c>
      <c r="C13" s="27"/>
      <c r="D13" s="27"/>
      <c r="E13" s="64"/>
      <c r="F13" s="64"/>
      <c r="G13" s="54">
        <f t="shared" si="2"/>
        <v>0</v>
      </c>
      <c r="H13" s="54">
        <f t="shared" si="0"/>
        <v>0</v>
      </c>
      <c r="I13" s="55">
        <f t="shared" si="1"/>
        <v>0</v>
      </c>
    </row>
    <row r="14" spans="1:235" s="35" customFormat="1" ht="14.25" x14ac:dyDescent="0.25">
      <c r="A14" s="34">
        <v>1</v>
      </c>
      <c r="B14" s="37" t="s">
        <v>52</v>
      </c>
      <c r="C14" s="31" t="s">
        <v>1</v>
      </c>
      <c r="D14" s="80">
        <v>0.27</v>
      </c>
      <c r="E14" s="54"/>
      <c r="F14" s="54">
        <v>2000</v>
      </c>
      <c r="G14" s="54">
        <f t="shared" si="2"/>
        <v>0</v>
      </c>
      <c r="H14" s="54">
        <f t="shared" si="0"/>
        <v>540</v>
      </c>
      <c r="I14" s="55">
        <f t="shared" si="1"/>
        <v>540</v>
      </c>
    </row>
    <row r="15" spans="1:235" ht="14.25" x14ac:dyDescent="0.2">
      <c r="A15" s="26"/>
      <c r="B15" s="32" t="s">
        <v>54</v>
      </c>
      <c r="C15" s="33" t="s">
        <v>1</v>
      </c>
      <c r="D15" s="81">
        <v>0.31</v>
      </c>
      <c r="E15" s="64"/>
      <c r="F15" s="64"/>
      <c r="G15" s="54">
        <f t="shared" si="2"/>
        <v>0</v>
      </c>
      <c r="H15" s="54">
        <f t="shared" si="0"/>
        <v>0</v>
      </c>
      <c r="I15" s="55">
        <f t="shared" si="1"/>
        <v>0</v>
      </c>
    </row>
    <row r="16" spans="1:235" ht="14.25" x14ac:dyDescent="0.2">
      <c r="A16" s="26"/>
      <c r="B16" s="32" t="s">
        <v>53</v>
      </c>
      <c r="C16" s="33" t="s">
        <v>29</v>
      </c>
      <c r="D16" s="81">
        <v>25</v>
      </c>
      <c r="E16" s="64"/>
      <c r="F16" s="64"/>
      <c r="G16" s="54">
        <f t="shared" si="2"/>
        <v>0</v>
      </c>
      <c r="H16" s="54">
        <f t="shared" si="0"/>
        <v>0</v>
      </c>
      <c r="I16" s="55">
        <f t="shared" si="1"/>
        <v>0</v>
      </c>
    </row>
    <row r="17" spans="1:9" ht="14.25" x14ac:dyDescent="0.2">
      <c r="A17" s="26"/>
      <c r="B17" s="32" t="s">
        <v>55</v>
      </c>
      <c r="C17" s="33" t="s">
        <v>22</v>
      </c>
      <c r="D17" s="81">
        <v>1</v>
      </c>
      <c r="E17" s="64"/>
      <c r="F17" s="64"/>
      <c r="G17" s="54">
        <f t="shared" si="2"/>
        <v>0</v>
      </c>
      <c r="H17" s="54">
        <f t="shared" si="0"/>
        <v>0</v>
      </c>
      <c r="I17" s="55">
        <f t="shared" si="1"/>
        <v>0</v>
      </c>
    </row>
    <row r="18" spans="1:9" ht="14.25" x14ac:dyDescent="0.2">
      <c r="A18" s="26">
        <v>4</v>
      </c>
      <c r="B18" s="36" t="s">
        <v>57</v>
      </c>
      <c r="C18" s="33" t="s">
        <v>48</v>
      </c>
      <c r="D18" s="80">
        <v>0.9</v>
      </c>
      <c r="E18" s="64"/>
      <c r="F18" s="64">
        <v>200</v>
      </c>
      <c r="G18" s="54">
        <f t="shared" si="2"/>
        <v>0</v>
      </c>
      <c r="H18" s="54">
        <f t="shared" si="0"/>
        <v>180</v>
      </c>
      <c r="I18" s="55">
        <f t="shared" si="1"/>
        <v>180</v>
      </c>
    </row>
    <row r="19" spans="1:9" ht="14.25" x14ac:dyDescent="0.2">
      <c r="A19" s="26"/>
      <c r="B19" s="32" t="s">
        <v>58</v>
      </c>
      <c r="C19" s="33" t="s">
        <v>22</v>
      </c>
      <c r="D19" s="80">
        <v>1</v>
      </c>
      <c r="E19" s="64"/>
      <c r="F19" s="64"/>
      <c r="G19" s="54">
        <f t="shared" si="2"/>
        <v>0</v>
      </c>
      <c r="H19" s="54">
        <f t="shared" si="0"/>
        <v>0</v>
      </c>
      <c r="I19" s="55">
        <f t="shared" si="1"/>
        <v>0</v>
      </c>
    </row>
    <row r="20" spans="1:9" ht="14.25" x14ac:dyDescent="0.2">
      <c r="A20" s="26"/>
      <c r="B20" s="32" t="s">
        <v>59</v>
      </c>
      <c r="C20" s="33" t="s">
        <v>29</v>
      </c>
      <c r="D20" s="80">
        <v>25</v>
      </c>
      <c r="E20" s="64"/>
      <c r="F20" s="64"/>
      <c r="G20" s="54">
        <f t="shared" si="2"/>
        <v>0</v>
      </c>
      <c r="H20" s="54">
        <f t="shared" si="0"/>
        <v>0</v>
      </c>
      <c r="I20" s="55">
        <f t="shared" si="1"/>
        <v>0</v>
      </c>
    </row>
    <row r="21" spans="1:9" ht="14.25" x14ac:dyDescent="0.2">
      <c r="A21" s="26">
        <v>6</v>
      </c>
      <c r="B21" s="36" t="s">
        <v>78</v>
      </c>
      <c r="C21" s="33" t="s">
        <v>48</v>
      </c>
      <c r="D21" s="81">
        <v>15</v>
      </c>
      <c r="E21" s="64"/>
      <c r="F21" s="64">
        <v>45</v>
      </c>
      <c r="G21" s="54">
        <f t="shared" ref="G21:G27" si="3">D21*E21</f>
        <v>0</v>
      </c>
      <c r="H21" s="54">
        <f t="shared" ref="H21:H27" si="4">D21*F21</f>
        <v>675</v>
      </c>
      <c r="I21" s="55">
        <f t="shared" ref="I21:I27" si="5">SUM(G21+H21)</f>
        <v>675</v>
      </c>
    </row>
    <row r="22" spans="1:9" ht="14.25" x14ac:dyDescent="0.2">
      <c r="A22" s="26">
        <v>6</v>
      </c>
      <c r="B22" s="36" t="s">
        <v>72</v>
      </c>
      <c r="C22" s="33" t="s">
        <v>30</v>
      </c>
      <c r="D22" s="81">
        <v>0.40500000000000003</v>
      </c>
      <c r="E22" s="64"/>
      <c r="F22" s="64">
        <v>3369</v>
      </c>
      <c r="G22" s="54">
        <f t="shared" si="3"/>
        <v>0</v>
      </c>
      <c r="H22" s="54">
        <f t="shared" si="4"/>
        <v>1364.4450000000002</v>
      </c>
      <c r="I22" s="55">
        <f t="shared" si="5"/>
        <v>1364.4450000000002</v>
      </c>
    </row>
    <row r="23" spans="1:9" ht="14.25" x14ac:dyDescent="0.2">
      <c r="A23" s="26"/>
      <c r="B23" s="32" t="s">
        <v>74</v>
      </c>
      <c r="C23" s="33" t="s">
        <v>29</v>
      </c>
      <c r="D23" s="81">
        <v>141.75</v>
      </c>
      <c r="E23" s="64"/>
      <c r="F23" s="64"/>
      <c r="G23" s="54">
        <f t="shared" si="3"/>
        <v>0</v>
      </c>
      <c r="H23" s="54">
        <f t="shared" si="4"/>
        <v>0</v>
      </c>
      <c r="I23" s="55">
        <f t="shared" si="5"/>
        <v>0</v>
      </c>
    </row>
    <row r="24" spans="1:9" ht="14.25" x14ac:dyDescent="0.2">
      <c r="A24" s="26"/>
      <c r="B24" s="32" t="s">
        <v>75</v>
      </c>
      <c r="C24" s="33" t="s">
        <v>73</v>
      </c>
      <c r="D24" s="81">
        <v>0.28000000000000003</v>
      </c>
      <c r="E24" s="64"/>
      <c r="F24" s="64"/>
      <c r="G24" s="54">
        <f t="shared" si="3"/>
        <v>0</v>
      </c>
      <c r="H24" s="54">
        <f t="shared" si="4"/>
        <v>0</v>
      </c>
      <c r="I24" s="55">
        <f t="shared" si="5"/>
        <v>0</v>
      </c>
    </row>
    <row r="25" spans="1:9" ht="14.25" x14ac:dyDescent="0.2">
      <c r="A25" s="26"/>
      <c r="B25" s="32" t="s">
        <v>76</v>
      </c>
      <c r="C25" s="33" t="s">
        <v>73</v>
      </c>
      <c r="D25" s="81">
        <v>0.51800000000000002</v>
      </c>
      <c r="E25" s="64"/>
      <c r="F25" s="64"/>
      <c r="G25" s="54">
        <f t="shared" si="3"/>
        <v>0</v>
      </c>
      <c r="H25" s="54">
        <f t="shared" si="4"/>
        <v>0</v>
      </c>
      <c r="I25" s="55">
        <f t="shared" si="5"/>
        <v>0</v>
      </c>
    </row>
    <row r="26" spans="1:9" ht="14.25" x14ac:dyDescent="0.2">
      <c r="A26" s="26"/>
      <c r="B26" s="36" t="s">
        <v>71</v>
      </c>
      <c r="C26" s="33" t="s">
        <v>73</v>
      </c>
      <c r="D26" s="81">
        <v>3.7296000000000003E-2</v>
      </c>
      <c r="E26" s="64"/>
      <c r="F26" s="64"/>
      <c r="G26" s="54">
        <f t="shared" si="3"/>
        <v>0</v>
      </c>
      <c r="H26" s="54">
        <f t="shared" si="4"/>
        <v>0</v>
      </c>
      <c r="I26" s="55">
        <f t="shared" si="5"/>
        <v>0</v>
      </c>
    </row>
    <row r="27" spans="1:9" ht="14.25" x14ac:dyDescent="0.2">
      <c r="A27" s="26"/>
      <c r="B27" s="32" t="s">
        <v>77</v>
      </c>
      <c r="C27" s="33" t="s">
        <v>73</v>
      </c>
      <c r="D27" s="81">
        <v>3.7296000000000003E-2</v>
      </c>
      <c r="E27" s="64"/>
      <c r="F27" s="64"/>
      <c r="G27" s="54">
        <f t="shared" si="3"/>
        <v>0</v>
      </c>
      <c r="H27" s="54">
        <f t="shared" si="4"/>
        <v>0</v>
      </c>
      <c r="I27" s="55">
        <f t="shared" si="5"/>
        <v>0</v>
      </c>
    </row>
    <row r="28" spans="1:9" ht="14.25" x14ac:dyDescent="0.2">
      <c r="A28" s="26">
        <v>6</v>
      </c>
      <c r="B28" s="36" t="s">
        <v>68</v>
      </c>
      <c r="C28" s="33" t="s">
        <v>48</v>
      </c>
      <c r="D28" s="81">
        <v>18.02</v>
      </c>
      <c r="E28" s="64"/>
      <c r="F28" s="89"/>
      <c r="G28" s="54">
        <f t="shared" si="2"/>
        <v>0</v>
      </c>
      <c r="H28" s="54">
        <f t="shared" si="0"/>
        <v>0</v>
      </c>
      <c r="I28" s="55">
        <f t="shared" si="1"/>
        <v>0</v>
      </c>
    </row>
    <row r="29" spans="1:9" ht="14.25" x14ac:dyDescent="0.2">
      <c r="A29" s="26">
        <v>7</v>
      </c>
      <c r="B29" s="37" t="s">
        <v>69</v>
      </c>
      <c r="C29" s="33" t="s">
        <v>22</v>
      </c>
      <c r="D29" s="80">
        <v>1</v>
      </c>
      <c r="E29" s="64"/>
      <c r="F29" s="64">
        <v>600</v>
      </c>
      <c r="G29" s="54">
        <f t="shared" si="2"/>
        <v>0</v>
      </c>
      <c r="H29" s="54">
        <f t="shared" si="0"/>
        <v>600</v>
      </c>
      <c r="I29" s="55">
        <f t="shared" si="1"/>
        <v>600</v>
      </c>
    </row>
    <row r="30" spans="1:9" ht="14.25" x14ac:dyDescent="0.2">
      <c r="A30" s="26"/>
      <c r="B30" s="38" t="s">
        <v>70</v>
      </c>
      <c r="C30" s="33" t="s">
        <v>22</v>
      </c>
      <c r="D30" s="81">
        <v>1</v>
      </c>
      <c r="E30" s="64"/>
      <c r="F30" s="64"/>
      <c r="G30" s="54">
        <f t="shared" si="2"/>
        <v>0</v>
      </c>
      <c r="H30" s="54">
        <f t="shared" si="0"/>
        <v>0</v>
      </c>
      <c r="I30" s="55">
        <f t="shared" ref="I30" si="6">SUM(G30+H30)</f>
        <v>0</v>
      </c>
    </row>
    <row r="31" spans="1:9" ht="14.25" x14ac:dyDescent="0.2">
      <c r="A31" s="26"/>
      <c r="B31" s="73" t="s">
        <v>36</v>
      </c>
      <c r="C31" s="33"/>
      <c r="D31" s="81"/>
      <c r="E31" s="64"/>
      <c r="F31" s="64"/>
      <c r="G31" s="54">
        <f t="shared" si="2"/>
        <v>0</v>
      </c>
      <c r="H31" s="54">
        <f t="shared" si="0"/>
        <v>0</v>
      </c>
      <c r="I31" s="55">
        <f t="shared" si="1"/>
        <v>0</v>
      </c>
    </row>
    <row r="32" spans="1:9" ht="28.5" x14ac:dyDescent="0.2">
      <c r="A32" s="26">
        <v>1</v>
      </c>
      <c r="B32" s="36" t="s">
        <v>42</v>
      </c>
      <c r="C32" s="33" t="s">
        <v>1</v>
      </c>
      <c r="D32" s="81">
        <v>3</v>
      </c>
      <c r="E32" s="64"/>
      <c r="F32" s="64">
        <v>165</v>
      </c>
      <c r="G32" s="54">
        <f t="shared" si="2"/>
        <v>0</v>
      </c>
      <c r="H32" s="54">
        <f t="shared" si="0"/>
        <v>495</v>
      </c>
      <c r="I32" s="55">
        <f t="shared" si="1"/>
        <v>495</v>
      </c>
    </row>
    <row r="33" spans="1:9" ht="14.25" x14ac:dyDescent="0.2">
      <c r="A33" s="26"/>
      <c r="B33" s="32" t="s">
        <v>38</v>
      </c>
      <c r="C33" s="33" t="s">
        <v>29</v>
      </c>
      <c r="D33" s="81">
        <f>D32*0.28</f>
        <v>0.84000000000000008</v>
      </c>
      <c r="E33" s="64"/>
      <c r="F33" s="64"/>
      <c r="G33" s="54">
        <f t="shared" si="2"/>
        <v>0</v>
      </c>
      <c r="H33" s="54">
        <f t="shared" si="0"/>
        <v>0</v>
      </c>
      <c r="I33" s="55">
        <f t="shared" si="1"/>
        <v>0</v>
      </c>
    </row>
    <row r="34" spans="1:9" s="35" customFormat="1" ht="32.25" customHeight="1" x14ac:dyDescent="0.25">
      <c r="A34" s="34">
        <v>2</v>
      </c>
      <c r="B34" s="88" t="s">
        <v>40</v>
      </c>
      <c r="C34" s="33" t="s">
        <v>22</v>
      </c>
      <c r="D34" s="81">
        <v>6</v>
      </c>
      <c r="E34" s="54"/>
      <c r="F34" s="54">
        <v>80</v>
      </c>
      <c r="G34" s="54">
        <f t="shared" si="2"/>
        <v>0</v>
      </c>
      <c r="H34" s="54">
        <f t="shared" si="0"/>
        <v>480</v>
      </c>
      <c r="I34" s="55">
        <f t="shared" si="1"/>
        <v>480</v>
      </c>
    </row>
    <row r="35" spans="1:9" s="35" customFormat="1" ht="32.25" customHeight="1" x14ac:dyDescent="0.25">
      <c r="A35" s="34"/>
      <c r="B35" s="32" t="s">
        <v>41</v>
      </c>
      <c r="C35" s="33" t="s">
        <v>22</v>
      </c>
      <c r="D35" s="81">
        <f>D34</f>
        <v>6</v>
      </c>
      <c r="E35" s="54"/>
      <c r="F35" s="54"/>
      <c r="G35" s="54">
        <f t="shared" si="2"/>
        <v>0</v>
      </c>
      <c r="H35" s="54">
        <f t="shared" si="0"/>
        <v>0</v>
      </c>
      <c r="I35" s="55">
        <f t="shared" si="1"/>
        <v>0</v>
      </c>
    </row>
    <row r="36" spans="1:9" ht="14.25" x14ac:dyDescent="0.2">
      <c r="A36" s="26"/>
      <c r="B36" s="32" t="s">
        <v>31</v>
      </c>
      <c r="C36" s="33" t="s">
        <v>29</v>
      </c>
      <c r="D36" s="81">
        <f>D34*2.8</f>
        <v>16.799999999999997</v>
      </c>
      <c r="E36" s="64"/>
      <c r="F36" s="64"/>
      <c r="G36" s="54">
        <f t="shared" si="2"/>
        <v>0</v>
      </c>
      <c r="H36" s="54">
        <f t="shared" si="0"/>
        <v>0</v>
      </c>
      <c r="I36" s="55">
        <f t="shared" si="1"/>
        <v>0</v>
      </c>
    </row>
    <row r="37" spans="1:9" ht="14.25" x14ac:dyDescent="0.2">
      <c r="A37" s="26"/>
      <c r="B37" s="32" t="s">
        <v>28</v>
      </c>
      <c r="C37" s="33" t="s">
        <v>73</v>
      </c>
      <c r="D37" s="81">
        <v>8.3000000000000004E-2</v>
      </c>
      <c r="E37" s="64"/>
      <c r="F37" s="64"/>
      <c r="G37" s="54">
        <f t="shared" si="2"/>
        <v>0</v>
      </c>
      <c r="H37" s="54">
        <f t="shared" si="0"/>
        <v>0</v>
      </c>
      <c r="I37" s="55">
        <f t="shared" si="1"/>
        <v>0</v>
      </c>
    </row>
    <row r="38" spans="1:9" s="35" customFormat="1" ht="32.25" customHeight="1" x14ac:dyDescent="0.25">
      <c r="A38" s="34">
        <v>3</v>
      </c>
      <c r="B38" s="36" t="s">
        <v>39</v>
      </c>
      <c r="C38" s="33" t="s">
        <v>22</v>
      </c>
      <c r="D38" s="81">
        <v>1</v>
      </c>
      <c r="E38" s="54"/>
      <c r="F38" s="54">
        <v>250</v>
      </c>
      <c r="G38" s="54">
        <f t="shared" si="2"/>
        <v>0</v>
      </c>
      <c r="H38" s="54">
        <f t="shared" si="0"/>
        <v>250</v>
      </c>
      <c r="I38" s="55">
        <f t="shared" si="1"/>
        <v>250</v>
      </c>
    </row>
    <row r="39" spans="1:9" s="35" customFormat="1" ht="32.25" customHeight="1" x14ac:dyDescent="0.25">
      <c r="A39" s="34"/>
      <c r="B39" s="32" t="s">
        <v>66</v>
      </c>
      <c r="C39" s="33" t="s">
        <v>22</v>
      </c>
      <c r="D39" s="81">
        <v>1</v>
      </c>
      <c r="E39" s="54"/>
      <c r="F39" s="54"/>
      <c r="G39" s="54">
        <f t="shared" si="2"/>
        <v>0</v>
      </c>
      <c r="H39" s="54">
        <f t="shared" si="0"/>
        <v>0</v>
      </c>
      <c r="I39" s="55">
        <f t="shared" si="1"/>
        <v>0</v>
      </c>
    </row>
    <row r="40" spans="1:9" ht="26.25" customHeight="1" x14ac:dyDescent="0.2">
      <c r="A40" s="26">
        <v>4</v>
      </c>
      <c r="B40" s="36" t="s">
        <v>43</v>
      </c>
      <c r="C40" s="33" t="s">
        <v>22</v>
      </c>
      <c r="D40" s="81">
        <v>595</v>
      </c>
      <c r="E40" s="64"/>
      <c r="F40" s="64">
        <v>15</v>
      </c>
      <c r="G40" s="54">
        <f t="shared" si="2"/>
        <v>0</v>
      </c>
      <c r="H40" s="54">
        <f t="shared" si="0"/>
        <v>8925</v>
      </c>
      <c r="I40" s="55">
        <f t="shared" si="1"/>
        <v>8925</v>
      </c>
    </row>
    <row r="41" spans="1:9" ht="26.25" customHeight="1" x14ac:dyDescent="0.2">
      <c r="A41" s="26"/>
      <c r="B41" s="32" t="s">
        <v>67</v>
      </c>
      <c r="C41" s="33" t="s">
        <v>22</v>
      </c>
      <c r="D41" s="81">
        <f>D40</f>
        <v>595</v>
      </c>
      <c r="E41" s="64"/>
      <c r="F41" s="64"/>
      <c r="G41" s="54">
        <f t="shared" si="2"/>
        <v>0</v>
      </c>
      <c r="H41" s="54">
        <f t="shared" si="0"/>
        <v>0</v>
      </c>
      <c r="I41" s="55">
        <f t="shared" si="1"/>
        <v>0</v>
      </c>
    </row>
    <row r="42" spans="1:9" ht="26.25" customHeight="1" x14ac:dyDescent="0.2">
      <c r="A42" s="26">
        <v>5</v>
      </c>
      <c r="B42" s="36" t="s">
        <v>44</v>
      </c>
      <c r="C42" s="33" t="s">
        <v>27</v>
      </c>
      <c r="D42" s="81">
        <v>7.23</v>
      </c>
      <c r="E42" s="64"/>
      <c r="F42" s="64">
        <v>100</v>
      </c>
      <c r="G42" s="54">
        <f t="shared" si="2"/>
        <v>0</v>
      </c>
      <c r="H42" s="54">
        <f t="shared" si="0"/>
        <v>723</v>
      </c>
      <c r="I42" s="55">
        <f t="shared" si="1"/>
        <v>723</v>
      </c>
    </row>
    <row r="43" spans="1:9" ht="26.25" customHeight="1" x14ac:dyDescent="0.2">
      <c r="A43" s="26"/>
      <c r="B43" s="32" t="s">
        <v>45</v>
      </c>
      <c r="C43" s="33" t="s">
        <v>27</v>
      </c>
      <c r="D43" s="81">
        <v>7.23</v>
      </c>
      <c r="E43" s="64"/>
      <c r="F43" s="64"/>
      <c r="G43" s="54">
        <f t="shared" si="2"/>
        <v>0</v>
      </c>
      <c r="H43" s="54">
        <f t="shared" si="0"/>
        <v>0</v>
      </c>
      <c r="I43" s="55">
        <f>SUM(G43+H43)</f>
        <v>0</v>
      </c>
    </row>
    <row r="44" spans="1:9" ht="26.25" customHeight="1" x14ac:dyDescent="0.2">
      <c r="A44" s="26"/>
      <c r="B44" s="36" t="s">
        <v>56</v>
      </c>
      <c r="C44" s="33" t="s">
        <v>48</v>
      </c>
      <c r="D44" s="81">
        <v>0.88500000000000001</v>
      </c>
      <c r="E44" s="64"/>
      <c r="F44" s="64">
        <v>350</v>
      </c>
      <c r="G44" s="54">
        <f t="shared" si="2"/>
        <v>0</v>
      </c>
      <c r="H44" s="54">
        <f t="shared" si="0"/>
        <v>309.75</v>
      </c>
      <c r="I44" s="55">
        <f t="shared" ref="I44:I50" si="7">SUM(G44+H44)</f>
        <v>309.75</v>
      </c>
    </row>
    <row r="45" spans="1:9" ht="26.25" customHeight="1" x14ac:dyDescent="0.2">
      <c r="A45" s="26"/>
      <c r="B45" s="32" t="s">
        <v>60</v>
      </c>
      <c r="C45" s="33" t="s">
        <v>22</v>
      </c>
      <c r="D45" s="81">
        <v>1</v>
      </c>
      <c r="E45" s="64"/>
      <c r="F45" s="64"/>
      <c r="G45" s="54">
        <f t="shared" si="2"/>
        <v>0</v>
      </c>
      <c r="H45" s="54">
        <f t="shared" si="0"/>
        <v>0</v>
      </c>
      <c r="I45" s="55">
        <f t="shared" si="7"/>
        <v>0</v>
      </c>
    </row>
    <row r="46" spans="1:9" ht="26.25" customHeight="1" x14ac:dyDescent="0.2">
      <c r="A46" s="26"/>
      <c r="B46" s="36" t="s">
        <v>61</v>
      </c>
      <c r="C46" s="33" t="s">
        <v>22</v>
      </c>
      <c r="D46" s="81">
        <v>4</v>
      </c>
      <c r="E46" s="64"/>
      <c r="F46" s="64">
        <v>200</v>
      </c>
      <c r="G46" s="54">
        <f t="shared" si="2"/>
        <v>0</v>
      </c>
      <c r="H46" s="54">
        <f t="shared" si="0"/>
        <v>800</v>
      </c>
      <c r="I46" s="55">
        <f t="shared" si="7"/>
        <v>800</v>
      </c>
    </row>
    <row r="47" spans="1:9" ht="26.25" customHeight="1" x14ac:dyDescent="0.2">
      <c r="A47" s="26"/>
      <c r="B47" s="38" t="s">
        <v>62</v>
      </c>
      <c r="C47" s="33" t="s">
        <v>22</v>
      </c>
      <c r="D47" s="80">
        <v>1</v>
      </c>
      <c r="E47" s="64"/>
      <c r="F47" s="64"/>
      <c r="G47" s="54">
        <f t="shared" si="2"/>
        <v>0</v>
      </c>
      <c r="H47" s="54">
        <f t="shared" si="0"/>
        <v>0</v>
      </c>
      <c r="I47" s="55">
        <f t="shared" si="7"/>
        <v>0</v>
      </c>
    </row>
    <row r="48" spans="1:9" ht="26.25" customHeight="1" x14ac:dyDescent="0.2">
      <c r="A48" s="26"/>
      <c r="B48" s="38" t="s">
        <v>63</v>
      </c>
      <c r="C48" s="33" t="s">
        <v>22</v>
      </c>
      <c r="D48" s="81">
        <v>1</v>
      </c>
      <c r="E48" s="64"/>
      <c r="F48" s="64"/>
      <c r="G48" s="54">
        <f t="shared" si="2"/>
        <v>0</v>
      </c>
      <c r="H48" s="54">
        <f t="shared" si="0"/>
        <v>0</v>
      </c>
      <c r="I48" s="55">
        <f t="shared" si="7"/>
        <v>0</v>
      </c>
    </row>
    <row r="49" spans="1:10" ht="26.25" customHeight="1" x14ac:dyDescent="0.2">
      <c r="A49" s="26"/>
      <c r="B49" s="38" t="s">
        <v>64</v>
      </c>
      <c r="C49" s="33" t="s">
        <v>22</v>
      </c>
      <c r="D49" s="82">
        <v>1</v>
      </c>
      <c r="E49" s="64"/>
      <c r="F49" s="64"/>
      <c r="G49" s="54">
        <f t="shared" si="2"/>
        <v>0</v>
      </c>
      <c r="H49" s="54">
        <f t="shared" si="0"/>
        <v>0</v>
      </c>
      <c r="I49" s="55">
        <f t="shared" si="7"/>
        <v>0</v>
      </c>
    </row>
    <row r="50" spans="1:10" ht="26.25" customHeight="1" x14ac:dyDescent="0.2">
      <c r="A50" s="26"/>
      <c r="B50" s="38" t="s">
        <v>65</v>
      </c>
      <c r="C50" s="33" t="s">
        <v>22</v>
      </c>
      <c r="D50" s="82">
        <v>1</v>
      </c>
      <c r="E50" s="64"/>
      <c r="F50" s="64"/>
      <c r="G50" s="54">
        <f t="shared" si="2"/>
        <v>0</v>
      </c>
      <c r="H50" s="54">
        <f t="shared" si="0"/>
        <v>0</v>
      </c>
      <c r="I50" s="55">
        <f t="shared" si="7"/>
        <v>0</v>
      </c>
    </row>
    <row r="51" spans="1:10" ht="14.25" x14ac:dyDescent="0.2">
      <c r="A51" s="26"/>
      <c r="B51" s="73" t="s">
        <v>37</v>
      </c>
      <c r="C51" s="33"/>
      <c r="D51" s="81"/>
      <c r="E51" s="64"/>
      <c r="F51" s="64"/>
      <c r="G51" s="54">
        <f t="shared" si="2"/>
        <v>0</v>
      </c>
      <c r="H51" s="54">
        <f t="shared" si="0"/>
        <v>0</v>
      </c>
      <c r="I51" s="55">
        <f t="shared" si="1"/>
        <v>0</v>
      </c>
    </row>
    <row r="52" spans="1:10" s="29" customFormat="1" ht="18" customHeight="1" x14ac:dyDescent="0.2">
      <c r="A52" s="28">
        <v>1</v>
      </c>
      <c r="B52" s="72" t="s">
        <v>33</v>
      </c>
      <c r="C52" s="39" t="s">
        <v>26</v>
      </c>
      <c r="D52" s="83">
        <v>1</v>
      </c>
      <c r="E52" s="66"/>
      <c r="F52" s="66"/>
      <c r="G52" s="54">
        <f t="shared" si="2"/>
        <v>0</v>
      </c>
      <c r="H52" s="54">
        <f t="shared" si="0"/>
        <v>0</v>
      </c>
      <c r="I52" s="55">
        <f t="shared" si="1"/>
        <v>0</v>
      </c>
      <c r="J52" s="1"/>
    </row>
    <row r="53" spans="1:10" ht="14.25" x14ac:dyDescent="0.2">
      <c r="A53" s="26"/>
      <c r="B53" s="32" t="s">
        <v>32</v>
      </c>
      <c r="C53" s="33" t="s">
        <v>1</v>
      </c>
      <c r="D53" s="82">
        <v>5</v>
      </c>
      <c r="E53" s="64"/>
      <c r="F53" s="64"/>
      <c r="G53" s="54">
        <f t="shared" si="2"/>
        <v>0</v>
      </c>
      <c r="H53" s="54">
        <f t="shared" si="0"/>
        <v>0</v>
      </c>
      <c r="I53" s="55">
        <f t="shared" si="1"/>
        <v>0</v>
      </c>
    </row>
    <row r="54" spans="1:10" ht="14.25" x14ac:dyDescent="0.2">
      <c r="A54" s="26"/>
      <c r="B54" s="38" t="s">
        <v>34</v>
      </c>
      <c r="C54" s="33" t="s">
        <v>22</v>
      </c>
      <c r="D54" s="81">
        <v>100</v>
      </c>
      <c r="E54" s="64"/>
      <c r="F54" s="64"/>
      <c r="G54" s="54">
        <f t="shared" ref="G54:G55" si="8">D54*E54</f>
        <v>0</v>
      </c>
      <c r="H54" s="54">
        <f t="shared" ref="H54:H55" si="9">D54*F54</f>
        <v>0</v>
      </c>
      <c r="I54" s="55">
        <f t="shared" ref="I54:I55" si="10">SUM(G54+H54)</f>
        <v>0</v>
      </c>
    </row>
    <row r="55" spans="1:10" ht="14.25" x14ac:dyDescent="0.2">
      <c r="A55" s="26">
        <v>2</v>
      </c>
      <c r="B55" s="36" t="s">
        <v>35</v>
      </c>
      <c r="C55" s="33" t="s">
        <v>26</v>
      </c>
      <c r="D55" s="82">
        <v>1</v>
      </c>
      <c r="E55" s="64"/>
      <c r="F55" s="64">
        <v>2000</v>
      </c>
      <c r="G55" s="54">
        <f t="shared" si="8"/>
        <v>0</v>
      </c>
      <c r="H55" s="54">
        <f t="shared" si="9"/>
        <v>2000</v>
      </c>
      <c r="I55" s="55">
        <f t="shared" si="10"/>
        <v>2000</v>
      </c>
    </row>
    <row r="56" spans="1:10" s="12" customFormat="1" ht="19.5" customHeight="1" thickBot="1" x14ac:dyDescent="0.3">
      <c r="A56" s="10"/>
      <c r="B56" s="11" t="s">
        <v>17</v>
      </c>
      <c r="C56" s="24"/>
      <c r="D56" s="84"/>
      <c r="E56" s="67"/>
      <c r="F56" s="67"/>
      <c r="G56" s="56">
        <f>SUM(G7:G55)</f>
        <v>0</v>
      </c>
      <c r="H56" s="56">
        <f>SUM(H7:H55)</f>
        <v>18954.955000000002</v>
      </c>
      <c r="I56" s="56">
        <f>SUM(I7:I55)</f>
        <v>18954.955000000002</v>
      </c>
      <c r="J56" s="1"/>
    </row>
    <row r="57" spans="1:10" s="14" customFormat="1" ht="15" customHeight="1" x14ac:dyDescent="0.25">
      <c r="A57" s="2"/>
      <c r="B57" s="13" t="s">
        <v>20</v>
      </c>
      <c r="E57" s="68"/>
      <c r="F57" s="68"/>
      <c r="G57" s="57"/>
      <c r="H57" s="57"/>
      <c r="I57" s="57">
        <f>G56*0.07</f>
        <v>0</v>
      </c>
    </row>
    <row r="58" spans="1:10" s="14" customFormat="1" ht="15" customHeight="1" x14ac:dyDescent="0.25">
      <c r="A58" s="2"/>
      <c r="B58" s="13" t="s">
        <v>25</v>
      </c>
      <c r="D58" s="85"/>
      <c r="E58" s="69"/>
      <c r="F58" s="69"/>
      <c r="G58" s="42"/>
      <c r="H58" s="42" t="s">
        <v>4</v>
      </c>
      <c r="I58" s="58">
        <f>H56*0.15</f>
        <v>2843.24325</v>
      </c>
    </row>
    <row r="59" spans="1:10" s="14" customFormat="1" ht="15" customHeight="1" x14ac:dyDescent="0.25">
      <c r="A59" s="2"/>
      <c r="B59" s="15" t="s">
        <v>18</v>
      </c>
      <c r="C59" s="16"/>
      <c r="D59" s="86"/>
      <c r="E59" s="70"/>
      <c r="F59" s="70"/>
      <c r="G59" s="59"/>
      <c r="H59" s="59"/>
      <c r="I59" s="57">
        <f>SUM(I56:I58)</f>
        <v>21798.198250000001</v>
      </c>
    </row>
    <row r="61" spans="1:10" ht="15" customHeight="1" x14ac:dyDescent="0.25">
      <c r="F61" s="71"/>
      <c r="G61" s="61"/>
      <c r="H61" s="62"/>
      <c r="I61" s="62"/>
    </row>
    <row r="62" spans="1:10" ht="15" customHeight="1" x14ac:dyDescent="0.2">
      <c r="G62" s="90"/>
      <c r="H62" s="90"/>
      <c r="I62" s="62"/>
    </row>
  </sheetData>
  <autoFilter ref="A6:WUY60"/>
  <mergeCells count="2">
    <mergeCell ref="G62:H62"/>
    <mergeCell ref="D2:G2"/>
  </mergeCells>
  <phoneticPr fontId="12" type="noConversion"/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2025-08-22T12:53:47Z</dcterms:modified>
</cp:coreProperties>
</file>