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Z:\Users\ybludov\2025\09\164 Львів Городоцька\"/>
    </mc:Choice>
  </mc:AlternateContent>
  <xr:revisionPtr revIDLastSave="0" documentId="13_ncr:1_{2A5A9CCF-C2C3-4059-902E-C8825C0D16EB}" xr6:coauthVersionLast="47" xr6:coauthVersionMax="47" xr10:uidLastSave="{00000000-0000-0000-0000-000000000000}"/>
  <bookViews>
    <workbookView xWindow="-108" yWindow="-108" windowWidth="23256" windowHeight="12456" tabRatio="516" firstSheet="2" activeTab="2" xr2:uid="{00000000-000D-0000-FFFF-FFFF00000000}"/>
  </bookViews>
  <sheets>
    <sheet name="Додаток 2" sheetId="42" state="hidden" r:id="rId1"/>
    <sheet name="Основні положеня" sheetId="40" state="hidden" r:id="rId2"/>
    <sheet name="Лист1" sheetId="53" r:id="rId3"/>
  </sheets>
  <definedNames>
    <definedName name="Виконується">#REF!</definedName>
    <definedName name="_xlnm.Print_Area" localSheetId="2">Лист1!$A$1:$L$72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28" i="53" l="1"/>
  <c r="F15" i="53"/>
  <c r="J47" i="53"/>
  <c r="J46" i="53"/>
  <c r="K46" i="53" s="1"/>
  <c r="J45" i="53"/>
  <c r="K45" i="53" s="1"/>
  <c r="K44" i="53"/>
  <c r="F26" i="53"/>
  <c r="K17" i="53" l="1"/>
  <c r="J51" i="53"/>
  <c r="K51" i="53" s="1"/>
  <c r="K27" i="53"/>
  <c r="F27" i="53"/>
  <c r="J30" i="53"/>
  <c r="K30" i="53" s="1"/>
  <c r="F14" i="53"/>
  <c r="F44" i="53" l="1"/>
  <c r="F51" i="53" l="1"/>
  <c r="D7" i="53"/>
  <c r="I37" i="53"/>
  <c r="F11" i="53"/>
  <c r="F12" i="53"/>
  <c r="F13" i="53"/>
  <c r="F16" i="53"/>
  <c r="I25" i="53" l="1"/>
  <c r="I24" i="53"/>
  <c r="K33" i="53" l="1"/>
  <c r="K31" i="53"/>
  <c r="K32" i="53"/>
  <c r="K34" i="53"/>
  <c r="K29" i="53"/>
  <c r="K25" i="53" l="1"/>
  <c r="F29" i="53"/>
  <c r="F8" i="53"/>
  <c r="K38" i="53" l="1"/>
  <c r="K39" i="53"/>
  <c r="K40" i="53"/>
  <c r="I47" i="53" l="1"/>
  <c r="K47" i="53" s="1"/>
  <c r="I50" i="53" l="1"/>
  <c r="I23" i="53"/>
  <c r="K52" i="53" l="1"/>
  <c r="K53" i="53"/>
  <c r="K42" i="53"/>
  <c r="K19" i="53"/>
  <c r="K20" i="53"/>
  <c r="K21" i="53"/>
  <c r="K22" i="53"/>
  <c r="F50" i="53"/>
  <c r="F52" i="53"/>
  <c r="F53" i="53"/>
  <c r="F54" i="53"/>
  <c r="F41" i="53"/>
  <c r="F43" i="53"/>
  <c r="F45" i="53"/>
  <c r="F19" i="53"/>
  <c r="F23" i="53"/>
  <c r="F9" i="53"/>
  <c r="F10" i="53"/>
  <c r="K55" i="53" l="1"/>
  <c r="K23" i="53"/>
  <c r="K24" i="53" l="1"/>
  <c r="K35" i="53" s="1"/>
  <c r="F24" i="53"/>
  <c r="F35" i="53" s="1"/>
  <c r="K41" i="53" l="1"/>
  <c r="I43" i="53" l="1"/>
  <c r="K43" i="53" s="1"/>
  <c r="F7" i="53" l="1"/>
  <c r="F17" i="53" s="1"/>
  <c r="F55" i="53" l="1"/>
  <c r="K37" i="53"/>
  <c r="K48" i="53" s="1"/>
  <c r="K56" i="53" s="1"/>
  <c r="K57" i="53" s="1"/>
  <c r="K58" i="53" s="1"/>
  <c r="F37" i="53"/>
  <c r="F48" i="53" s="1"/>
  <c r="F57" i="53" s="1"/>
  <c r="F59" i="53" l="1"/>
  <c r="K59" i="53" s="1"/>
  <c r="K61" i="53" s="1"/>
  <c r="K60" i="53" s="1"/>
</calcChain>
</file>

<file path=xl/sharedStrings.xml><?xml version="1.0" encoding="utf-8"?>
<sst xmlns="http://schemas.openxmlformats.org/spreadsheetml/2006/main" count="226" uniqueCount="181">
  <si>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</si>
  <si>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</si>
  <si>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</si>
  <si>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</si>
  <si>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</si>
  <si>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</si>
  <si>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</si>
  <si>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</si>
  <si>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</si>
  <si>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</si>
  <si>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</si>
  <si>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</si>
  <si>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</si>
  <si>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</si>
  <si>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</si>
  <si>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</si>
  <si>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</si>
  <si>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</si>
  <si>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</si>
  <si>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</si>
  <si>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</si>
  <si>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</si>
  <si>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</si>
  <si>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</si>
  <si>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</si>
  <si>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</si>
  <si>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</si>
  <si>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</si>
  <si>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</si>
  <si>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</si>
  <si>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</si>
  <si>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</si>
  <si>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</si>
  <si>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</si>
  <si>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</si>
  <si>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</si>
  <si>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</si>
  <si>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</si>
  <si>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</si>
  <si>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</si>
  <si>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</si>
  <si>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</si>
  <si>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</si>
  <si>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</si>
  <si>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</si>
  <si>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</si>
  <si>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</si>
  <si>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</si>
  <si>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</si>
  <si>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</si>
  <si>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</si>
  <si>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</si>
  <si>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</si>
  <si>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</si>
  <si>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</si>
  <si>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</si>
  <si>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</si>
  <si>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</si>
  <si>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</si>
  <si>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</si>
  <si>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</si>
  <si>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</si>
  <si>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</si>
  <si>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</si>
  <si>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</si>
  <si>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</si>
  <si>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</si>
  <si>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</si>
  <si>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</si>
  <si>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</si>
  <si>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</si>
  <si>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</si>
  <si>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</si>
  <si>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</si>
  <si>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Найменування робіт</t>
  </si>
  <si>
    <t>Од. вим.</t>
  </si>
  <si>
    <t>Найменування матеріалів</t>
  </si>
  <si>
    <t>Кількість  матеріалів на Об'єм робіт</t>
  </si>
  <si>
    <t>шт</t>
  </si>
  <si>
    <t>л</t>
  </si>
  <si>
    <t>Електромонтажні роботи</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</si>
  <si>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</si>
  <si>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</si>
  <si>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</si>
  <si>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</si>
  <si>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</si>
  <si>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</si>
  <si>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</si>
  <si>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</si>
  <si>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</si>
  <si>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Прокладання гофротруби з протяжкою кабеля</t>
  </si>
  <si>
    <t>Монтаж розподільчих коробок</t>
  </si>
  <si>
    <t>Монтаж розеток з підрозетником</t>
  </si>
  <si>
    <t>поставка замовника</t>
  </si>
  <si>
    <t>Виніс та навантаження сміття</t>
  </si>
  <si>
    <t>маш</t>
  </si>
  <si>
    <t>т</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</si>
  <si>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</si>
  <si>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</si>
  <si>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</si>
  <si>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</si>
  <si>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</si>
  <si>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</si>
  <si>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</si>
  <si>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</si>
  <si>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</si>
  <si>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</si>
  <si>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</si>
  <si>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</si>
  <si>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Мішок господарський 55х83 (40 г)</t>
  </si>
  <si>
    <t>Коробка установча Контакт блочна 109 поліпропілен</t>
  </si>
  <si>
    <t>Демонтажні роботи</t>
  </si>
  <si>
    <t>ВСЬОГО  ВАРТІСТЬ МАТЕРІАЛІВ ПО Демонтажним роботам, грн.( без ПДВ):</t>
  </si>
  <si>
    <t>ВСЬОГО  ВАРТІСТЬ Демонтажні роботи, грн.( без ПДВ):</t>
  </si>
  <si>
    <t>Стрічка самоклейка 48*300м*40мік</t>
  </si>
  <si>
    <t>уп</t>
  </si>
  <si>
    <t>м</t>
  </si>
  <si>
    <t>Стяжка для кабелю нейлоновий 3.6x250 (100 шт./уп.)</t>
  </si>
  <si>
    <t>Прокладання кабелю до 4кв.мм включно</t>
  </si>
  <si>
    <t>Труба гофрована UP! (Underprice) 350H 20 мм / 50 м чорна</t>
  </si>
  <si>
    <t>Кабель силовий моноліт ЗЗЦМ ВВГнгП 3х2,5 мідь</t>
  </si>
  <si>
    <t>Загальнобудівельні роботи</t>
  </si>
  <si>
    <t>Один. вим.</t>
  </si>
  <si>
    <t>Гіпсокартон Knauf 2500x1200х12,5 мм 3 кв. м</t>
  </si>
  <si>
    <t>Коробка розподільча  пластик</t>
  </si>
  <si>
    <t>Дюбель швидкого монтажу</t>
  </si>
  <si>
    <t>саморіз для г/к по металу 3,5х25 мм 250шт</t>
  </si>
  <si>
    <t>Фарбування стін (за 2 рази + грунт) ral 7024</t>
  </si>
  <si>
    <t>Монтаж фальш-стін з ГКЛ</t>
  </si>
  <si>
    <t>км</t>
  </si>
  <si>
    <t>Фарба акрилатна Eskaro Akrit 7 шовковистий мат RAL 7024</t>
  </si>
  <si>
    <t>Профиль Knauf CD 60/3 м 0,6 мм</t>
  </si>
  <si>
    <t>компл</t>
  </si>
  <si>
    <t>Стретс 17мік*50см вага нетто 2,346 (+/-2%)кг макс. Довж палетування 600м.п</t>
  </si>
  <si>
    <t>Гофрокартон 2-х шаровий v2 1,05х10 м 10,5 кв.м</t>
  </si>
  <si>
    <t>рул</t>
  </si>
  <si>
    <t>Клейка стрічка 45 мм 200 м 40 мкм</t>
  </si>
  <si>
    <t>Картонна коробка гофроящик 570х370х200 10 шт.</t>
  </si>
  <si>
    <t>Дефектний акт</t>
  </si>
  <si>
    <t>№ з/п</t>
  </si>
  <si>
    <t>ВСЬОГО ПО Кошторису  без ПДВ, ГРН.:</t>
  </si>
  <si>
    <t>ВСЬОГО ПО Кошторису  з ПДВ, ГРН.:</t>
  </si>
  <si>
    <t>Клема 5-х провідна х 4мм² з натискним важелем "WAGO"</t>
  </si>
  <si>
    <t>Клема 3-х провідна х 4мм² з натискним важелем "WAGO"</t>
  </si>
  <si>
    <t>Клема 2-х провідна х 4мм² з натискним важелем "WAGO"</t>
  </si>
  <si>
    <t>СТ 17/10 Глибокопроникаюча грунтовка</t>
  </si>
  <si>
    <t>Рекламні банери</t>
  </si>
  <si>
    <t>Шпаклювання стін і перегородок  (2-шарова шпаклівка, грунтовка і шліфування) 30%</t>
  </si>
  <si>
    <t>Закриття вітрин рекламними банерами</t>
  </si>
  <si>
    <t>Дюбель для гіпсокартону Molly Expert Fix 6x52 мм 10 шт</t>
  </si>
  <si>
    <t>ПДВ, ГРН.:</t>
  </si>
  <si>
    <t>Стійка до гардеробної системи Kolchuga 1000 мм BLACK EDITION з подвійною перфорацією чорний</t>
  </si>
  <si>
    <t>кв.м</t>
  </si>
  <si>
    <t>ДСП ламінована SwissPan 2800х2070х16 мм білий К 110 SM з порізкою в потрібний розмір</t>
  </si>
  <si>
    <t>Монтаж полиць з кутниками та направляючими</t>
  </si>
  <si>
    <t>Кронштейн до гардеробної системи Kolchuga 370 мм подвійний (для полиці з ДСП, дерева, скла) чорний</t>
  </si>
  <si>
    <t>Стійка до гардеробної системи Kolchuga 2000 мм BLACK EDITION з подвійною перфорацією чорний</t>
  </si>
  <si>
    <t>Рамка Schneider Electric ASFORA антрацит EPH5800171</t>
  </si>
  <si>
    <t>Демонтаж фальш-стіни з ГКЛ</t>
  </si>
  <si>
    <t>Доставка (Львів-Чубинське)</t>
  </si>
  <si>
    <t>Найменування будови та її адреса: Реформат під МБТ магазину за адресою м.Львів вул.Городоцька 143, 74кв.м</t>
  </si>
  <si>
    <t>Демонтаж із пакуванням сталажу 1000*800*1500</t>
  </si>
  <si>
    <t>Демонтаж із пакуванням столу-трапеції 800*1300</t>
  </si>
  <si>
    <t>Демонтаж з пакуванням лайтбоксів 630*2400</t>
  </si>
  <si>
    <t>Пакування високого стільця без спинки</t>
  </si>
  <si>
    <t>Вивіз сміття (машина до 1 т)</t>
  </si>
  <si>
    <t>Закриття плівкою торгівельного обладнання</t>
  </si>
  <si>
    <t>Перенос терміналу I-BOX</t>
  </si>
  <si>
    <t>Підключення спіральних кабелів</t>
  </si>
  <si>
    <t>Пакування пуфіків</t>
  </si>
  <si>
    <t>Кронштейн до гардеробної системи Kolchuga 270 мм подвійний (для полиці з ДСП, дерева, скла) чорний</t>
  </si>
  <si>
    <t>Перенос внутрішнього блоку кондиціонера (демонтаж, монтаж, подовження магістралей)</t>
  </si>
  <si>
    <t>посл</t>
  </si>
  <si>
    <t>Комплектуючі (розписати в акті)</t>
  </si>
  <si>
    <t>Плівка поліетиленова UP! (Underprice) будівельна 3x10 м чорний 50 мкм полотно</t>
  </si>
  <si>
    <t>Демонтаж із пакування стелажу під габаритну техніку 1000*1800*400</t>
  </si>
  <si>
    <t>Демонтаж електрофурнітури (кабелі, розетки)</t>
  </si>
  <si>
    <t>Демонтаж плит стелі Арсмтронг (металева)</t>
  </si>
  <si>
    <t>Розетка Schneider Electric EPH29000171 Asfora пластик із заземленням Schuko 220 В Антрацитовий (18723050)</t>
  </si>
  <si>
    <t>Демонтаж склопакету 2600*2700</t>
  </si>
  <si>
    <t>Монтаж склопакету 2600*2700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</si>
</sst>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419]General"/>
    <numFmt numFmtId="166" formatCode="#,##0.00_ ;[Red]\-#,##0.00\ "/>
  </numFmts>
  <fonts count="51">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rgb="FF000000"/>
      <name val="Times New Roman"/>
      <family val="1"/>
      <charset val="204"/>
    </font>
    <font>
      <sz val="12"/>
      <name val="Calibri"/>
      <family val="2"/>
      <charset val="204"/>
      <scheme val="minor"/>
    </font>
    <font>
      <b/>
      <u/>
      <sz val="11"/>
      <color theme="1"/>
      <name val="Times New Roman"/>
      <family val="1"/>
      <charset val="204"/>
    </font>
    <font>
      <sz val="8"/>
      <name val="Arial"/>
      <family val="2"/>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188">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0" fontId="46" fillId="4" borderId="1" xfId="0" applyFont="1" applyFill="1" applyBorder="1" applyAlignment="1">
      <alignment horizontal="left" vertical="center" wrapText="1"/>
    </xf>
    <xf numFmtId="0" fontId="46" fillId="4" borderId="1" xfId="8" applyFont="1" applyFill="1" applyBorder="1" applyAlignment="1">
      <alignment horizontal="left" vertical="center" wrapText="1"/>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0" fontId="42" fillId="0" borderId="0" xfId="0" applyFont="1" applyAlignment="1">
      <alignment vertical="center"/>
    </xf>
    <xf numFmtId="0" fontId="42" fillId="0" borderId="0" xfId="48" applyFont="1" applyAlignment="1">
      <alignment horizontal="lef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0" fontId="42" fillId="4" borderId="0" xfId="0" applyFont="1" applyFill="1" applyAlignment="1">
      <alignment vertical="center"/>
    </xf>
    <xf numFmtId="0" fontId="46" fillId="4" borderId="0" xfId="0" applyFont="1" applyFill="1" applyAlignment="1">
      <alignment vertical="center"/>
    </xf>
    <xf numFmtId="0" fontId="46" fillId="0" borderId="0" xfId="0" applyFont="1" applyAlignment="1">
      <alignment vertical="center"/>
    </xf>
    <xf numFmtId="0" fontId="44" fillId="9" borderId="1"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48" applyNumberFormat="1" applyFont="1" applyFill="1" applyBorder="1" applyAlignment="1">
      <alignment horizontal="center" vertical="center"/>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0" fontId="42" fillId="4" borderId="1" xfId="0" applyFont="1" applyFill="1" applyBorder="1" applyAlignment="1">
      <alignment vertical="center"/>
    </xf>
    <xf numFmtId="0" fontId="47"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7" xfId="4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left"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0" fontId="44" fillId="2" borderId="1" xfId="48" applyNumberFormat="1" applyFont="1" applyFill="1" applyBorder="1" applyAlignment="1">
      <alignment horizontal="center" vertical="center"/>
    </xf>
    <xf numFmtId="0" fontId="42" fillId="4" borderId="1" xfId="8" applyFont="1" applyFill="1" applyBorder="1" applyAlignment="1">
      <alignment horizontal="left" vertical="center" wrapText="1"/>
    </xf>
    <xf numFmtId="0" fontId="47" fillId="11" borderId="1" xfId="0" applyFont="1" applyFill="1" applyBorder="1" applyAlignment="1">
      <alignment horizontal="center" vertical="center"/>
    </xf>
    <xf numFmtId="0" fontId="42" fillId="0" borderId="1" xfId="48" applyFont="1" applyFill="1" applyBorder="1" applyAlignment="1">
      <alignment horizontal="left" vertical="center" wrapText="1"/>
    </xf>
    <xf numFmtId="0" fontId="42" fillId="0" borderId="1" xfId="48" applyFont="1" applyFill="1" applyBorder="1" applyAlignment="1">
      <alignment horizontal="center" vertical="center"/>
    </xf>
    <xf numFmtId="4"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center" vertical="center"/>
    </xf>
    <xf numFmtId="49" fontId="42" fillId="0" borderId="1" xfId="48" applyNumberFormat="1" applyFont="1" applyFill="1" applyBorder="1" applyAlignment="1" applyProtection="1">
      <alignment horizontal="left" vertical="center" wrapText="1"/>
      <protection locked="0"/>
    </xf>
    <xf numFmtId="0" fontId="46" fillId="0" borderId="1" xfId="0" applyFont="1" applyFill="1" applyBorder="1" applyAlignment="1">
      <alignment horizontal="left" vertical="center"/>
    </xf>
    <xf numFmtId="0" fontId="46" fillId="0" borderId="1" xfId="0" applyFont="1" applyFill="1" applyBorder="1" applyAlignment="1">
      <alignment horizontal="center" vertical="center"/>
    </xf>
    <xf numFmtId="0" fontId="46" fillId="0" borderId="1" xfId="0" applyFont="1" applyFill="1" applyBorder="1" applyAlignment="1">
      <alignment horizontal="left" vertical="center" wrapText="1"/>
    </xf>
    <xf numFmtId="49" fontId="42" fillId="0" borderId="1" xfId="48" applyNumberFormat="1" applyFont="1" applyFill="1" applyBorder="1" applyAlignment="1" applyProtection="1">
      <alignment horizontal="center" vertical="center"/>
      <protection locked="0"/>
    </xf>
    <xf numFmtId="49" fontId="46" fillId="0" borderId="1" xfId="48" applyNumberFormat="1" applyFont="1" applyFill="1" applyBorder="1" applyAlignment="1" applyProtection="1">
      <alignment horizontal="center" vertical="center"/>
      <protection locked="0"/>
    </xf>
    <xf numFmtId="166" fontId="46" fillId="0" borderId="1" xfId="48" applyNumberFormat="1" applyFont="1" applyFill="1" applyBorder="1" applyAlignment="1">
      <alignment horizontal="center" vertical="center"/>
    </xf>
    <xf numFmtId="166"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wrapText="1"/>
    </xf>
    <xf numFmtId="0" fontId="46" fillId="0" borderId="1" xfId="48" applyFont="1" applyFill="1" applyBorder="1" applyAlignment="1">
      <alignment horizontal="center" vertical="center"/>
    </xf>
    <xf numFmtId="166" fontId="46" fillId="0" borderId="18" xfId="0" applyNumberFormat="1" applyFont="1" applyFill="1" applyBorder="1" applyAlignment="1">
      <alignment horizontal="center" vertical="center"/>
    </xf>
    <xf numFmtId="49" fontId="47" fillId="0" borderId="16" xfId="0" applyNumberFormat="1" applyFont="1" applyFill="1" applyBorder="1" applyAlignment="1" applyProtection="1">
      <alignment horizontal="left" vertical="center" wrapText="1"/>
      <protection locked="0"/>
    </xf>
    <xf numFmtId="49" fontId="47" fillId="0" borderId="18" xfId="0" applyNumberFormat="1" applyFont="1" applyFill="1" applyBorder="1" applyAlignment="1" applyProtection="1">
      <alignment horizontal="center" vertical="center"/>
      <protection locked="0"/>
    </xf>
    <xf numFmtId="0" fontId="42" fillId="0" borderId="1" xfId="0" applyFont="1" applyFill="1" applyBorder="1" applyAlignment="1">
      <alignment horizontal="left" vertical="center" wrapText="1"/>
    </xf>
    <xf numFmtId="0" fontId="42" fillId="0" borderId="1" xfId="0" applyFont="1" applyFill="1" applyBorder="1" applyAlignment="1">
      <alignment horizontal="center" vertical="center"/>
    </xf>
    <xf numFmtId="0" fontId="42" fillId="0" borderId="0" xfId="0" applyFont="1" applyFill="1" applyAlignment="1">
      <alignment vertical="center"/>
    </xf>
    <xf numFmtId="0" fontId="42" fillId="0" borderId="1" xfId="0" applyFont="1" applyFill="1" applyBorder="1" applyAlignment="1">
      <alignment vertical="center"/>
    </xf>
    <xf numFmtId="0" fontId="46" fillId="0" borderId="1" xfId="48" applyFont="1" applyFill="1" applyBorder="1" applyAlignment="1">
      <alignment horizontal="left" vertical="center" wrapText="1"/>
    </xf>
    <xf numFmtId="1" fontId="46" fillId="0" borderId="1" xfId="48" applyNumberFormat="1" applyFont="1" applyFill="1" applyBorder="1" applyAlignment="1">
      <alignment horizontal="left" vertical="center"/>
    </xf>
    <xf numFmtId="2" fontId="42" fillId="0" borderId="16" xfId="48" applyNumberFormat="1" applyFont="1" applyFill="1" applyBorder="1" applyAlignment="1" applyProtection="1">
      <alignment horizontal="center" vertical="center"/>
      <protection locked="0"/>
    </xf>
    <xf numFmtId="0" fontId="46" fillId="0" borderId="0" xfId="0" applyFont="1"/>
    <xf numFmtId="0" fontId="48" fillId="0" borderId="0" xfId="59" applyFont="1" applyAlignment="1">
      <alignment horizontal="left" vertical="top"/>
    </xf>
    <xf numFmtId="166" fontId="46" fillId="0" borderId="0" xfId="0" applyNumberFormat="1" applyFont="1"/>
    <xf numFmtId="4" fontId="46" fillId="0" borderId="0" xfId="0" applyNumberFormat="1" applyFont="1"/>
    <xf numFmtId="4" fontId="46" fillId="4" borderId="1" xfId="48" applyNumberFormat="1" applyFont="1" applyFill="1" applyBorder="1" applyAlignment="1">
      <alignment horizontal="center" vertical="center"/>
    </xf>
    <xf numFmtId="2" fontId="46" fillId="4" borderId="1" xfId="0" applyNumberFormat="1" applyFont="1" applyFill="1" applyBorder="1" applyAlignment="1">
      <alignment horizontal="center" vertical="center"/>
    </xf>
    <xf numFmtId="2" fontId="42" fillId="4" borderId="1" xfId="48" applyNumberFormat="1" applyFont="1" applyFill="1" applyBorder="1" applyAlignment="1">
      <alignment horizontal="center" vertical="center"/>
    </xf>
    <xf numFmtId="2" fontId="42" fillId="0" borderId="17" xfId="48" applyNumberFormat="1" applyFont="1" applyFill="1" applyBorder="1" applyAlignment="1">
      <alignment horizontal="center" vertical="center"/>
    </xf>
    <xf numFmtId="0" fontId="42" fillId="2" borderId="1" xfId="48" applyFont="1" applyFill="1" applyBorder="1" applyAlignment="1">
      <alignment horizontal="left" vertical="center"/>
    </xf>
    <xf numFmtId="0" fontId="42" fillId="0" borderId="1" xfId="8" applyFont="1" applyFill="1" applyBorder="1" applyAlignment="1">
      <alignment horizontal="center" vertical="center"/>
    </xf>
    <xf numFmtId="2" fontId="42" fillId="0" borderId="1" xfId="48" applyNumberFormat="1" applyFont="1" applyFill="1" applyBorder="1" applyAlignment="1">
      <alignment horizontal="center" vertical="center"/>
    </xf>
    <xf numFmtId="2" fontId="46" fillId="0" borderId="1" xfId="0" applyNumberFormat="1" applyFont="1" applyFill="1" applyBorder="1" applyAlignment="1">
      <alignment horizontal="center" vertical="center"/>
    </xf>
    <xf numFmtId="2" fontId="46" fillId="0" borderId="18" xfId="0" applyNumberFormat="1" applyFont="1" applyFill="1" applyBorder="1" applyAlignment="1">
      <alignment horizontal="center" vertical="center"/>
    </xf>
    <xf numFmtId="166" fontId="42" fillId="4" borderId="1" xfId="0" applyNumberFormat="1" applyFont="1" applyFill="1" applyBorder="1" applyAlignment="1">
      <alignment horizontal="center" vertical="center"/>
    </xf>
    <xf numFmtId="0" fontId="44" fillId="3" borderId="1" xfId="48" applyFont="1" applyFill="1" applyBorder="1" applyAlignment="1" applyProtection="1">
      <alignment horizontal="center" vertical="center" wrapText="1"/>
      <protection locked="0"/>
    </xf>
    <xf numFmtId="0" fontId="44" fillId="3" borderId="1" xfId="48" applyFont="1" applyFill="1" applyBorder="1" applyAlignment="1" applyProtection="1">
      <alignment horizontal="center" vertical="center"/>
      <protection locked="0"/>
    </xf>
    <xf numFmtId="4" fontId="44" fillId="3" borderId="1" xfId="48" applyNumberFormat="1" applyFont="1" applyFill="1" applyBorder="1" applyAlignment="1" applyProtection="1">
      <alignment horizontal="center" vertical="center" wrapText="1"/>
      <protection locked="0"/>
    </xf>
    <xf numFmtId="0" fontId="42" fillId="0" borderId="0" xfId="0" applyFont="1" applyAlignment="1" applyProtection="1">
      <alignment horizontal="center" vertical="center"/>
      <protection locked="0"/>
    </xf>
    <xf numFmtId="166" fontId="42" fillId="0" borderId="16" xfId="0" applyNumberFormat="1" applyFont="1" applyFill="1" applyBorder="1" applyAlignment="1">
      <alignment horizontal="center" vertical="center"/>
    </xf>
    <xf numFmtId="2" fontId="42" fillId="4" borderId="17" xfId="48" applyNumberFormat="1" applyFont="1" applyFill="1" applyBorder="1" applyAlignment="1">
      <alignment horizontal="center" vertical="center"/>
    </xf>
    <xf numFmtId="166" fontId="42" fillId="4" borderId="1" xfId="3" applyNumberFormat="1" applyFont="1" applyFill="1" applyBorder="1" applyAlignment="1">
      <alignment horizontal="center" vertical="center"/>
    </xf>
    <xf numFmtId="166" fontId="46" fillId="4" borderId="1" xfId="48" applyNumberFormat="1" applyFont="1" applyFill="1" applyBorder="1" applyAlignment="1">
      <alignment horizontal="center" vertical="center"/>
    </xf>
    <xf numFmtId="166" fontId="42" fillId="4" borderId="1" xfId="48" applyNumberFormat="1" applyFont="1" applyFill="1" applyBorder="1" applyAlignment="1">
      <alignment horizontal="left" vertical="center"/>
    </xf>
    <xf numFmtId="166" fontId="46" fillId="4" borderId="1" xfId="8" applyNumberFormat="1" applyFont="1" applyFill="1" applyBorder="1" applyAlignment="1">
      <alignment horizontal="left" vertical="center"/>
    </xf>
    <xf numFmtId="2" fontId="42" fillId="4" borderId="1" xfId="8" applyNumberFormat="1" applyFont="1" applyFill="1" applyBorder="1" applyAlignment="1">
      <alignment horizontal="center" vertical="center"/>
    </xf>
    <xf numFmtId="0" fontId="42" fillId="4" borderId="1" xfId="0" applyNumberFormat="1" applyFont="1" applyFill="1" applyBorder="1" applyAlignment="1">
      <alignment horizontal="center" vertical="center"/>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4" borderId="0" xfId="0" applyFont="1" applyFill="1" applyAlignment="1">
      <alignment horizontal="left" vertical="center" wrapText="1"/>
    </xf>
    <xf numFmtId="0" fontId="49" fillId="4" borderId="0" xfId="0" applyFont="1" applyFill="1" applyAlignment="1">
      <alignment horizontal="center" vertical="center" wrapText="1"/>
    </xf>
  </cellXfs>
  <cellStyles count="74">
    <cellStyle name="60% — акцент2 2" xfId="22" xr:uid="{00000000-0005-0000-0000-000000000000}"/>
    <cellStyle name="Excel Built-in Normal" xfId="25" xr:uid="{00000000-0005-0000-0000-000001000000}"/>
    <cellStyle name="Heading 2 2" xfId="26" xr:uid="{00000000-0005-0000-0000-000002000000}"/>
    <cellStyle name="Normal 2" xfId="28" xr:uid="{00000000-0005-0000-0000-000003000000}"/>
    <cellStyle name="Normal 2 2" xfId="19" xr:uid="{00000000-0005-0000-0000-000004000000}"/>
    <cellStyle name="Normal 2 2 2" xfId="57" xr:uid="{00000000-0005-0000-0000-000005000000}"/>
    <cellStyle name="Normal 2 2 2 2" xfId="72" xr:uid="{00000000-0005-0000-0000-000006000000}"/>
    <cellStyle name="Normal 2 3" xfId="20" xr:uid="{00000000-0005-0000-0000-000007000000}"/>
    <cellStyle name="Normal 2 3 2" xfId="63" xr:uid="{00000000-0005-0000-0000-000008000000}"/>
    <cellStyle name="Normal 2 4" xfId="58" xr:uid="{00000000-0005-0000-0000-000009000000}"/>
    <cellStyle name="Normal 2 4 2" xfId="73" xr:uid="{00000000-0005-0000-0000-00000A000000}"/>
    <cellStyle name="Normal_Золотая смета" xfId="18" xr:uid="{00000000-0005-0000-0000-00000B000000}"/>
    <cellStyle name="S0" xfId="27" xr:uid="{00000000-0005-0000-0000-00000C000000}"/>
    <cellStyle name="S1" xfId="21" xr:uid="{00000000-0005-0000-0000-00000D000000}"/>
    <cellStyle name="S10" xfId="23" xr:uid="{00000000-0005-0000-0000-00000E000000}"/>
    <cellStyle name="S11" xfId="7" xr:uid="{00000000-0005-0000-0000-00000F000000}"/>
    <cellStyle name="S12" xfId="2" xr:uid="{00000000-0005-0000-0000-000010000000}"/>
    <cellStyle name="S13" xfId="5" xr:uid="{00000000-0005-0000-0000-000011000000}"/>
    <cellStyle name="S14" xfId="11" xr:uid="{00000000-0005-0000-0000-000012000000}"/>
    <cellStyle name="S15" xfId="14" xr:uid="{00000000-0005-0000-0000-000013000000}"/>
    <cellStyle name="S16" xfId="17" xr:uid="{00000000-0005-0000-0000-000014000000}"/>
    <cellStyle name="S17" xfId="30" xr:uid="{00000000-0005-0000-0000-000015000000}"/>
    <cellStyle name="S18" xfId="33" xr:uid="{00000000-0005-0000-0000-000016000000}"/>
    <cellStyle name="S19" xfId="35" xr:uid="{00000000-0005-0000-0000-000017000000}"/>
    <cellStyle name="S2" xfId="37" xr:uid="{00000000-0005-0000-0000-000018000000}"/>
    <cellStyle name="S20" xfId="13" xr:uid="{00000000-0005-0000-0000-000019000000}"/>
    <cellStyle name="S21" xfId="16" xr:uid="{00000000-0005-0000-0000-00001A000000}"/>
    <cellStyle name="S22" xfId="31" xr:uid="{00000000-0005-0000-0000-00001B000000}"/>
    <cellStyle name="S23" xfId="34" xr:uid="{00000000-0005-0000-0000-00001C000000}"/>
    <cellStyle name="S24" xfId="36" xr:uid="{00000000-0005-0000-0000-00001D000000}"/>
    <cellStyle name="S25" xfId="38" xr:uid="{00000000-0005-0000-0000-00001E000000}"/>
    <cellStyle name="S3" xfId="39" xr:uid="{00000000-0005-0000-0000-00001F000000}"/>
    <cellStyle name="S4" xfId="40" xr:uid="{00000000-0005-0000-0000-000020000000}"/>
    <cellStyle name="S5" xfId="41" xr:uid="{00000000-0005-0000-0000-000021000000}"/>
    <cellStyle name="S6" xfId="42" xr:uid="{00000000-0005-0000-0000-000022000000}"/>
    <cellStyle name="S7" xfId="43" xr:uid="{00000000-0005-0000-0000-000023000000}"/>
    <cellStyle name="S8" xfId="44" xr:uid="{00000000-0005-0000-0000-000024000000}"/>
    <cellStyle name="S9" xfId="45" xr:uid="{00000000-0005-0000-0000-000025000000}"/>
    <cellStyle name="Гиперссылка 2" xfId="46" xr:uid="{00000000-0005-0000-0000-000026000000}"/>
    <cellStyle name="для себестоимости" xfId="47" xr:uid="{00000000-0005-0000-0000-000027000000}"/>
    <cellStyle name="для себестоимости 2" xfId="66" xr:uid="{00000000-0005-0000-0000-000028000000}"/>
    <cellStyle name="Звичайний" xfId="0" builtinId="0"/>
    <cellStyle name="Обычный 2" xfId="24" xr:uid="{00000000-0005-0000-0000-00002A000000}"/>
    <cellStyle name="Обычный 2 2" xfId="48" xr:uid="{00000000-0005-0000-0000-00002B000000}"/>
    <cellStyle name="Обычный 2 2 2" xfId="59" xr:uid="{00000000-0005-0000-0000-00002C000000}"/>
    <cellStyle name="Обычный 3" xfId="6" xr:uid="{00000000-0005-0000-0000-00002D000000}"/>
    <cellStyle name="Обычный 3 2" xfId="49" xr:uid="{00000000-0005-0000-0000-00002E000000}"/>
    <cellStyle name="Обычный 3 2 2" xfId="67" xr:uid="{00000000-0005-0000-0000-00002F000000}"/>
    <cellStyle name="Обычный 3 3" xfId="60" xr:uid="{00000000-0005-0000-0000-000030000000}"/>
    <cellStyle name="Обычный 4" xfId="1" xr:uid="{00000000-0005-0000-0000-000031000000}"/>
    <cellStyle name="Обычный 4 2" xfId="10" xr:uid="{00000000-0005-0000-0000-000032000000}"/>
    <cellStyle name="Обычный 4 2 2" xfId="50" xr:uid="{00000000-0005-0000-0000-000033000000}"/>
    <cellStyle name="Обычный 4 2 2 2" xfId="68" xr:uid="{00000000-0005-0000-0000-000034000000}"/>
    <cellStyle name="Обычный 5" xfId="4" xr:uid="{00000000-0005-0000-0000-000035000000}"/>
    <cellStyle name="Обычный 6" xfId="9" xr:uid="{00000000-0005-0000-0000-000036000000}"/>
    <cellStyle name="Обычный 6 2" xfId="51" xr:uid="{00000000-0005-0000-0000-000037000000}"/>
    <cellStyle name="Обычный 6 2 2" xfId="52" xr:uid="{00000000-0005-0000-0000-000038000000}"/>
    <cellStyle name="Обычный 6 2 2 2" xfId="70" xr:uid="{00000000-0005-0000-0000-000039000000}"/>
    <cellStyle name="Обычный 6 2 3" xfId="69" xr:uid="{00000000-0005-0000-0000-00003A000000}"/>
    <cellStyle name="Обычный 6 3" xfId="53" xr:uid="{00000000-0005-0000-0000-00003B000000}"/>
    <cellStyle name="Обычный 6 3 2" xfId="71" xr:uid="{00000000-0005-0000-0000-00003C000000}"/>
    <cellStyle name="Обычный 6 4" xfId="61" xr:uid="{00000000-0005-0000-0000-00003D000000}"/>
    <cellStyle name="Обычный 7" xfId="12" xr:uid="{00000000-0005-0000-0000-00003E000000}"/>
    <cellStyle name="Обычный 7 2" xfId="29" xr:uid="{00000000-0005-0000-0000-00003F000000}"/>
    <cellStyle name="Обычный 7 2 2" xfId="64" xr:uid="{00000000-0005-0000-0000-000040000000}"/>
    <cellStyle name="Обычный 7 3" xfId="62" xr:uid="{00000000-0005-0000-0000-000041000000}"/>
    <cellStyle name="Обычный 8" xfId="15" xr:uid="{00000000-0005-0000-0000-000042000000}"/>
    <cellStyle name="Обычный 8 2" xfId="54" xr:uid="{00000000-0005-0000-0000-000043000000}"/>
    <cellStyle name="Обычный 9" xfId="32" xr:uid="{00000000-0005-0000-0000-000044000000}"/>
    <cellStyle name="Обычный 9 2" xfId="65" xr:uid="{00000000-0005-0000-0000-000045000000}"/>
    <cellStyle name="Стиль 1" xfId="55" xr:uid="{00000000-0005-0000-0000-000047000000}"/>
    <cellStyle name="Текст пояснення" xfId="8" builtinId="53"/>
    <cellStyle name="Финансовый 2" xfId="56" xr:uid="{00000000-0005-0000-0000-000049000000}"/>
    <cellStyle name="Фінансовий" xfId="3" builtin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37" t="s">
        <v>0</v>
      </c>
      <c r="B1" s="138"/>
      <c r="C1" s="138"/>
      <c r="D1" s="138"/>
      <c r="E1" s="138"/>
      <c r="F1" s="138"/>
      <c r="G1" s="138"/>
      <c r="H1" s="138"/>
      <c r="I1" s="138"/>
      <c r="J1" s="138"/>
      <c r="K1" s="138"/>
      <c r="L1" s="138"/>
      <c r="M1" s="138"/>
      <c r="N1" s="138"/>
      <c r="O1" s="138"/>
      <c r="P1" s="138"/>
      <c r="Q1" s="138"/>
    </row>
    <row r="2" spans="1:17" ht="30" customHeight="1">
      <c r="A2" s="139" t="s">
        <v>1</v>
      </c>
      <c r="B2" s="140"/>
      <c r="C2" s="140"/>
      <c r="D2" s="140"/>
      <c r="E2" s="140"/>
      <c r="F2" s="140"/>
      <c r="G2" s="140"/>
      <c r="H2" s="140"/>
      <c r="I2" s="140"/>
      <c r="J2" s="140"/>
      <c r="K2" s="140"/>
      <c r="L2" s="140"/>
      <c r="M2" s="140"/>
      <c r="N2" s="140"/>
      <c r="O2" s="140"/>
      <c r="P2" s="140"/>
      <c r="Q2" s="140"/>
    </row>
    <row r="3" spans="1:17" ht="20.25" customHeight="1">
      <c r="B3" s="11"/>
      <c r="C3" s="11"/>
      <c r="D3" s="11"/>
      <c r="E3" s="141" t="s">
        <v>2</v>
      </c>
      <c r="F3" s="142"/>
      <c r="G3" s="143"/>
      <c r="H3" s="143"/>
      <c r="I3" s="143"/>
      <c r="J3" s="143"/>
      <c r="K3" s="143"/>
      <c r="L3" s="143"/>
      <c r="M3" s="143"/>
      <c r="N3" s="143"/>
      <c r="O3" s="11"/>
      <c r="P3" s="11"/>
      <c r="Q3" s="11"/>
    </row>
    <row r="4" spans="1:17">
      <c r="B4" s="11"/>
      <c r="C4" s="11"/>
      <c r="D4" s="11"/>
      <c r="E4" s="12"/>
      <c r="F4" s="13"/>
      <c r="G4" s="14"/>
      <c r="H4" s="14"/>
      <c r="I4" s="14"/>
      <c r="J4" s="14"/>
      <c r="K4" s="14"/>
      <c r="L4" s="14"/>
      <c r="M4" s="14"/>
      <c r="N4" s="14"/>
      <c r="O4" s="11"/>
      <c r="P4" s="11"/>
      <c r="Q4" s="11"/>
    </row>
    <row r="5" spans="1:17" ht="59.25" customHeight="1">
      <c r="A5" s="15"/>
      <c r="B5" s="144" t="s">
        <v>3</v>
      </c>
      <c r="C5" s="145"/>
      <c r="D5" s="145"/>
      <c r="E5" s="145"/>
      <c r="F5" s="145"/>
      <c r="G5" s="145"/>
      <c r="H5" s="145"/>
      <c r="I5" s="145"/>
      <c r="J5" s="145"/>
      <c r="K5" s="145"/>
      <c r="L5" s="145"/>
      <c r="M5" s="145"/>
      <c r="N5" s="145"/>
      <c r="O5" s="145"/>
      <c r="P5" s="145"/>
      <c r="Q5" s="146"/>
    </row>
    <row r="6" spans="1:17" ht="64.5" customHeight="1">
      <c r="A6" s="16">
        <v>1</v>
      </c>
      <c r="B6" s="147" t="s">
        <v>4</v>
      </c>
      <c r="C6" s="148"/>
      <c r="D6" s="148"/>
      <c r="E6" s="148"/>
      <c r="F6" s="148"/>
      <c r="G6" s="148"/>
      <c r="H6" s="148"/>
      <c r="I6" s="148"/>
      <c r="J6" s="148"/>
      <c r="K6" s="148"/>
      <c r="L6" s="148"/>
      <c r="M6" s="148"/>
      <c r="N6" s="148"/>
      <c r="O6" s="148"/>
      <c r="P6" s="148"/>
      <c r="Q6" s="149"/>
    </row>
    <row r="7" spans="1:17" ht="18" customHeight="1">
      <c r="A7" s="16">
        <v>2</v>
      </c>
      <c r="B7" s="147" t="s">
        <v>5</v>
      </c>
      <c r="C7" s="148"/>
      <c r="D7" s="148"/>
      <c r="E7" s="148"/>
      <c r="F7" s="148"/>
      <c r="G7" s="148"/>
      <c r="H7" s="148"/>
      <c r="I7" s="148"/>
      <c r="J7" s="148"/>
      <c r="K7" s="148"/>
      <c r="L7" s="148"/>
      <c r="M7" s="148"/>
      <c r="N7" s="148"/>
      <c r="O7" s="148"/>
      <c r="P7" s="148"/>
      <c r="Q7" s="149"/>
    </row>
    <row r="8" spans="1:17" ht="45" customHeight="1">
      <c r="A8" s="16">
        <v>3</v>
      </c>
      <c r="B8" s="147" t="s">
        <v>6</v>
      </c>
      <c r="C8" s="148"/>
      <c r="D8" s="148"/>
      <c r="E8" s="148"/>
      <c r="F8" s="148"/>
      <c r="G8" s="148"/>
      <c r="H8" s="148"/>
      <c r="I8" s="148"/>
      <c r="J8" s="148"/>
      <c r="K8" s="148"/>
      <c r="L8" s="148"/>
      <c r="M8" s="148"/>
      <c r="N8" s="148"/>
      <c r="O8" s="148"/>
      <c r="P8" s="148"/>
      <c r="Q8" s="149"/>
    </row>
    <row r="9" spans="1:17" ht="24" customHeight="1">
      <c r="A9" s="16">
        <v>4</v>
      </c>
      <c r="B9" s="147" t="s">
        <v>7</v>
      </c>
      <c r="C9" s="148"/>
      <c r="D9" s="148"/>
      <c r="E9" s="148"/>
      <c r="F9" s="148"/>
      <c r="G9" s="148"/>
      <c r="H9" s="148"/>
      <c r="I9" s="148"/>
      <c r="J9" s="148"/>
      <c r="K9" s="148"/>
      <c r="L9" s="148"/>
      <c r="M9" s="148"/>
      <c r="N9" s="148"/>
      <c r="O9" s="148"/>
      <c r="P9" s="148"/>
      <c r="Q9" s="149"/>
    </row>
    <row r="10" spans="1:17" ht="19.5" customHeight="1">
      <c r="A10" s="16">
        <v>5</v>
      </c>
      <c r="B10" s="147" t="s">
        <v>8</v>
      </c>
      <c r="C10" s="148"/>
      <c r="D10" s="148"/>
      <c r="E10" s="148"/>
      <c r="F10" s="148"/>
      <c r="G10" s="148"/>
      <c r="H10" s="148"/>
      <c r="I10" s="148"/>
      <c r="J10" s="148"/>
      <c r="K10" s="148"/>
      <c r="L10" s="148"/>
      <c r="M10" s="148"/>
      <c r="N10" s="148"/>
      <c r="O10" s="148"/>
      <c r="P10" s="148"/>
      <c r="Q10" s="149"/>
    </row>
    <row r="11" spans="1:17" ht="21" customHeight="1">
      <c r="A11" s="17"/>
      <c r="B11" s="150" t="s">
        <v>9</v>
      </c>
      <c r="C11" s="151"/>
      <c r="D11" s="151"/>
      <c r="E11" s="151"/>
      <c r="F11" s="151"/>
      <c r="G11" s="151"/>
      <c r="H11" s="151"/>
      <c r="I11" s="151"/>
      <c r="J11" s="151"/>
      <c r="K11" s="151"/>
      <c r="L11" s="151"/>
      <c r="M11" s="151"/>
      <c r="N11" s="151"/>
      <c r="O11" s="151"/>
      <c r="P11" s="151"/>
      <c r="Q11" s="151"/>
    </row>
    <row r="12" spans="1:17" ht="21" customHeight="1">
      <c r="A12" s="11"/>
      <c r="B12" s="18"/>
      <c r="C12" s="19"/>
      <c r="D12" s="19"/>
      <c r="E12" s="19"/>
      <c r="F12" s="19"/>
      <c r="G12" s="19"/>
      <c r="H12" s="19"/>
      <c r="I12" s="19"/>
      <c r="J12" s="19"/>
      <c r="K12" s="19"/>
      <c r="L12" s="19"/>
      <c r="M12" s="19"/>
      <c r="N12" s="19"/>
      <c r="O12" s="19"/>
      <c r="P12" s="19"/>
      <c r="Q12" s="19"/>
    </row>
    <row r="13" spans="1:17">
      <c r="A13" s="152" t="s">
        <v>10</v>
      </c>
      <c r="B13" s="152"/>
      <c r="C13" s="152"/>
      <c r="D13" s="152"/>
      <c r="E13" s="152"/>
      <c r="F13" s="152"/>
      <c r="G13" s="152"/>
      <c r="H13" s="152"/>
      <c r="I13" s="152"/>
      <c r="J13" s="152"/>
      <c r="K13" s="152"/>
      <c r="L13" s="152"/>
      <c r="M13" s="152"/>
      <c r="N13" s="152"/>
      <c r="O13" s="152"/>
      <c r="P13" s="152"/>
      <c r="Q13" s="152"/>
    </row>
    <row r="14" spans="1:17" ht="15.75" customHeight="1">
      <c r="A14" s="152" t="s">
        <v>11</v>
      </c>
      <c r="B14" s="152"/>
      <c r="C14" s="152"/>
      <c r="D14" s="152"/>
      <c r="E14" s="152" t="s">
        <v>12</v>
      </c>
      <c r="F14" s="152"/>
      <c r="G14" s="152"/>
      <c r="H14" s="152"/>
      <c r="I14" s="152"/>
      <c r="J14" s="152"/>
      <c r="K14" s="152"/>
      <c r="L14" s="152"/>
      <c r="M14" s="152"/>
      <c r="N14" s="152"/>
      <c r="O14" s="152"/>
      <c r="P14" s="152"/>
      <c r="Q14" s="152"/>
    </row>
    <row r="15" spans="1:17" ht="15.75" customHeight="1">
      <c r="A15" s="152" t="s">
        <v>13</v>
      </c>
      <c r="B15" s="152"/>
      <c r="C15" s="152"/>
      <c r="D15" s="152"/>
      <c r="E15" s="152"/>
      <c r="F15" s="152"/>
      <c r="G15" s="152"/>
      <c r="H15" s="152"/>
      <c r="I15" s="152"/>
      <c r="J15" s="152"/>
      <c r="K15" s="152"/>
      <c r="L15" s="152"/>
      <c r="M15" s="152"/>
      <c r="N15" s="152"/>
      <c r="O15" s="152"/>
      <c r="P15" s="152"/>
      <c r="Q15" s="152"/>
    </row>
    <row r="16" spans="1:17" ht="24" customHeight="1">
      <c r="A16" s="160" t="s">
        <v>14</v>
      </c>
      <c r="B16" s="160"/>
      <c r="C16" s="160"/>
      <c r="D16" s="160"/>
      <c r="E16" s="153" t="s">
        <v>15</v>
      </c>
      <c r="F16" s="153"/>
      <c r="G16" s="153"/>
      <c r="H16" s="153"/>
      <c r="I16" s="153"/>
      <c r="J16" s="153"/>
      <c r="K16" s="153"/>
      <c r="L16" s="153"/>
      <c r="M16" s="153"/>
      <c r="N16" s="153"/>
      <c r="O16" s="153"/>
      <c r="P16" s="153"/>
      <c r="Q16" s="153"/>
    </row>
    <row r="17" spans="1:17" ht="47.25" customHeight="1">
      <c r="A17" s="160"/>
      <c r="B17" s="160"/>
      <c r="C17" s="160"/>
      <c r="D17" s="160"/>
      <c r="E17" s="154" t="s">
        <v>16</v>
      </c>
      <c r="F17" s="154"/>
      <c r="G17" s="154"/>
      <c r="H17" s="154"/>
      <c r="I17" s="154"/>
      <c r="J17" s="154"/>
      <c r="K17" s="154"/>
      <c r="L17" s="154"/>
      <c r="M17" s="154"/>
      <c r="N17" s="154"/>
      <c r="O17" s="154"/>
      <c r="P17" s="154"/>
      <c r="Q17" s="154"/>
    </row>
    <row r="18" spans="1:17" ht="39.75" customHeight="1">
      <c r="A18" s="160"/>
      <c r="B18" s="160"/>
      <c r="C18" s="160"/>
      <c r="D18" s="160"/>
      <c r="E18" s="154" t="s">
        <v>17</v>
      </c>
      <c r="F18" s="154"/>
      <c r="G18" s="154"/>
      <c r="H18" s="154"/>
      <c r="I18" s="154"/>
      <c r="J18" s="154"/>
      <c r="K18" s="154"/>
      <c r="L18" s="154"/>
      <c r="M18" s="154"/>
      <c r="N18" s="154"/>
      <c r="O18" s="154"/>
      <c r="P18" s="154"/>
      <c r="Q18" s="154"/>
    </row>
    <row r="19" spans="1:17" ht="38.25" customHeight="1">
      <c r="A19" s="160"/>
      <c r="B19" s="160"/>
      <c r="C19" s="160"/>
      <c r="D19" s="160"/>
      <c r="E19" s="154" t="s">
        <v>18</v>
      </c>
      <c r="F19" s="154"/>
      <c r="G19" s="154"/>
      <c r="H19" s="154"/>
      <c r="I19" s="154"/>
      <c r="J19" s="154"/>
      <c r="K19" s="154"/>
      <c r="L19" s="154"/>
      <c r="M19" s="154"/>
      <c r="N19" s="154"/>
      <c r="O19" s="154"/>
      <c r="P19" s="154"/>
      <c r="Q19" s="154"/>
    </row>
    <row r="20" spans="1:17" ht="30" customHeight="1">
      <c r="A20" s="160"/>
      <c r="B20" s="160"/>
      <c r="C20" s="160"/>
      <c r="D20" s="160"/>
      <c r="E20" s="154" t="s">
        <v>19</v>
      </c>
      <c r="F20" s="154"/>
      <c r="G20" s="154"/>
      <c r="H20" s="154"/>
      <c r="I20" s="154"/>
      <c r="J20" s="154"/>
      <c r="K20" s="154"/>
      <c r="L20" s="154"/>
      <c r="M20" s="154"/>
      <c r="N20" s="154"/>
      <c r="O20" s="154"/>
      <c r="P20" s="154"/>
      <c r="Q20" s="154"/>
    </row>
    <row r="21" spans="1:17" ht="53.25" customHeight="1">
      <c r="A21" s="160"/>
      <c r="B21" s="160"/>
      <c r="C21" s="160"/>
      <c r="D21" s="160"/>
      <c r="E21" s="154" t="s">
        <v>20</v>
      </c>
      <c r="F21" s="154"/>
      <c r="G21" s="154"/>
      <c r="H21" s="154"/>
      <c r="I21" s="154"/>
      <c r="J21" s="154"/>
      <c r="K21" s="154"/>
      <c r="L21" s="154"/>
      <c r="M21" s="154"/>
      <c r="N21" s="154"/>
      <c r="O21" s="154"/>
      <c r="P21" s="154"/>
      <c r="Q21" s="154"/>
    </row>
    <row r="22" spans="1:17">
      <c r="A22" s="155" t="s">
        <v>21</v>
      </c>
      <c r="B22" s="156"/>
      <c r="C22" s="156"/>
      <c r="D22" s="156"/>
      <c r="E22" s="156"/>
      <c r="F22" s="156"/>
      <c r="G22" s="156"/>
      <c r="H22" s="156"/>
      <c r="I22" s="156"/>
      <c r="J22" s="156"/>
      <c r="K22" s="156"/>
      <c r="L22" s="156"/>
      <c r="M22" s="156"/>
      <c r="N22" s="156"/>
      <c r="O22" s="156"/>
      <c r="P22" s="156"/>
      <c r="Q22" s="156"/>
    </row>
    <row r="23" spans="1:17" ht="48" customHeight="1">
      <c r="A23" s="160" t="s">
        <v>22</v>
      </c>
      <c r="B23" s="161"/>
      <c r="C23" s="161"/>
      <c r="D23" s="161"/>
      <c r="E23" s="154" t="s">
        <v>23</v>
      </c>
      <c r="F23" s="154"/>
      <c r="G23" s="154"/>
      <c r="H23" s="154"/>
      <c r="I23" s="154"/>
      <c r="J23" s="154"/>
      <c r="K23" s="154"/>
      <c r="L23" s="154"/>
      <c r="M23" s="154"/>
      <c r="N23" s="154"/>
      <c r="O23" s="154"/>
      <c r="P23" s="154"/>
      <c r="Q23" s="154"/>
    </row>
    <row r="24" spans="1:17" ht="46.5" customHeight="1">
      <c r="A24" s="161"/>
      <c r="B24" s="161"/>
      <c r="C24" s="161"/>
      <c r="D24" s="161"/>
      <c r="E24" s="154" t="s">
        <v>24</v>
      </c>
      <c r="F24" s="154"/>
      <c r="G24" s="154"/>
      <c r="H24" s="154"/>
      <c r="I24" s="154"/>
      <c r="J24" s="154"/>
      <c r="K24" s="154"/>
      <c r="L24" s="154"/>
      <c r="M24" s="154"/>
      <c r="N24" s="154"/>
      <c r="O24" s="154"/>
      <c r="P24" s="154"/>
      <c r="Q24" s="154"/>
    </row>
    <row r="25" spans="1:17" ht="46.5" customHeight="1">
      <c r="A25" s="161"/>
      <c r="B25" s="161"/>
      <c r="C25" s="161"/>
      <c r="D25" s="161"/>
      <c r="E25" s="154" t="s">
        <v>25</v>
      </c>
      <c r="F25" s="154"/>
      <c r="G25" s="154"/>
      <c r="H25" s="154"/>
      <c r="I25" s="154"/>
      <c r="J25" s="154"/>
      <c r="K25" s="154"/>
      <c r="L25" s="154"/>
      <c r="M25" s="154"/>
      <c r="N25" s="154"/>
      <c r="O25" s="154"/>
      <c r="P25" s="154"/>
      <c r="Q25" s="154"/>
    </row>
    <row r="26" spans="1:17">
      <c r="A26" s="161"/>
      <c r="B26" s="161"/>
      <c r="C26" s="161"/>
      <c r="D26" s="161"/>
      <c r="E26" s="154" t="s">
        <v>26</v>
      </c>
      <c r="F26" s="154"/>
      <c r="G26" s="154"/>
      <c r="H26" s="154"/>
      <c r="I26" s="154"/>
      <c r="J26" s="154"/>
      <c r="K26" s="154"/>
      <c r="L26" s="154"/>
      <c r="M26" s="154"/>
      <c r="N26" s="154"/>
      <c r="O26" s="154"/>
      <c r="P26" s="154"/>
      <c r="Q26" s="154"/>
    </row>
    <row r="27" spans="1:17">
      <c r="A27" s="155" t="s">
        <v>27</v>
      </c>
      <c r="B27" s="155"/>
      <c r="C27" s="155"/>
      <c r="D27" s="155"/>
      <c r="E27" s="155"/>
      <c r="F27" s="155"/>
      <c r="G27" s="155"/>
      <c r="H27" s="155"/>
      <c r="I27" s="155"/>
      <c r="J27" s="155"/>
      <c r="K27" s="155"/>
      <c r="L27" s="155"/>
      <c r="M27" s="155"/>
      <c r="N27" s="155"/>
      <c r="O27" s="155"/>
      <c r="P27" s="155"/>
      <c r="Q27" s="155"/>
    </row>
    <row r="28" spans="1:17" ht="58.5" customHeight="1">
      <c r="A28" s="160" t="s">
        <v>28</v>
      </c>
      <c r="B28" s="160"/>
      <c r="C28" s="160"/>
      <c r="D28" s="160"/>
      <c r="E28" s="154" t="s">
        <v>29</v>
      </c>
      <c r="F28" s="154"/>
      <c r="G28" s="154"/>
      <c r="H28" s="154"/>
      <c r="I28" s="154"/>
      <c r="J28" s="154"/>
      <c r="K28" s="154"/>
      <c r="L28" s="154"/>
      <c r="M28" s="154"/>
      <c r="N28" s="154"/>
      <c r="O28" s="154"/>
      <c r="P28" s="154"/>
      <c r="Q28" s="154"/>
    </row>
    <row r="29" spans="1:17" ht="24" customHeight="1">
      <c r="A29" s="155" t="s">
        <v>30</v>
      </c>
      <c r="B29" s="155"/>
      <c r="C29" s="155"/>
      <c r="D29" s="155"/>
      <c r="E29" s="155"/>
      <c r="F29" s="155"/>
      <c r="G29" s="155"/>
      <c r="H29" s="155"/>
      <c r="I29" s="155"/>
      <c r="J29" s="155"/>
      <c r="K29" s="155"/>
      <c r="L29" s="155"/>
      <c r="M29" s="155"/>
      <c r="N29" s="155"/>
      <c r="O29" s="155"/>
      <c r="P29" s="155"/>
      <c r="Q29" s="155"/>
    </row>
    <row r="30" spans="1:17" ht="50.25" customHeight="1">
      <c r="A30" s="161">
        <v>4</v>
      </c>
      <c r="B30" s="161"/>
      <c r="C30" s="161"/>
      <c r="D30" s="161"/>
      <c r="E30" s="154" t="s">
        <v>31</v>
      </c>
      <c r="F30" s="154"/>
      <c r="G30" s="154"/>
      <c r="H30" s="154"/>
      <c r="I30" s="154"/>
      <c r="J30" s="154"/>
      <c r="K30" s="154"/>
      <c r="L30" s="154"/>
      <c r="M30" s="154"/>
      <c r="N30" s="154"/>
      <c r="O30" s="154"/>
      <c r="P30" s="154"/>
      <c r="Q30" s="154"/>
    </row>
    <row r="31" spans="1:17" ht="45.75" customHeight="1">
      <c r="A31" s="161"/>
      <c r="B31" s="161"/>
      <c r="C31" s="161"/>
      <c r="D31" s="161"/>
      <c r="E31" s="154" t="s">
        <v>32</v>
      </c>
      <c r="F31" s="154"/>
      <c r="G31" s="154"/>
      <c r="H31" s="154"/>
      <c r="I31" s="154"/>
      <c r="J31" s="154"/>
      <c r="K31" s="154"/>
      <c r="L31" s="154"/>
      <c r="M31" s="154"/>
      <c r="N31" s="154"/>
      <c r="O31" s="154"/>
      <c r="P31" s="154"/>
      <c r="Q31" s="154"/>
    </row>
    <row r="32" spans="1:17" ht="30" customHeight="1">
      <c r="A32" s="155" t="s">
        <v>33</v>
      </c>
      <c r="B32" s="155"/>
      <c r="C32" s="155"/>
      <c r="D32" s="155"/>
      <c r="E32" s="155"/>
      <c r="F32" s="155"/>
      <c r="G32" s="155"/>
      <c r="H32" s="155"/>
      <c r="I32" s="155"/>
      <c r="J32" s="155"/>
      <c r="K32" s="155"/>
      <c r="L32" s="155"/>
      <c r="M32" s="155"/>
      <c r="N32" s="155"/>
      <c r="O32" s="155"/>
      <c r="P32" s="155"/>
      <c r="Q32" s="155"/>
    </row>
    <row r="33" spans="1:17" ht="19.5" customHeight="1">
      <c r="A33" s="161">
        <v>5</v>
      </c>
      <c r="B33" s="161"/>
      <c r="C33" s="161"/>
      <c r="D33" s="161"/>
      <c r="E33" s="162" t="s">
        <v>34</v>
      </c>
      <c r="F33" s="162"/>
      <c r="G33" s="162"/>
      <c r="H33" s="162"/>
      <c r="I33" s="162"/>
      <c r="J33" s="162"/>
      <c r="K33" s="162"/>
      <c r="L33" s="162"/>
      <c r="M33" s="162"/>
      <c r="N33" s="162"/>
      <c r="O33" s="162"/>
      <c r="P33" s="162"/>
      <c r="Q33" s="162"/>
    </row>
    <row r="34" spans="1:17" ht="201.75" customHeight="1">
      <c r="A34" s="161"/>
      <c r="B34" s="161"/>
      <c r="C34" s="161"/>
      <c r="D34" s="161"/>
      <c r="E34" s="157" t="s">
        <v>35</v>
      </c>
      <c r="F34" s="157"/>
      <c r="G34" s="157"/>
      <c r="H34" s="157"/>
      <c r="I34" s="157"/>
      <c r="J34" s="157"/>
      <c r="K34" s="157"/>
      <c r="L34" s="157"/>
      <c r="M34" s="157"/>
      <c r="N34" s="157"/>
      <c r="O34" s="157"/>
      <c r="P34" s="157"/>
      <c r="Q34" s="157"/>
    </row>
    <row r="35" spans="1:17" ht="18.75" customHeight="1">
      <c r="A35" s="161"/>
      <c r="B35" s="161"/>
      <c r="C35" s="161"/>
      <c r="D35" s="161"/>
      <c r="E35" s="162" t="s">
        <v>36</v>
      </c>
      <c r="F35" s="162"/>
      <c r="G35" s="162"/>
      <c r="H35" s="162"/>
      <c r="I35" s="162"/>
      <c r="J35" s="162"/>
      <c r="K35" s="162"/>
      <c r="L35" s="162"/>
      <c r="M35" s="162"/>
      <c r="N35" s="162"/>
      <c r="O35" s="162"/>
      <c r="P35" s="162"/>
      <c r="Q35" s="162"/>
    </row>
    <row r="36" spans="1:17" ht="186.75" customHeight="1">
      <c r="A36" s="161"/>
      <c r="B36" s="161"/>
      <c r="C36" s="161"/>
      <c r="D36" s="161"/>
      <c r="E36" s="157" t="s">
        <v>37</v>
      </c>
      <c r="F36" s="158"/>
      <c r="G36" s="158"/>
      <c r="H36" s="158"/>
      <c r="I36" s="158"/>
      <c r="J36" s="158"/>
      <c r="K36" s="158"/>
      <c r="L36" s="158"/>
      <c r="M36" s="158"/>
      <c r="N36" s="158"/>
      <c r="O36" s="158"/>
      <c r="P36" s="158"/>
      <c r="Q36" s="158"/>
    </row>
    <row r="37" spans="1:17" ht="115.5" customHeight="1">
      <c r="A37" s="161"/>
      <c r="B37" s="161"/>
      <c r="C37" s="161"/>
      <c r="D37" s="161"/>
      <c r="E37" s="159" t="s">
        <v>38</v>
      </c>
      <c r="F37" s="159"/>
      <c r="G37" s="159"/>
      <c r="H37" s="159"/>
      <c r="I37" s="159"/>
      <c r="J37" s="159"/>
      <c r="K37" s="159"/>
      <c r="L37" s="159"/>
      <c r="M37" s="159"/>
      <c r="N37" s="159"/>
      <c r="O37" s="159"/>
      <c r="P37" s="159"/>
      <c r="Q37" s="159"/>
    </row>
    <row r="38" spans="1:17" ht="66.75" customHeight="1">
      <c r="A38" s="161"/>
      <c r="B38" s="161"/>
      <c r="C38" s="161"/>
      <c r="D38" s="161"/>
      <c r="E38" s="157" t="s">
        <v>39</v>
      </c>
      <c r="F38" s="158"/>
      <c r="G38" s="158"/>
      <c r="H38" s="158"/>
      <c r="I38" s="158"/>
      <c r="J38" s="158"/>
      <c r="K38" s="158"/>
      <c r="L38" s="158"/>
      <c r="M38" s="158"/>
      <c r="N38" s="158"/>
      <c r="O38" s="158"/>
      <c r="P38" s="158"/>
      <c r="Q38" s="158"/>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63" t="s">
        <v>41</v>
      </c>
      <c r="B2" s="164"/>
      <c r="C2" s="164"/>
      <c r="D2" s="164"/>
      <c r="E2" s="164"/>
      <c r="F2" s="164"/>
      <c r="G2" s="164"/>
      <c r="H2" s="164"/>
      <c r="I2" s="164"/>
      <c r="J2" s="164"/>
      <c r="K2" s="164"/>
      <c r="L2" s="164"/>
      <c r="M2" s="164"/>
      <c r="N2" s="165"/>
    </row>
    <row r="3" spans="1:14">
      <c r="A3" s="166" t="s">
        <v>42</v>
      </c>
      <c r="B3" s="167"/>
      <c r="C3" s="167"/>
      <c r="D3" s="167"/>
      <c r="E3" s="167"/>
      <c r="F3" s="167"/>
      <c r="G3" s="167"/>
      <c r="H3" s="167"/>
      <c r="I3" s="167"/>
      <c r="J3" s="167"/>
      <c r="K3" s="167"/>
      <c r="L3" s="167"/>
      <c r="M3" s="167"/>
      <c r="N3" s="168"/>
    </row>
    <row r="4" spans="1:14" ht="46.5" customHeight="1">
      <c r="A4" s="4" t="s">
        <v>43</v>
      </c>
      <c r="B4" s="169" t="s">
        <v>44</v>
      </c>
      <c r="C4" s="169"/>
      <c r="D4" s="169"/>
      <c r="E4" s="169"/>
      <c r="F4" s="169"/>
      <c r="G4" s="169"/>
      <c r="H4" s="169"/>
      <c r="I4" s="169"/>
      <c r="J4" s="169"/>
      <c r="K4" s="169"/>
      <c r="L4" s="169"/>
      <c r="M4" s="169"/>
      <c r="N4" s="170"/>
    </row>
    <row r="5" spans="1:14" ht="45.75" customHeight="1">
      <c r="A5" s="171" t="s">
        <v>45</v>
      </c>
      <c r="B5" s="172"/>
      <c r="C5" s="172"/>
      <c r="D5" s="172"/>
      <c r="E5" s="172"/>
      <c r="F5" s="172"/>
      <c r="G5" s="172"/>
      <c r="H5" s="172"/>
      <c r="I5" s="172"/>
      <c r="J5" s="172"/>
      <c r="K5" s="172"/>
      <c r="L5" s="172"/>
      <c r="M5" s="172"/>
      <c r="N5" s="173"/>
    </row>
    <row r="6" spans="1:14" ht="29.25" customHeight="1">
      <c r="A6" s="171" t="s">
        <v>46</v>
      </c>
      <c r="B6" s="172"/>
      <c r="C6" s="172"/>
      <c r="D6" s="172"/>
      <c r="E6" s="172"/>
      <c r="F6" s="172"/>
      <c r="G6" s="172"/>
      <c r="H6" s="172"/>
      <c r="I6" s="172"/>
      <c r="J6" s="172"/>
      <c r="K6" s="172"/>
      <c r="L6" s="172"/>
      <c r="M6" s="172"/>
      <c r="N6" s="173"/>
    </row>
    <row r="7" spans="1:14" ht="17.25" customHeight="1">
      <c r="A7" s="5" t="s">
        <v>47</v>
      </c>
      <c r="B7" s="6"/>
      <c r="C7" s="6"/>
      <c r="D7" s="6"/>
      <c r="E7" s="6"/>
      <c r="F7" s="6"/>
      <c r="G7" s="6"/>
      <c r="H7" s="6"/>
      <c r="I7" s="6"/>
      <c r="J7" s="6"/>
      <c r="K7" s="6"/>
      <c r="L7" s="6"/>
      <c r="M7" s="6"/>
      <c r="N7" s="8"/>
    </row>
    <row r="8" spans="1:14" ht="51" customHeight="1">
      <c r="A8" s="171" t="s">
        <v>48</v>
      </c>
      <c r="B8" s="172"/>
      <c r="C8" s="172"/>
      <c r="D8" s="172"/>
      <c r="E8" s="172"/>
      <c r="F8" s="172"/>
      <c r="G8" s="172"/>
      <c r="H8" s="172"/>
      <c r="I8" s="172"/>
      <c r="J8" s="172"/>
      <c r="K8" s="172"/>
      <c r="L8" s="172"/>
      <c r="M8" s="172"/>
      <c r="N8" s="173"/>
    </row>
    <row r="9" spans="1:14" ht="36" customHeight="1">
      <c r="A9" s="171" t="s">
        <v>49</v>
      </c>
      <c r="B9" s="172"/>
      <c r="C9" s="172"/>
      <c r="D9" s="172"/>
      <c r="E9" s="172"/>
      <c r="F9" s="172"/>
      <c r="G9" s="172"/>
      <c r="H9" s="172"/>
      <c r="I9" s="172"/>
      <c r="J9" s="172"/>
      <c r="K9" s="172"/>
      <c r="L9" s="172"/>
      <c r="M9" s="172"/>
      <c r="N9" s="173"/>
    </row>
    <row r="10" spans="1:14" ht="30" customHeight="1">
      <c r="A10" s="171" t="s">
        <v>50</v>
      </c>
      <c r="B10" s="172"/>
      <c r="C10" s="172"/>
      <c r="D10" s="172"/>
      <c r="E10" s="172"/>
      <c r="F10" s="172"/>
      <c r="G10" s="172"/>
      <c r="H10" s="172"/>
      <c r="I10" s="172"/>
      <c r="J10" s="172"/>
      <c r="K10" s="172"/>
      <c r="L10" s="172"/>
      <c r="M10" s="172"/>
      <c r="N10" s="173"/>
    </row>
    <row r="11" spans="1:14" ht="18.75" customHeight="1">
      <c r="A11" s="171" t="s">
        <v>51</v>
      </c>
      <c r="B11" s="172"/>
      <c r="C11" s="172"/>
      <c r="D11" s="172"/>
      <c r="E11" s="172"/>
      <c r="F11" s="172"/>
      <c r="G11" s="172"/>
      <c r="H11" s="172"/>
      <c r="I11" s="172"/>
      <c r="J11" s="172"/>
      <c r="K11" s="172"/>
      <c r="L11" s="172"/>
      <c r="M11" s="172"/>
      <c r="N11" s="173"/>
    </row>
    <row r="12" spans="1:14">
      <c r="A12" s="166" t="s">
        <v>52</v>
      </c>
      <c r="B12" s="167"/>
      <c r="C12" s="167"/>
      <c r="D12" s="167"/>
      <c r="E12" s="167"/>
      <c r="F12" s="167"/>
      <c r="G12" s="167"/>
      <c r="H12" s="167"/>
      <c r="I12" s="167"/>
      <c r="J12" s="167"/>
      <c r="K12" s="167"/>
      <c r="L12" s="167"/>
      <c r="M12" s="167"/>
      <c r="N12" s="168"/>
    </row>
    <row r="13" spans="1:14">
      <c r="A13" s="7" t="s">
        <v>53</v>
      </c>
      <c r="N13" s="9"/>
    </row>
    <row r="14" spans="1:14" ht="117" customHeight="1">
      <c r="A14" s="174" t="s">
        <v>54</v>
      </c>
      <c r="B14" s="175"/>
      <c r="C14" s="175"/>
      <c r="D14" s="175"/>
      <c r="E14" s="175"/>
      <c r="F14" s="175"/>
      <c r="G14" s="175"/>
      <c r="H14" s="175"/>
      <c r="I14" s="175"/>
      <c r="J14" s="175"/>
      <c r="K14" s="175"/>
      <c r="L14" s="175"/>
      <c r="M14" s="175"/>
      <c r="N14" s="176"/>
    </row>
    <row r="15" spans="1:14" ht="28.5" customHeight="1">
      <c r="A15" s="177" t="s">
        <v>55</v>
      </c>
      <c r="B15" s="178"/>
      <c r="C15" s="178"/>
      <c r="D15" s="178"/>
      <c r="E15" s="178"/>
      <c r="F15" s="178"/>
      <c r="G15" s="178"/>
      <c r="H15" s="178"/>
      <c r="I15" s="178"/>
      <c r="J15" s="178"/>
      <c r="K15" s="178"/>
      <c r="L15" s="178"/>
      <c r="M15" s="178"/>
      <c r="N15" s="179"/>
    </row>
    <row r="16" spans="1:14" ht="120" customHeight="1">
      <c r="A16" s="180" t="s">
        <v>56</v>
      </c>
      <c r="B16" s="181"/>
      <c r="C16" s="181"/>
      <c r="D16" s="181"/>
      <c r="E16" s="181"/>
      <c r="F16" s="181"/>
      <c r="G16" s="181"/>
      <c r="H16" s="181"/>
      <c r="I16" s="181"/>
      <c r="J16" s="181"/>
      <c r="K16" s="181"/>
      <c r="L16" s="181"/>
      <c r="M16" s="181"/>
      <c r="N16" s="182"/>
    </row>
    <row r="17" spans="1:14" ht="13.5" customHeight="1">
      <c r="A17" s="171" t="s">
        <v>57</v>
      </c>
      <c r="B17" s="172"/>
      <c r="C17" s="172"/>
      <c r="D17" s="172"/>
      <c r="E17" s="172"/>
      <c r="F17" s="172"/>
      <c r="G17" s="172"/>
      <c r="H17" s="172"/>
      <c r="I17" s="172"/>
      <c r="J17" s="172"/>
      <c r="K17" s="172"/>
      <c r="L17" s="172"/>
      <c r="M17" s="172"/>
      <c r="N17" s="173"/>
    </row>
    <row r="18" spans="1:14" ht="15" customHeight="1">
      <c r="A18" s="171" t="s">
        <v>58</v>
      </c>
      <c r="B18" s="172"/>
      <c r="C18" s="172"/>
      <c r="D18" s="172"/>
      <c r="E18" s="172"/>
      <c r="F18" s="172"/>
      <c r="G18" s="172"/>
      <c r="H18" s="172"/>
      <c r="I18" s="172"/>
      <c r="J18" s="172"/>
      <c r="K18" s="172"/>
      <c r="L18" s="172"/>
      <c r="M18" s="172"/>
      <c r="N18" s="173"/>
    </row>
    <row r="19" spans="1:14" ht="49.5" customHeight="1">
      <c r="A19" s="171" t="s">
        <v>59</v>
      </c>
      <c r="B19" s="172"/>
      <c r="C19" s="172"/>
      <c r="D19" s="172"/>
      <c r="E19" s="172"/>
      <c r="F19" s="172"/>
      <c r="G19" s="172"/>
      <c r="H19" s="172"/>
      <c r="I19" s="172"/>
      <c r="J19" s="172"/>
      <c r="K19" s="172"/>
      <c r="L19" s="172"/>
      <c r="M19" s="172"/>
      <c r="N19" s="173"/>
    </row>
    <row r="20" spans="1:14">
      <c r="A20" s="166" t="s">
        <v>60</v>
      </c>
      <c r="B20" s="167"/>
      <c r="C20" s="167"/>
      <c r="D20" s="167"/>
      <c r="E20" s="167"/>
      <c r="F20" s="167"/>
      <c r="G20" s="167"/>
      <c r="H20" s="167"/>
      <c r="I20" s="167"/>
      <c r="J20" s="167"/>
      <c r="K20" s="167"/>
      <c r="L20" s="167"/>
      <c r="M20" s="167"/>
      <c r="N20" s="168"/>
    </row>
    <row r="21" spans="1:14" ht="77.25" customHeight="1">
      <c r="A21" s="183" t="s">
        <v>61</v>
      </c>
      <c r="B21" s="184"/>
      <c r="C21" s="184"/>
      <c r="D21" s="184"/>
      <c r="E21" s="184"/>
      <c r="F21" s="184"/>
      <c r="G21" s="184"/>
      <c r="H21" s="184"/>
      <c r="I21" s="184"/>
      <c r="J21" s="184"/>
      <c r="K21" s="184"/>
      <c r="L21" s="184"/>
      <c r="M21" s="184"/>
      <c r="N21" s="185"/>
    </row>
    <row r="22" spans="1:14">
      <c r="A22" s="166" t="s">
        <v>62</v>
      </c>
      <c r="B22" s="167"/>
      <c r="C22" s="167"/>
      <c r="D22" s="167"/>
      <c r="E22" s="167"/>
      <c r="F22" s="167"/>
      <c r="G22" s="167"/>
      <c r="H22" s="167"/>
      <c r="I22" s="167"/>
      <c r="J22" s="167"/>
      <c r="K22" s="167"/>
      <c r="L22" s="167"/>
      <c r="M22" s="167"/>
      <c r="N22" s="168"/>
    </row>
    <row r="23" spans="1:14" ht="51.75" customHeight="1">
      <c r="A23" s="183" t="s">
        <v>63</v>
      </c>
      <c r="B23" s="184"/>
      <c r="C23" s="184"/>
      <c r="D23" s="184"/>
      <c r="E23" s="184"/>
      <c r="F23" s="184"/>
      <c r="G23" s="184"/>
      <c r="H23" s="184"/>
      <c r="I23" s="184"/>
      <c r="J23" s="184"/>
      <c r="K23" s="184"/>
      <c r="L23" s="184"/>
      <c r="M23" s="184"/>
      <c r="N23" s="185"/>
    </row>
    <row r="24" spans="1:14">
      <c r="A24" s="166" t="s">
        <v>64</v>
      </c>
      <c r="B24" s="167"/>
      <c r="C24" s="167"/>
      <c r="D24" s="167"/>
      <c r="E24" s="167"/>
      <c r="F24" s="167"/>
      <c r="G24" s="167"/>
      <c r="H24" s="167"/>
      <c r="I24" s="167"/>
      <c r="J24" s="167"/>
      <c r="K24" s="167"/>
      <c r="L24" s="167"/>
      <c r="M24" s="167"/>
      <c r="N24" s="168"/>
    </row>
    <row r="25" spans="1:14" ht="14.25" customHeight="1">
      <c r="A25" s="183" t="s">
        <v>65</v>
      </c>
      <c r="B25" s="184"/>
      <c r="C25" s="184"/>
      <c r="D25" s="184"/>
      <c r="E25" s="184"/>
      <c r="F25" s="184"/>
      <c r="G25" s="184"/>
      <c r="H25" s="184"/>
      <c r="I25" s="184"/>
      <c r="J25" s="184"/>
      <c r="K25" s="184"/>
      <c r="L25" s="184"/>
      <c r="M25" s="184"/>
      <c r="N25" s="185"/>
    </row>
    <row r="26" spans="1:14">
      <c r="A26" s="166" t="s">
        <v>66</v>
      </c>
      <c r="B26" s="167"/>
      <c r="C26" s="167"/>
      <c r="D26" s="167"/>
      <c r="E26" s="167"/>
      <c r="F26" s="167"/>
      <c r="G26" s="167"/>
      <c r="H26" s="167"/>
      <c r="I26" s="167"/>
      <c r="J26" s="167"/>
      <c r="K26" s="167"/>
      <c r="L26" s="167"/>
      <c r="M26" s="167"/>
      <c r="N26" s="168"/>
    </row>
    <row r="27" spans="1:14" ht="63" customHeight="1">
      <c r="A27" s="183" t="s">
        <v>67</v>
      </c>
      <c r="B27" s="184"/>
      <c r="C27" s="184"/>
      <c r="D27" s="184"/>
      <c r="E27" s="184"/>
      <c r="F27" s="184"/>
      <c r="G27" s="184"/>
      <c r="H27" s="184"/>
      <c r="I27" s="184"/>
      <c r="J27" s="184"/>
      <c r="K27" s="184"/>
      <c r="L27" s="184"/>
      <c r="M27" s="184"/>
      <c r="N27" s="185"/>
    </row>
    <row r="28" spans="1:14">
      <c r="A28" s="166" t="s">
        <v>68</v>
      </c>
      <c r="B28" s="167"/>
      <c r="C28" s="167"/>
      <c r="D28" s="167"/>
      <c r="E28" s="167"/>
      <c r="F28" s="167"/>
      <c r="G28" s="167"/>
      <c r="H28" s="167"/>
      <c r="I28" s="167"/>
      <c r="J28" s="167"/>
      <c r="K28" s="167"/>
      <c r="L28" s="167"/>
      <c r="M28" s="167"/>
      <c r="N28" s="168"/>
    </row>
    <row r="29" spans="1:14" ht="17.25" customHeight="1">
      <c r="A29" s="183" t="s">
        <v>69</v>
      </c>
      <c r="B29" s="184"/>
      <c r="C29" s="184"/>
      <c r="D29" s="184"/>
      <c r="E29" s="184"/>
      <c r="F29" s="184"/>
      <c r="G29" s="184"/>
      <c r="H29" s="184"/>
      <c r="I29" s="184"/>
      <c r="J29" s="184"/>
      <c r="K29" s="184"/>
      <c r="L29" s="184"/>
      <c r="M29" s="184"/>
      <c r="N29" s="185"/>
    </row>
    <row r="30" spans="1:14" ht="36" customHeight="1">
      <c r="A30" s="183" t="s">
        <v>70</v>
      </c>
      <c r="B30" s="184"/>
      <c r="C30" s="184"/>
      <c r="D30" s="184"/>
      <c r="E30" s="184"/>
      <c r="F30" s="184"/>
      <c r="G30" s="184"/>
      <c r="H30" s="184"/>
      <c r="I30" s="184"/>
      <c r="J30" s="184"/>
      <c r="K30" s="184"/>
      <c r="L30" s="184"/>
      <c r="M30" s="184"/>
      <c r="N30" s="185"/>
    </row>
    <row r="31" spans="1:14">
      <c r="A31" s="166" t="s">
        <v>71</v>
      </c>
      <c r="B31" s="167"/>
      <c r="C31" s="167"/>
      <c r="D31" s="167"/>
      <c r="E31" s="167"/>
      <c r="F31" s="167"/>
      <c r="G31" s="167"/>
      <c r="H31" s="167"/>
      <c r="I31" s="167"/>
      <c r="J31" s="167"/>
      <c r="K31" s="167"/>
      <c r="L31" s="167"/>
      <c r="M31" s="167"/>
      <c r="N31" s="168"/>
    </row>
    <row r="32" spans="1:14">
      <c r="A32" s="166" t="s">
        <v>72</v>
      </c>
      <c r="B32" s="167"/>
      <c r="C32" s="167"/>
      <c r="D32" s="167"/>
      <c r="E32" s="167"/>
      <c r="F32" s="167"/>
      <c r="G32" s="167"/>
      <c r="H32" s="167"/>
      <c r="I32" s="167"/>
      <c r="J32" s="167"/>
      <c r="K32" s="167"/>
      <c r="L32" s="167"/>
      <c r="M32" s="167"/>
      <c r="N32" s="168"/>
    </row>
    <row r="33" spans="1:14" ht="34.5" customHeight="1">
      <c r="A33" s="183" t="s">
        <v>73</v>
      </c>
      <c r="B33" s="184"/>
      <c r="C33" s="184"/>
      <c r="D33" s="184"/>
      <c r="E33" s="184"/>
      <c r="F33" s="184"/>
      <c r="G33" s="184"/>
      <c r="H33" s="184"/>
      <c r="I33" s="184"/>
      <c r="J33" s="184"/>
      <c r="K33" s="184"/>
      <c r="L33" s="184"/>
      <c r="M33" s="184"/>
      <c r="N33" s="185"/>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25"/>
  <sheetViews>
    <sheetView showGridLines="0" tabSelected="1" topLeftCell="A35" zoomScale="110" zoomScaleNormal="110" zoomScaleSheetLayoutView="100" workbookViewId="0">
      <selection activeCell="I47" sqref="I47"/>
    </sheetView>
  </sheetViews>
  <sheetFormatPr defaultColWidth="9.109375" defaultRowHeight="13.8"/>
  <cols>
    <col min="1" max="1" width="6.33203125" style="23" customWidth="1"/>
    <col min="2" max="2" width="45.5546875" style="44" customWidth="1"/>
    <col min="3" max="3" width="9.33203125" style="44" customWidth="1"/>
    <col min="4" max="4" width="11.109375" style="44" customWidth="1"/>
    <col min="5" max="5" width="13" style="23" customWidth="1"/>
    <col min="6" max="6" width="15.109375" style="44" customWidth="1"/>
    <col min="7" max="7" width="57.33203125" style="44" customWidth="1"/>
    <col min="8" max="8" width="9.109375" style="44"/>
    <col min="9" max="9" width="11" style="44" customWidth="1"/>
    <col min="10" max="10" width="10.6640625" style="44" customWidth="1"/>
    <col min="11" max="11" width="13.109375" style="44" customWidth="1"/>
    <col min="12" max="16384" width="9.109375" style="44"/>
  </cols>
  <sheetData>
    <row r="1" spans="1:11">
      <c r="A1" s="186"/>
      <c r="B1" s="186"/>
      <c r="C1" s="186"/>
      <c r="D1" s="186"/>
      <c r="E1" s="186"/>
      <c r="F1" s="186"/>
      <c r="G1" s="186"/>
      <c r="H1" s="186"/>
      <c r="I1" s="186"/>
      <c r="J1" s="186"/>
      <c r="K1" s="79"/>
    </row>
    <row r="2" spans="1:11" ht="15" customHeight="1">
      <c r="A2" s="187" t="s">
        <v>160</v>
      </c>
      <c r="B2" s="187"/>
      <c r="C2" s="187"/>
      <c r="D2" s="187"/>
      <c r="E2" s="187"/>
      <c r="F2" s="187"/>
      <c r="G2" s="187"/>
      <c r="H2" s="187"/>
      <c r="I2" s="187"/>
      <c r="J2" s="187"/>
      <c r="K2" s="187"/>
    </row>
    <row r="3" spans="1:11">
      <c r="A3" s="187" t="s">
        <v>138</v>
      </c>
      <c r="B3" s="187"/>
      <c r="C3" s="187"/>
      <c r="D3" s="187"/>
      <c r="E3" s="187"/>
      <c r="F3" s="187"/>
      <c r="G3" s="187"/>
      <c r="H3" s="187"/>
      <c r="I3" s="187"/>
      <c r="J3" s="187"/>
      <c r="K3" s="187"/>
    </row>
    <row r="4" spans="1:11">
      <c r="A4" s="187"/>
      <c r="B4" s="187"/>
      <c r="C4" s="187"/>
      <c r="D4" s="187"/>
      <c r="E4" s="187"/>
      <c r="F4" s="187"/>
      <c r="G4" s="187"/>
      <c r="H4" s="187"/>
      <c r="I4" s="187"/>
      <c r="J4" s="187"/>
      <c r="K4" s="187"/>
    </row>
    <row r="5" spans="1:11" s="128" customFormat="1" ht="87.3" customHeight="1">
      <c r="A5" s="125" t="s">
        <v>139</v>
      </c>
      <c r="B5" s="126" t="s">
        <v>74</v>
      </c>
      <c r="C5" s="125" t="s">
        <v>75</v>
      </c>
      <c r="D5" s="127" t="s">
        <v>97</v>
      </c>
      <c r="E5" s="127" t="s">
        <v>101</v>
      </c>
      <c r="F5" s="127" t="s">
        <v>102</v>
      </c>
      <c r="G5" s="125" t="s">
        <v>76</v>
      </c>
      <c r="H5" s="125" t="s">
        <v>122</v>
      </c>
      <c r="I5" s="127" t="s">
        <v>77</v>
      </c>
      <c r="J5" s="127" t="s">
        <v>103</v>
      </c>
      <c r="K5" s="127" t="s">
        <v>104</v>
      </c>
    </row>
    <row r="6" spans="1:11">
      <c r="A6" s="24"/>
      <c r="B6" s="46" t="s">
        <v>111</v>
      </c>
      <c r="C6" s="68"/>
      <c r="D6" s="47"/>
      <c r="E6" s="20"/>
      <c r="F6" s="47"/>
      <c r="G6" s="34"/>
      <c r="H6" s="68"/>
      <c r="I6" s="47"/>
      <c r="J6" s="47"/>
      <c r="K6" s="47"/>
    </row>
    <row r="7" spans="1:11" ht="27.6">
      <c r="A7" s="86">
        <v>1</v>
      </c>
      <c r="B7" s="84" t="s">
        <v>177</v>
      </c>
      <c r="C7" s="85" t="s">
        <v>83</v>
      </c>
      <c r="D7" s="130">
        <f>0.6*0.6*5</f>
        <v>1.7999999999999998</v>
      </c>
      <c r="E7" s="130">
        <v>125</v>
      </c>
      <c r="F7" s="117">
        <f>D7*E7</f>
        <v>224.99999999999997</v>
      </c>
      <c r="G7" s="84" t="s">
        <v>133</v>
      </c>
      <c r="H7" s="69" t="s">
        <v>78</v>
      </c>
      <c r="I7" s="118">
        <v>5</v>
      </c>
      <c r="J7" s="118">
        <v>348.33</v>
      </c>
      <c r="K7" s="118">
        <v>1741.6499999999999</v>
      </c>
    </row>
    <row r="8" spans="1:11">
      <c r="A8" s="86">
        <v>2</v>
      </c>
      <c r="B8" s="61" t="s">
        <v>158</v>
      </c>
      <c r="C8" s="66" t="s">
        <v>82</v>
      </c>
      <c r="D8" s="117">
        <v>2.38</v>
      </c>
      <c r="E8" s="121">
        <v>170</v>
      </c>
      <c r="F8" s="117">
        <f t="shared" ref="F8:F16" si="0">D8*E8</f>
        <v>404.59999999999997</v>
      </c>
      <c r="G8" s="84" t="s">
        <v>134</v>
      </c>
      <c r="H8" s="69" t="s">
        <v>135</v>
      </c>
      <c r="I8" s="118">
        <v>4</v>
      </c>
      <c r="J8" s="118">
        <v>156.75</v>
      </c>
      <c r="K8" s="118">
        <v>627</v>
      </c>
    </row>
    <row r="9" spans="1:11">
      <c r="A9" s="86">
        <v>3</v>
      </c>
      <c r="B9" s="84" t="s">
        <v>176</v>
      </c>
      <c r="C9" s="120" t="s">
        <v>78</v>
      </c>
      <c r="D9" s="135">
        <v>4</v>
      </c>
      <c r="E9" s="121">
        <v>39</v>
      </c>
      <c r="F9" s="117">
        <f t="shared" si="0"/>
        <v>156</v>
      </c>
      <c r="G9" s="84" t="s">
        <v>136</v>
      </c>
      <c r="H9" s="69" t="s">
        <v>78</v>
      </c>
      <c r="I9" s="118">
        <v>2</v>
      </c>
      <c r="J9" s="118">
        <v>80</v>
      </c>
      <c r="K9" s="118">
        <v>160</v>
      </c>
    </row>
    <row r="10" spans="1:11">
      <c r="A10" s="86">
        <v>4</v>
      </c>
      <c r="B10" s="84" t="s">
        <v>163</v>
      </c>
      <c r="C10" s="70" t="s">
        <v>78</v>
      </c>
      <c r="D10" s="135">
        <v>5</v>
      </c>
      <c r="E10" s="121">
        <v>200</v>
      </c>
      <c r="F10" s="117">
        <f t="shared" si="0"/>
        <v>1000</v>
      </c>
      <c r="G10" s="84" t="s">
        <v>137</v>
      </c>
      <c r="H10" s="69" t="s">
        <v>115</v>
      </c>
      <c r="I10" s="118">
        <v>1</v>
      </c>
      <c r="J10" s="118">
        <v>276.12</v>
      </c>
      <c r="K10" s="118">
        <v>276.12</v>
      </c>
    </row>
    <row r="11" spans="1:11">
      <c r="A11" s="86">
        <v>5</v>
      </c>
      <c r="B11" s="84" t="s">
        <v>164</v>
      </c>
      <c r="C11" s="70" t="s">
        <v>78</v>
      </c>
      <c r="D11" s="135">
        <v>1</v>
      </c>
      <c r="E11" s="117">
        <v>10</v>
      </c>
      <c r="F11" s="117">
        <f t="shared" si="0"/>
        <v>10</v>
      </c>
      <c r="G11" s="84"/>
      <c r="H11" s="69"/>
      <c r="I11" s="118"/>
      <c r="J11" s="118"/>
      <c r="K11" s="118"/>
    </row>
    <row r="12" spans="1:11">
      <c r="A12" s="86">
        <v>6</v>
      </c>
      <c r="B12" s="84" t="s">
        <v>161</v>
      </c>
      <c r="C12" s="70" t="s">
        <v>78</v>
      </c>
      <c r="D12" s="135">
        <v>3</v>
      </c>
      <c r="E12" s="117">
        <v>200</v>
      </c>
      <c r="F12" s="117">
        <f t="shared" si="0"/>
        <v>600</v>
      </c>
      <c r="G12" s="84"/>
      <c r="H12" s="69"/>
      <c r="I12" s="118"/>
      <c r="J12" s="118"/>
      <c r="K12" s="118"/>
    </row>
    <row r="13" spans="1:11">
      <c r="A13" s="86">
        <v>7</v>
      </c>
      <c r="B13" s="84" t="s">
        <v>162</v>
      </c>
      <c r="C13" s="70" t="s">
        <v>78</v>
      </c>
      <c r="D13" s="135">
        <v>2</v>
      </c>
      <c r="E13" s="117">
        <v>200</v>
      </c>
      <c r="F13" s="117">
        <f t="shared" si="0"/>
        <v>400</v>
      </c>
      <c r="G13" s="84"/>
      <c r="H13" s="69"/>
      <c r="I13" s="118"/>
      <c r="J13" s="118"/>
      <c r="K13" s="118"/>
    </row>
    <row r="14" spans="1:11">
      <c r="A14" s="86">
        <v>8</v>
      </c>
      <c r="B14" s="84" t="s">
        <v>169</v>
      </c>
      <c r="C14" s="70" t="s">
        <v>78</v>
      </c>
      <c r="D14" s="135">
        <v>4</v>
      </c>
      <c r="E14" s="117">
        <v>10</v>
      </c>
      <c r="F14" s="117">
        <f t="shared" si="0"/>
        <v>40</v>
      </c>
      <c r="G14" s="84"/>
      <c r="H14" s="69"/>
      <c r="I14" s="118"/>
      <c r="J14" s="118"/>
      <c r="K14" s="118"/>
    </row>
    <row r="15" spans="1:11">
      <c r="A15" s="86"/>
      <c r="B15" s="84" t="s">
        <v>179</v>
      </c>
      <c r="C15" s="70" t="s">
        <v>82</v>
      </c>
      <c r="D15" s="135">
        <v>7.02</v>
      </c>
      <c r="E15" s="117">
        <v>250</v>
      </c>
      <c r="F15" s="117">
        <f t="shared" si="0"/>
        <v>1755</v>
      </c>
      <c r="G15" s="84"/>
      <c r="H15" s="69"/>
      <c r="I15" s="118"/>
      <c r="J15" s="118"/>
      <c r="K15" s="118"/>
    </row>
    <row r="16" spans="1:11" ht="27.6">
      <c r="A16" s="86">
        <v>9</v>
      </c>
      <c r="B16" s="84" t="s">
        <v>175</v>
      </c>
      <c r="C16" s="70" t="s">
        <v>78</v>
      </c>
      <c r="D16" s="135">
        <v>5</v>
      </c>
      <c r="E16" s="121">
        <v>75</v>
      </c>
      <c r="F16" s="117">
        <f t="shared" si="0"/>
        <v>375</v>
      </c>
      <c r="G16" s="84"/>
      <c r="H16" s="69"/>
      <c r="I16" s="118"/>
      <c r="J16" s="118"/>
      <c r="K16" s="118"/>
    </row>
    <row r="17" spans="1:35" ht="27.6">
      <c r="A17" s="86">
        <v>10</v>
      </c>
      <c r="B17" s="21" t="s">
        <v>113</v>
      </c>
      <c r="C17" s="71"/>
      <c r="D17" s="22"/>
      <c r="E17" s="22"/>
      <c r="F17" s="22">
        <f>SUM(F7:F16)</f>
        <v>4965.6000000000004</v>
      </c>
      <c r="G17" s="21" t="s">
        <v>112</v>
      </c>
      <c r="H17" s="80"/>
      <c r="I17" s="22"/>
      <c r="J17" s="81"/>
      <c r="K17" s="82">
        <f>SUM(K7:K16)</f>
        <v>2804.7699999999995</v>
      </c>
    </row>
    <row r="18" spans="1:35">
      <c r="A18" s="86">
        <v>11</v>
      </c>
      <c r="B18" s="46" t="s">
        <v>121</v>
      </c>
      <c r="C18" s="72"/>
      <c r="D18" s="60"/>
      <c r="E18" s="60"/>
      <c r="F18" s="60"/>
      <c r="G18" s="86"/>
      <c r="H18" s="87"/>
      <c r="I18" s="87"/>
      <c r="J18" s="87"/>
      <c r="K18" s="88"/>
      <c r="L18"/>
      <c r="M18"/>
      <c r="N18"/>
      <c r="O18"/>
      <c r="P18"/>
      <c r="Q18"/>
      <c r="R18"/>
      <c r="S18"/>
      <c r="T18"/>
      <c r="U18"/>
      <c r="V18"/>
      <c r="W18"/>
      <c r="X18"/>
      <c r="Y18"/>
      <c r="Z18"/>
      <c r="AA18"/>
      <c r="AB18"/>
      <c r="AC18"/>
      <c r="AD18"/>
      <c r="AE18"/>
      <c r="AF18"/>
      <c r="AG18"/>
      <c r="AH18"/>
      <c r="AI18"/>
    </row>
    <row r="19" spans="1:35" s="39" customFormat="1">
      <c r="A19" s="86">
        <v>12</v>
      </c>
      <c r="B19" s="41" t="s">
        <v>128</v>
      </c>
      <c r="C19" s="33" t="s">
        <v>83</v>
      </c>
      <c r="D19" s="60">
        <v>3.5</v>
      </c>
      <c r="E19" s="98">
        <v>180</v>
      </c>
      <c r="F19" s="98">
        <f t="shared" ref="F19:F24" si="1">D19*E19</f>
        <v>630</v>
      </c>
      <c r="G19" s="94" t="s">
        <v>123</v>
      </c>
      <c r="H19" s="93" t="s">
        <v>78</v>
      </c>
      <c r="I19" s="90">
        <v>2</v>
      </c>
      <c r="J19" s="116">
        <v>339.17</v>
      </c>
      <c r="K19" s="88">
        <f t="shared" ref="K19:K25" si="2">J19*I19</f>
        <v>678.34</v>
      </c>
      <c r="L19"/>
      <c r="M19"/>
      <c r="N19"/>
      <c r="O19"/>
      <c r="P19"/>
      <c r="Q19"/>
      <c r="R19"/>
      <c r="S19"/>
      <c r="T19"/>
      <c r="U19"/>
      <c r="V19"/>
      <c r="W19"/>
      <c r="X19"/>
      <c r="Y19"/>
      <c r="Z19"/>
      <c r="AA19"/>
      <c r="AB19"/>
      <c r="AC19"/>
      <c r="AD19"/>
      <c r="AE19"/>
      <c r="AF19"/>
      <c r="AG19"/>
      <c r="AH19"/>
      <c r="AI19"/>
    </row>
    <row r="20" spans="1:35" s="39" customFormat="1">
      <c r="A20" s="86">
        <v>13</v>
      </c>
      <c r="B20" s="41"/>
      <c r="C20" s="33"/>
      <c r="D20" s="60"/>
      <c r="E20" s="98"/>
      <c r="F20" s="98"/>
      <c r="G20" s="92" t="s">
        <v>131</v>
      </c>
      <c r="H20" s="93" t="s">
        <v>78</v>
      </c>
      <c r="I20" s="122">
        <v>5</v>
      </c>
      <c r="J20" s="116">
        <v>156.66999999999999</v>
      </c>
      <c r="K20" s="88">
        <f t="shared" si="2"/>
        <v>783.34999999999991</v>
      </c>
      <c r="L20"/>
      <c r="M20"/>
      <c r="N20"/>
      <c r="O20"/>
      <c r="P20"/>
      <c r="Q20"/>
      <c r="R20"/>
      <c r="S20"/>
      <c r="T20"/>
      <c r="U20"/>
      <c r="V20"/>
      <c r="W20"/>
      <c r="X20"/>
      <c r="Y20"/>
      <c r="Z20"/>
      <c r="AA20"/>
      <c r="AB20"/>
      <c r="AC20"/>
      <c r="AD20"/>
      <c r="AE20"/>
      <c r="AF20"/>
      <c r="AG20"/>
      <c r="AH20"/>
      <c r="AI20"/>
    </row>
    <row r="21" spans="1:35" s="62" customFormat="1">
      <c r="A21" s="86">
        <v>14</v>
      </c>
      <c r="B21" s="41"/>
      <c r="C21" s="73"/>
      <c r="D21" s="134"/>
      <c r="E21" s="109"/>
      <c r="F21" s="98"/>
      <c r="G21" s="92" t="s">
        <v>126</v>
      </c>
      <c r="H21" s="93" t="s">
        <v>78</v>
      </c>
      <c r="I21" s="122">
        <v>1</v>
      </c>
      <c r="J21" s="63">
        <v>137.25</v>
      </c>
      <c r="K21" s="88">
        <f t="shared" si="2"/>
        <v>137.25</v>
      </c>
      <c r="L21"/>
      <c r="M21"/>
      <c r="N21"/>
      <c r="O21"/>
      <c r="P21"/>
      <c r="Q21"/>
      <c r="R21"/>
      <c r="S21"/>
      <c r="T21"/>
      <c r="U21"/>
      <c r="V21"/>
      <c r="W21"/>
      <c r="X21"/>
      <c r="Y21"/>
      <c r="Z21"/>
      <c r="AA21"/>
      <c r="AB21"/>
      <c r="AC21"/>
      <c r="AD21"/>
      <c r="AE21"/>
      <c r="AF21"/>
      <c r="AG21"/>
      <c r="AH21"/>
      <c r="AI21"/>
    </row>
    <row r="22" spans="1:35" s="62" customFormat="1">
      <c r="A22" s="86">
        <v>15</v>
      </c>
      <c r="B22" s="41"/>
      <c r="C22" s="73"/>
      <c r="D22" s="134"/>
      <c r="E22" s="109"/>
      <c r="F22" s="98"/>
      <c r="G22" s="92" t="s">
        <v>125</v>
      </c>
      <c r="H22" s="93" t="s">
        <v>115</v>
      </c>
      <c r="I22" s="122">
        <v>1</v>
      </c>
      <c r="J22" s="63">
        <v>98.42</v>
      </c>
      <c r="K22" s="88">
        <f t="shared" si="2"/>
        <v>98.42</v>
      </c>
      <c r="L22"/>
      <c r="M22"/>
      <c r="N22"/>
      <c r="O22"/>
      <c r="P22"/>
      <c r="Q22"/>
      <c r="R22"/>
      <c r="S22"/>
      <c r="T22"/>
      <c r="U22"/>
      <c r="V22"/>
      <c r="W22"/>
      <c r="X22"/>
      <c r="Y22"/>
      <c r="Z22"/>
      <c r="AA22"/>
      <c r="AB22"/>
      <c r="AC22"/>
      <c r="AD22"/>
      <c r="AE22"/>
      <c r="AF22"/>
      <c r="AG22"/>
      <c r="AH22"/>
      <c r="AI22"/>
    </row>
    <row r="23" spans="1:35" s="36" customFormat="1" ht="27.6">
      <c r="A23" s="86">
        <v>16</v>
      </c>
      <c r="B23" s="32" t="s">
        <v>147</v>
      </c>
      <c r="C23" s="33" t="s">
        <v>83</v>
      </c>
      <c r="D23" s="124">
        <v>4.5</v>
      </c>
      <c r="E23" s="98">
        <v>214</v>
      </c>
      <c r="F23" s="98">
        <f t="shared" si="1"/>
        <v>963</v>
      </c>
      <c r="G23" s="89" t="s">
        <v>145</v>
      </c>
      <c r="H23" s="90" t="s">
        <v>79</v>
      </c>
      <c r="I23" s="90">
        <f>D23*0.15</f>
        <v>0.67499999999999993</v>
      </c>
      <c r="J23" s="90">
        <v>44.16</v>
      </c>
      <c r="K23" s="88">
        <f t="shared" si="2"/>
        <v>29.807999999999996</v>
      </c>
      <c r="L23"/>
      <c r="M23"/>
      <c r="N23"/>
      <c r="O23"/>
      <c r="P23"/>
      <c r="Q23"/>
      <c r="R23"/>
      <c r="S23"/>
      <c r="T23"/>
      <c r="U23"/>
      <c r="V23"/>
      <c r="W23"/>
      <c r="X23"/>
      <c r="Y23"/>
      <c r="Z23"/>
      <c r="AA23"/>
      <c r="AB23"/>
      <c r="AC23"/>
      <c r="AD23"/>
      <c r="AE23"/>
      <c r="AF23"/>
      <c r="AG23"/>
      <c r="AH23"/>
      <c r="AI23"/>
    </row>
    <row r="24" spans="1:35" s="36" customFormat="1">
      <c r="A24" s="86">
        <v>17</v>
      </c>
      <c r="B24" s="35" t="s">
        <v>127</v>
      </c>
      <c r="C24" s="33" t="s">
        <v>83</v>
      </c>
      <c r="D24" s="124">
        <v>8</v>
      </c>
      <c r="E24" s="98">
        <v>99</v>
      </c>
      <c r="F24" s="98">
        <f t="shared" si="1"/>
        <v>792</v>
      </c>
      <c r="G24" s="99" t="s">
        <v>130</v>
      </c>
      <c r="H24" s="90" t="s">
        <v>79</v>
      </c>
      <c r="I24" s="90">
        <f>D24*0.175*2</f>
        <v>2.8</v>
      </c>
      <c r="J24" s="90">
        <v>427.87</v>
      </c>
      <c r="K24" s="88">
        <f t="shared" si="2"/>
        <v>1198.0359999999998</v>
      </c>
      <c r="L24"/>
      <c r="M24"/>
      <c r="N24"/>
      <c r="O24"/>
      <c r="P24"/>
      <c r="Q24"/>
      <c r="R24"/>
      <c r="S24"/>
      <c r="T24"/>
      <c r="U24"/>
      <c r="V24"/>
      <c r="W24"/>
      <c r="X24"/>
      <c r="Y24"/>
      <c r="Z24"/>
      <c r="AA24"/>
      <c r="AB24"/>
      <c r="AC24"/>
      <c r="AD24"/>
      <c r="AE24"/>
      <c r="AF24"/>
      <c r="AG24"/>
      <c r="AH24"/>
      <c r="AI24"/>
    </row>
    <row r="25" spans="1:35" s="36" customFormat="1">
      <c r="A25" s="86">
        <v>18</v>
      </c>
      <c r="B25" s="35"/>
      <c r="C25" s="33"/>
      <c r="D25" s="124"/>
      <c r="E25" s="60"/>
      <c r="F25" s="98"/>
      <c r="G25" s="89" t="s">
        <v>145</v>
      </c>
      <c r="H25" s="90" t="s">
        <v>79</v>
      </c>
      <c r="I25" s="90">
        <f>D24*0.15</f>
        <v>1.2</v>
      </c>
      <c r="J25" s="90">
        <v>44.16</v>
      </c>
      <c r="K25" s="88">
        <f t="shared" si="2"/>
        <v>52.991999999999997</v>
      </c>
      <c r="L25"/>
      <c r="M25"/>
      <c r="N25"/>
      <c r="O25"/>
      <c r="P25"/>
      <c r="Q25"/>
      <c r="R25"/>
      <c r="S25"/>
      <c r="T25"/>
      <c r="U25"/>
      <c r="V25"/>
      <c r="W25"/>
      <c r="X25"/>
      <c r="Y25"/>
      <c r="Z25"/>
      <c r="AA25"/>
      <c r="AB25"/>
      <c r="AC25"/>
      <c r="AD25"/>
      <c r="AE25"/>
      <c r="AF25"/>
      <c r="AG25"/>
      <c r="AH25"/>
      <c r="AI25"/>
    </row>
    <row r="26" spans="1:35" s="36" customFormat="1">
      <c r="A26" s="86">
        <v>19</v>
      </c>
      <c r="B26" s="35" t="s">
        <v>167</v>
      </c>
      <c r="C26" s="33" t="s">
        <v>78</v>
      </c>
      <c r="D26" s="124">
        <v>1</v>
      </c>
      <c r="E26" s="60">
        <v>200</v>
      </c>
      <c r="F26" s="98">
        <f>D26*E26</f>
        <v>200</v>
      </c>
      <c r="G26" s="89"/>
      <c r="H26" s="90"/>
      <c r="I26" s="129"/>
      <c r="J26" s="90"/>
      <c r="K26" s="88"/>
      <c r="L26"/>
      <c r="M26"/>
      <c r="N26"/>
      <c r="O26"/>
      <c r="P26"/>
      <c r="Q26"/>
      <c r="R26"/>
      <c r="S26"/>
      <c r="T26"/>
      <c r="U26"/>
      <c r="V26"/>
      <c r="W26"/>
      <c r="X26"/>
      <c r="Y26"/>
      <c r="Z26"/>
      <c r="AA26"/>
      <c r="AB26"/>
      <c r="AC26"/>
      <c r="AD26"/>
      <c r="AE26"/>
      <c r="AF26"/>
      <c r="AG26"/>
      <c r="AH26"/>
      <c r="AI26"/>
    </row>
    <row r="27" spans="1:35" s="36" customFormat="1" ht="27.6">
      <c r="A27" s="86">
        <v>20</v>
      </c>
      <c r="B27" s="35" t="s">
        <v>171</v>
      </c>
      <c r="C27" s="33" t="s">
        <v>172</v>
      </c>
      <c r="D27" s="124">
        <v>1</v>
      </c>
      <c r="E27" s="60">
        <v>3000</v>
      </c>
      <c r="F27" s="98">
        <f t="shared" ref="F27:F29" si="3">D27*E27</f>
        <v>3000</v>
      </c>
      <c r="G27" s="89" t="s">
        <v>173</v>
      </c>
      <c r="H27" s="90" t="s">
        <v>78</v>
      </c>
      <c r="I27" s="129">
        <v>1</v>
      </c>
      <c r="J27" s="124">
        <v>2000</v>
      </c>
      <c r="K27" s="88">
        <f t="shared" ref="K27:K34" si="4">J27*I27</f>
        <v>2000</v>
      </c>
      <c r="L27"/>
      <c r="M27"/>
      <c r="N27"/>
      <c r="O27"/>
      <c r="P27"/>
      <c r="Q27"/>
      <c r="R27"/>
      <c r="S27"/>
      <c r="T27"/>
      <c r="U27"/>
      <c r="V27"/>
      <c r="W27"/>
      <c r="X27"/>
      <c r="Y27"/>
      <c r="Z27"/>
      <c r="AA27"/>
      <c r="AB27"/>
      <c r="AC27"/>
      <c r="AD27"/>
      <c r="AE27"/>
      <c r="AF27"/>
      <c r="AG27"/>
      <c r="AH27"/>
      <c r="AI27"/>
    </row>
    <row r="28" spans="1:35" s="36" customFormat="1">
      <c r="A28" s="86"/>
      <c r="B28" s="84" t="s">
        <v>180</v>
      </c>
      <c r="C28" s="33" t="s">
        <v>83</v>
      </c>
      <c r="D28" s="136">
        <v>7.02</v>
      </c>
      <c r="E28" s="135">
        <v>300</v>
      </c>
      <c r="F28" s="98">
        <f t="shared" si="3"/>
        <v>2106</v>
      </c>
      <c r="G28" s="89"/>
      <c r="H28" s="90"/>
      <c r="I28" s="129"/>
      <c r="J28" s="124"/>
      <c r="K28" s="88"/>
      <c r="L28"/>
      <c r="M28"/>
      <c r="N28"/>
      <c r="O28"/>
      <c r="P28"/>
      <c r="Q28"/>
      <c r="R28"/>
      <c r="S28"/>
      <c r="T28"/>
      <c r="U28"/>
      <c r="V28"/>
      <c r="W28"/>
      <c r="X28"/>
      <c r="Y28"/>
      <c r="Z28"/>
      <c r="AA28"/>
      <c r="AB28"/>
      <c r="AC28"/>
      <c r="AD28"/>
      <c r="AE28"/>
      <c r="AF28"/>
      <c r="AG28"/>
      <c r="AH28"/>
      <c r="AI28"/>
    </row>
    <row r="29" spans="1:35" s="48" customFormat="1" ht="27.6">
      <c r="A29" s="86">
        <v>21</v>
      </c>
      <c r="B29" s="42" t="s">
        <v>154</v>
      </c>
      <c r="C29" s="43" t="s">
        <v>132</v>
      </c>
      <c r="D29" s="132">
        <v>5</v>
      </c>
      <c r="E29" s="97">
        <v>300</v>
      </c>
      <c r="F29" s="98">
        <f t="shared" si="3"/>
        <v>1500</v>
      </c>
      <c r="G29" s="91" t="s">
        <v>155</v>
      </c>
      <c r="H29" s="95" t="s">
        <v>78</v>
      </c>
      <c r="I29" s="110">
        <v>32</v>
      </c>
      <c r="J29" s="90">
        <v>79.17</v>
      </c>
      <c r="K29" s="88">
        <f t="shared" si="4"/>
        <v>2533.44</v>
      </c>
      <c r="L29"/>
      <c r="M29"/>
      <c r="N29"/>
      <c r="O29"/>
      <c r="P29"/>
      <c r="Q29"/>
      <c r="R29"/>
      <c r="S29"/>
      <c r="T29"/>
      <c r="U29"/>
      <c r="V29"/>
      <c r="W29"/>
      <c r="X29"/>
      <c r="Y29"/>
      <c r="Z29"/>
      <c r="AA29"/>
      <c r="AB29"/>
      <c r="AC29"/>
      <c r="AD29"/>
      <c r="AE29"/>
      <c r="AF29"/>
      <c r="AG29"/>
      <c r="AH29"/>
      <c r="AI29"/>
    </row>
    <row r="30" spans="1:35" s="48" customFormat="1" ht="27.6">
      <c r="A30" s="86">
        <v>22</v>
      </c>
      <c r="B30" s="42"/>
      <c r="C30" s="43"/>
      <c r="D30" s="132"/>
      <c r="E30" s="97"/>
      <c r="F30" s="98"/>
      <c r="G30" s="91" t="s">
        <v>170</v>
      </c>
      <c r="H30" s="95" t="s">
        <v>78</v>
      </c>
      <c r="I30" s="110">
        <v>12</v>
      </c>
      <c r="J30" s="90">
        <f>79*0.8</f>
        <v>63.2</v>
      </c>
      <c r="K30" s="88">
        <f t="shared" si="4"/>
        <v>758.40000000000009</v>
      </c>
      <c r="L30"/>
      <c r="M30"/>
      <c r="N30"/>
      <c r="O30"/>
      <c r="P30"/>
      <c r="Q30"/>
      <c r="R30"/>
      <c r="S30"/>
      <c r="T30"/>
      <c r="U30"/>
      <c r="V30"/>
      <c r="W30"/>
      <c r="X30"/>
      <c r="Y30"/>
      <c r="Z30"/>
      <c r="AA30"/>
      <c r="AB30"/>
      <c r="AC30"/>
      <c r="AD30"/>
      <c r="AE30"/>
      <c r="AF30"/>
      <c r="AG30"/>
      <c r="AH30"/>
      <c r="AI30"/>
    </row>
    <row r="31" spans="1:35" s="48" customFormat="1" ht="27.6">
      <c r="A31" s="86">
        <v>23</v>
      </c>
      <c r="B31" s="42"/>
      <c r="C31" s="43"/>
      <c r="D31" s="132"/>
      <c r="E31" s="97"/>
      <c r="F31" s="98"/>
      <c r="G31" s="91" t="s">
        <v>151</v>
      </c>
      <c r="H31" s="95" t="s">
        <v>78</v>
      </c>
      <c r="I31" s="110">
        <v>8</v>
      </c>
      <c r="J31" s="90">
        <v>130</v>
      </c>
      <c r="K31" s="88">
        <f t="shared" si="4"/>
        <v>1040</v>
      </c>
      <c r="L31"/>
      <c r="M31"/>
      <c r="N31"/>
      <c r="O31"/>
      <c r="P31"/>
      <c r="Q31"/>
      <c r="R31"/>
      <c r="S31"/>
      <c r="T31"/>
      <c r="U31"/>
      <c r="V31"/>
      <c r="W31"/>
      <c r="X31"/>
      <c r="Y31"/>
      <c r="Z31"/>
      <c r="AA31"/>
      <c r="AB31"/>
      <c r="AC31"/>
      <c r="AD31"/>
      <c r="AE31"/>
      <c r="AF31"/>
      <c r="AG31"/>
      <c r="AH31"/>
      <c r="AI31"/>
    </row>
    <row r="32" spans="1:35" s="48" customFormat="1" ht="27.6">
      <c r="A32" s="86">
        <v>24</v>
      </c>
      <c r="B32" s="42"/>
      <c r="C32" s="43"/>
      <c r="D32" s="97"/>
      <c r="E32" s="97"/>
      <c r="F32" s="98"/>
      <c r="G32" s="91" t="s">
        <v>156</v>
      </c>
      <c r="H32" s="95" t="s">
        <v>78</v>
      </c>
      <c r="I32" s="110">
        <v>5</v>
      </c>
      <c r="J32" s="90">
        <v>194.17</v>
      </c>
      <c r="K32" s="88">
        <f t="shared" si="4"/>
        <v>970.84999999999991</v>
      </c>
      <c r="L32"/>
      <c r="M32"/>
      <c r="N32"/>
      <c r="O32"/>
      <c r="P32"/>
      <c r="Q32"/>
      <c r="R32"/>
      <c r="S32"/>
      <c r="T32"/>
      <c r="U32"/>
      <c r="V32"/>
      <c r="W32"/>
      <c r="X32"/>
      <c r="Y32"/>
      <c r="Z32"/>
      <c r="AA32"/>
      <c r="AB32"/>
      <c r="AC32"/>
      <c r="AD32"/>
      <c r="AE32"/>
      <c r="AF32"/>
      <c r="AG32"/>
      <c r="AH32"/>
      <c r="AI32"/>
    </row>
    <row r="33" spans="1:35" s="48" customFormat="1" ht="27.6">
      <c r="A33" s="86">
        <v>25</v>
      </c>
      <c r="B33" s="42"/>
      <c r="C33" s="43"/>
      <c r="D33" s="97"/>
      <c r="E33" s="97"/>
      <c r="F33" s="98"/>
      <c r="G33" s="91" t="s">
        <v>153</v>
      </c>
      <c r="H33" s="95" t="s">
        <v>152</v>
      </c>
      <c r="I33" s="110">
        <v>9.23</v>
      </c>
      <c r="J33" s="90">
        <v>330</v>
      </c>
      <c r="K33" s="88">
        <f t="shared" si="4"/>
        <v>3045.9</v>
      </c>
      <c r="L33"/>
      <c r="M33"/>
      <c r="N33"/>
      <c r="O33"/>
      <c r="P33"/>
      <c r="Q33"/>
      <c r="R33"/>
      <c r="S33"/>
      <c r="T33"/>
      <c r="U33"/>
      <c r="V33"/>
      <c r="W33"/>
      <c r="X33"/>
      <c r="Y33"/>
      <c r="Z33"/>
      <c r="AA33"/>
      <c r="AB33"/>
      <c r="AC33"/>
      <c r="AD33"/>
      <c r="AE33"/>
      <c r="AF33"/>
      <c r="AG33"/>
      <c r="AH33"/>
      <c r="AI33"/>
    </row>
    <row r="34" spans="1:35" s="48" customFormat="1">
      <c r="A34" s="86">
        <v>26</v>
      </c>
      <c r="B34" s="42"/>
      <c r="C34" s="43"/>
      <c r="D34" s="97"/>
      <c r="E34" s="97"/>
      <c r="F34" s="98"/>
      <c r="G34" s="91" t="s">
        <v>149</v>
      </c>
      <c r="H34" s="95" t="s">
        <v>78</v>
      </c>
      <c r="I34" s="110">
        <v>5</v>
      </c>
      <c r="J34" s="90">
        <v>91.43</v>
      </c>
      <c r="K34" s="88">
        <f t="shared" si="4"/>
        <v>457.15000000000003</v>
      </c>
      <c r="L34"/>
      <c r="M34"/>
      <c r="N34"/>
      <c r="O34"/>
      <c r="P34"/>
      <c r="Q34"/>
      <c r="R34"/>
      <c r="S34"/>
      <c r="T34"/>
      <c r="U34"/>
      <c r="V34"/>
      <c r="W34"/>
      <c r="X34"/>
      <c r="Y34"/>
      <c r="Z34"/>
      <c r="AA34"/>
      <c r="AB34"/>
      <c r="AC34"/>
      <c r="AD34"/>
      <c r="AE34"/>
      <c r="AF34"/>
      <c r="AG34"/>
      <c r="AH34"/>
      <c r="AI34"/>
    </row>
    <row r="35" spans="1:35" s="49" customFormat="1" ht="41.4">
      <c r="A35" s="86">
        <v>27</v>
      </c>
      <c r="B35" s="21" t="s">
        <v>86</v>
      </c>
      <c r="C35" s="71"/>
      <c r="D35" s="22"/>
      <c r="E35" s="38"/>
      <c r="F35" s="22">
        <f>SUM(F18:F34)</f>
        <v>9191</v>
      </c>
      <c r="G35" s="21" t="s">
        <v>87</v>
      </c>
      <c r="H35" s="80"/>
      <c r="I35" s="22"/>
      <c r="J35" s="81"/>
      <c r="K35" s="82">
        <f>SUM(K18:K34)</f>
        <v>13783.936</v>
      </c>
      <c r="L35"/>
      <c r="M35"/>
      <c r="N35"/>
      <c r="O35"/>
      <c r="P35"/>
      <c r="Q35"/>
      <c r="R35"/>
      <c r="S35"/>
      <c r="T35"/>
      <c r="U35"/>
      <c r="V35"/>
      <c r="W35"/>
      <c r="X35"/>
      <c r="Y35"/>
      <c r="Z35"/>
      <c r="AA35"/>
      <c r="AB35"/>
      <c r="AC35"/>
      <c r="AD35"/>
      <c r="AE35"/>
      <c r="AF35"/>
      <c r="AG35"/>
      <c r="AH35"/>
      <c r="AI35"/>
    </row>
    <row r="36" spans="1:35" s="49" customFormat="1">
      <c r="A36" s="86">
        <v>28</v>
      </c>
      <c r="B36" s="46" t="s">
        <v>80</v>
      </c>
      <c r="C36" s="66"/>
      <c r="D36" s="20"/>
      <c r="E36" s="20"/>
      <c r="F36" s="20"/>
      <c r="G36" s="86"/>
      <c r="H36" s="87"/>
      <c r="I36" s="88"/>
      <c r="J36" s="88"/>
      <c r="K36" s="88"/>
      <c r="L36"/>
      <c r="M36"/>
      <c r="N36"/>
      <c r="O36"/>
      <c r="P36"/>
      <c r="Q36"/>
      <c r="R36"/>
      <c r="S36"/>
      <c r="T36"/>
      <c r="U36"/>
      <c r="V36"/>
      <c r="W36"/>
      <c r="X36"/>
      <c r="Y36"/>
      <c r="Z36"/>
      <c r="AA36"/>
      <c r="AB36"/>
      <c r="AC36"/>
      <c r="AD36"/>
      <c r="AE36"/>
      <c r="AF36"/>
      <c r="AG36"/>
      <c r="AH36"/>
      <c r="AI36"/>
    </row>
    <row r="37" spans="1:35" s="49" customFormat="1">
      <c r="A37" s="86">
        <v>29</v>
      </c>
      <c r="B37" s="61" t="s">
        <v>118</v>
      </c>
      <c r="C37" s="66" t="s">
        <v>84</v>
      </c>
      <c r="D37" s="60">
        <v>45</v>
      </c>
      <c r="E37" s="97">
        <v>31</v>
      </c>
      <c r="F37" s="97">
        <f>D37*E37</f>
        <v>1395</v>
      </c>
      <c r="G37" s="86" t="s">
        <v>120</v>
      </c>
      <c r="H37" s="100" t="s">
        <v>116</v>
      </c>
      <c r="I37" s="122">
        <f>D37*1.05</f>
        <v>47.25</v>
      </c>
      <c r="J37" s="97">
        <v>35</v>
      </c>
      <c r="K37" s="98">
        <f t="shared" ref="K37:K47" si="5">J37*I37</f>
        <v>1653.75</v>
      </c>
      <c r="L37"/>
      <c r="M37"/>
      <c r="N37"/>
      <c r="O37"/>
      <c r="P37"/>
      <c r="Q37"/>
      <c r="R37"/>
      <c r="S37"/>
      <c r="T37"/>
      <c r="U37"/>
      <c r="V37"/>
      <c r="W37"/>
      <c r="X37"/>
      <c r="Y37"/>
      <c r="Z37"/>
      <c r="AA37"/>
      <c r="AB37"/>
      <c r="AC37"/>
      <c r="AD37"/>
      <c r="AE37"/>
      <c r="AF37"/>
      <c r="AG37"/>
      <c r="AH37"/>
      <c r="AI37"/>
    </row>
    <row r="38" spans="1:35" s="48" customFormat="1">
      <c r="A38" s="86">
        <v>30</v>
      </c>
      <c r="B38" s="40"/>
      <c r="C38" s="43"/>
      <c r="D38" s="132"/>
      <c r="E38" s="97"/>
      <c r="F38" s="97"/>
      <c r="G38" s="102" t="s">
        <v>142</v>
      </c>
      <c r="H38" s="103" t="s">
        <v>78</v>
      </c>
      <c r="I38" s="123">
        <v>10</v>
      </c>
      <c r="J38" s="101">
        <v>40.840000000000003</v>
      </c>
      <c r="K38" s="98">
        <f t="shared" si="5"/>
        <v>408.40000000000003</v>
      </c>
      <c r="L38"/>
      <c r="M38"/>
      <c r="N38"/>
      <c r="O38"/>
      <c r="P38"/>
      <c r="Q38"/>
      <c r="R38"/>
      <c r="S38"/>
      <c r="T38"/>
      <c r="U38"/>
      <c r="V38"/>
      <c r="W38"/>
      <c r="X38"/>
      <c r="Y38"/>
      <c r="Z38"/>
      <c r="AA38"/>
      <c r="AB38"/>
      <c r="AC38"/>
      <c r="AD38"/>
      <c r="AE38"/>
      <c r="AF38"/>
      <c r="AG38"/>
      <c r="AH38"/>
      <c r="AI38"/>
    </row>
    <row r="39" spans="1:35" s="48" customFormat="1">
      <c r="A39" s="86">
        <v>31</v>
      </c>
      <c r="B39" s="40"/>
      <c r="C39" s="43"/>
      <c r="D39" s="132"/>
      <c r="E39" s="97"/>
      <c r="F39" s="97"/>
      <c r="G39" s="102" t="s">
        <v>143</v>
      </c>
      <c r="H39" s="103" t="s">
        <v>78</v>
      </c>
      <c r="I39" s="123">
        <v>10</v>
      </c>
      <c r="J39" s="101">
        <v>25</v>
      </c>
      <c r="K39" s="98">
        <f t="shared" si="5"/>
        <v>250</v>
      </c>
      <c r="L39"/>
      <c r="M39"/>
      <c r="N39"/>
      <c r="O39"/>
      <c r="P39"/>
      <c r="Q39"/>
      <c r="R39"/>
      <c r="S39"/>
      <c r="T39"/>
      <c r="U39"/>
      <c r="V39"/>
      <c r="W39"/>
      <c r="X39"/>
      <c r="Y39"/>
      <c r="Z39"/>
      <c r="AA39"/>
      <c r="AB39"/>
      <c r="AC39"/>
      <c r="AD39"/>
      <c r="AE39"/>
      <c r="AF39"/>
      <c r="AG39"/>
      <c r="AH39"/>
      <c r="AI39"/>
    </row>
    <row r="40" spans="1:35" s="48" customFormat="1">
      <c r="A40" s="86">
        <v>32</v>
      </c>
      <c r="B40" s="40"/>
      <c r="C40" s="43"/>
      <c r="D40" s="132"/>
      <c r="E40" s="97"/>
      <c r="F40" s="97"/>
      <c r="G40" s="102" t="s">
        <v>144</v>
      </c>
      <c r="H40" s="103" t="s">
        <v>78</v>
      </c>
      <c r="I40" s="123">
        <v>10</v>
      </c>
      <c r="J40" s="101">
        <v>23.34</v>
      </c>
      <c r="K40" s="98">
        <f t="shared" si="5"/>
        <v>233.4</v>
      </c>
      <c r="L40"/>
      <c r="M40"/>
      <c r="N40"/>
      <c r="O40"/>
      <c r="P40"/>
      <c r="Q40"/>
      <c r="R40"/>
      <c r="S40"/>
      <c r="T40"/>
      <c r="U40"/>
      <c r="V40"/>
      <c r="W40"/>
      <c r="X40"/>
      <c r="Y40"/>
      <c r="Z40"/>
      <c r="AA40"/>
      <c r="AB40"/>
      <c r="AC40"/>
      <c r="AD40"/>
      <c r="AE40"/>
      <c r="AF40"/>
      <c r="AG40"/>
      <c r="AH40"/>
      <c r="AI40"/>
    </row>
    <row r="41" spans="1:35">
      <c r="A41" s="86">
        <v>33</v>
      </c>
      <c r="B41" s="61" t="s">
        <v>90</v>
      </c>
      <c r="C41" s="43" t="s">
        <v>84</v>
      </c>
      <c r="D41" s="60">
        <v>40</v>
      </c>
      <c r="E41" s="97">
        <v>25</v>
      </c>
      <c r="F41" s="97">
        <f t="shared" ref="F41:F45" si="6">D41*E41</f>
        <v>1000</v>
      </c>
      <c r="G41" s="91" t="s">
        <v>119</v>
      </c>
      <c r="H41" s="103" t="s">
        <v>78</v>
      </c>
      <c r="I41" s="97">
        <v>1</v>
      </c>
      <c r="J41" s="97">
        <v>347.5</v>
      </c>
      <c r="K41" s="98">
        <f t="shared" si="5"/>
        <v>347.5</v>
      </c>
      <c r="L41"/>
      <c r="M41"/>
      <c r="N41"/>
      <c r="O41"/>
      <c r="P41"/>
      <c r="Q41"/>
      <c r="R41"/>
      <c r="S41"/>
      <c r="T41"/>
      <c r="U41"/>
      <c r="V41"/>
      <c r="W41"/>
      <c r="X41"/>
      <c r="Y41"/>
      <c r="Z41"/>
      <c r="AA41"/>
      <c r="AB41"/>
      <c r="AC41"/>
      <c r="AD41"/>
      <c r="AE41"/>
      <c r="AF41"/>
      <c r="AG41"/>
      <c r="AH41"/>
      <c r="AI41"/>
    </row>
    <row r="42" spans="1:35">
      <c r="A42" s="86">
        <v>34</v>
      </c>
      <c r="B42" s="61"/>
      <c r="C42" s="42"/>
      <c r="D42" s="133"/>
      <c r="E42" s="97"/>
      <c r="F42" s="97"/>
      <c r="G42" s="91" t="s">
        <v>117</v>
      </c>
      <c r="H42" s="95" t="s">
        <v>85</v>
      </c>
      <c r="I42" s="122">
        <v>1</v>
      </c>
      <c r="J42" s="97">
        <v>92.5</v>
      </c>
      <c r="K42" s="98">
        <f t="shared" si="5"/>
        <v>92.5</v>
      </c>
      <c r="L42"/>
      <c r="M42"/>
      <c r="N42"/>
      <c r="O42"/>
      <c r="P42"/>
      <c r="Q42"/>
      <c r="R42"/>
      <c r="S42"/>
      <c r="T42"/>
      <c r="U42"/>
      <c r="V42"/>
      <c r="W42"/>
      <c r="X42"/>
      <c r="Y42"/>
      <c r="Z42"/>
      <c r="AA42"/>
      <c r="AB42"/>
      <c r="AC42"/>
      <c r="AD42"/>
      <c r="AE42"/>
      <c r="AF42"/>
      <c r="AG42"/>
      <c r="AH42"/>
      <c r="AI42"/>
    </row>
    <row r="43" spans="1:35" s="48" customFormat="1">
      <c r="A43" s="86">
        <v>35</v>
      </c>
      <c r="B43" s="61" t="s">
        <v>91</v>
      </c>
      <c r="C43" s="66" t="s">
        <v>78</v>
      </c>
      <c r="D43" s="60">
        <v>3</v>
      </c>
      <c r="E43" s="98">
        <v>125</v>
      </c>
      <c r="F43" s="97">
        <f t="shared" si="6"/>
        <v>375</v>
      </c>
      <c r="G43" s="104" t="s">
        <v>124</v>
      </c>
      <c r="H43" s="105" t="s">
        <v>78</v>
      </c>
      <c r="I43" s="98">
        <f>D43</f>
        <v>3</v>
      </c>
      <c r="J43" s="98">
        <v>55.17</v>
      </c>
      <c r="K43" s="98">
        <f t="shared" si="5"/>
        <v>165.51</v>
      </c>
      <c r="L43"/>
      <c r="M43"/>
      <c r="N43"/>
      <c r="O43"/>
      <c r="P43"/>
      <c r="Q43"/>
      <c r="R43"/>
      <c r="S43"/>
      <c r="T43"/>
      <c r="U43"/>
      <c r="V43"/>
      <c r="W43"/>
      <c r="X43"/>
      <c r="Y43"/>
      <c r="Z43"/>
      <c r="AA43"/>
      <c r="AB43"/>
      <c r="AC43"/>
      <c r="AD43"/>
      <c r="AE43"/>
      <c r="AF43"/>
      <c r="AG43"/>
      <c r="AH43"/>
      <c r="AI43"/>
    </row>
    <row r="44" spans="1:35" s="48" customFormat="1">
      <c r="A44" s="86">
        <v>36</v>
      </c>
      <c r="B44" s="61" t="s">
        <v>168</v>
      </c>
      <c r="C44" s="66" t="s">
        <v>78</v>
      </c>
      <c r="D44" s="60">
        <v>3</v>
      </c>
      <c r="E44" s="98">
        <v>233</v>
      </c>
      <c r="F44" s="97">
        <f t="shared" si="6"/>
        <v>699</v>
      </c>
      <c r="G44" s="104"/>
      <c r="H44" s="105"/>
      <c r="I44" s="98"/>
      <c r="J44" s="98"/>
      <c r="K44" s="98">
        <f t="shared" si="5"/>
        <v>0</v>
      </c>
      <c r="L44"/>
      <c r="M44"/>
      <c r="N44"/>
      <c r="O44"/>
      <c r="P44"/>
      <c r="Q44"/>
      <c r="R44"/>
      <c r="S44"/>
      <c r="T44"/>
      <c r="U44"/>
      <c r="V44"/>
      <c r="W44"/>
      <c r="X44"/>
      <c r="Y44"/>
      <c r="Z44"/>
      <c r="AA44"/>
      <c r="AB44"/>
      <c r="AC44"/>
      <c r="AD44"/>
      <c r="AE44"/>
      <c r="AF44"/>
      <c r="AG44"/>
      <c r="AH44"/>
      <c r="AI44"/>
    </row>
    <row r="45" spans="1:35" s="48" customFormat="1" ht="27.6">
      <c r="A45" s="86">
        <v>37</v>
      </c>
      <c r="B45" s="61" t="s">
        <v>92</v>
      </c>
      <c r="C45" s="66" t="s">
        <v>78</v>
      </c>
      <c r="D45" s="60">
        <v>5</v>
      </c>
      <c r="E45" s="98">
        <v>138</v>
      </c>
      <c r="F45" s="97">
        <f t="shared" si="6"/>
        <v>690</v>
      </c>
      <c r="G45" s="32" t="s">
        <v>178</v>
      </c>
      <c r="H45" s="66" t="s">
        <v>78</v>
      </c>
      <c r="I45" s="60">
        <v>5</v>
      </c>
      <c r="J45" s="59">
        <f>0.8*137</f>
        <v>109.60000000000001</v>
      </c>
      <c r="K45" s="98">
        <f t="shared" si="5"/>
        <v>548</v>
      </c>
      <c r="L45"/>
      <c r="M45"/>
      <c r="N45"/>
      <c r="O45"/>
      <c r="P45"/>
      <c r="Q45"/>
      <c r="R45"/>
      <c r="S45"/>
      <c r="T45"/>
      <c r="U45"/>
      <c r="V45"/>
      <c r="W45"/>
      <c r="X45"/>
      <c r="Y45"/>
      <c r="Z45"/>
      <c r="AA45"/>
      <c r="AB45"/>
      <c r="AC45"/>
      <c r="AD45"/>
      <c r="AE45"/>
      <c r="AF45"/>
      <c r="AG45"/>
      <c r="AH45"/>
      <c r="AI45"/>
    </row>
    <row r="46" spans="1:35" s="48" customFormat="1">
      <c r="A46" s="86">
        <v>38</v>
      </c>
      <c r="B46" s="61"/>
      <c r="C46" s="66"/>
      <c r="D46" s="98"/>
      <c r="E46" s="98"/>
      <c r="F46" s="97"/>
      <c r="G46" s="64" t="s">
        <v>157</v>
      </c>
      <c r="H46" s="66" t="s">
        <v>78</v>
      </c>
      <c r="I46" s="60">
        <v>5</v>
      </c>
      <c r="J46" s="59">
        <f>0.8*84</f>
        <v>67.2</v>
      </c>
      <c r="K46" s="98">
        <f t="shared" si="5"/>
        <v>336</v>
      </c>
      <c r="L46"/>
      <c r="M46"/>
      <c r="N46"/>
      <c r="O46"/>
      <c r="P46"/>
      <c r="Q46"/>
      <c r="R46"/>
      <c r="S46"/>
      <c r="T46"/>
      <c r="U46"/>
      <c r="V46"/>
      <c r="W46"/>
      <c r="X46"/>
      <c r="Y46"/>
      <c r="Z46"/>
      <c r="AA46"/>
      <c r="AB46"/>
      <c r="AC46"/>
      <c r="AD46"/>
      <c r="AE46"/>
      <c r="AF46"/>
      <c r="AG46"/>
      <c r="AH46"/>
      <c r="AI46"/>
    </row>
    <row r="47" spans="1:35" s="48" customFormat="1">
      <c r="A47" s="86">
        <v>39</v>
      </c>
      <c r="B47" s="64"/>
      <c r="C47" s="64"/>
      <c r="D47" s="107"/>
      <c r="E47" s="107"/>
      <c r="F47" s="97"/>
      <c r="G47" s="106" t="s">
        <v>110</v>
      </c>
      <c r="H47" s="87" t="s">
        <v>78</v>
      </c>
      <c r="I47" s="98">
        <f>I45</f>
        <v>5</v>
      </c>
      <c r="J47" s="59">
        <f>0.8*5</f>
        <v>4</v>
      </c>
      <c r="K47" s="98">
        <f t="shared" si="5"/>
        <v>20</v>
      </c>
      <c r="L47"/>
      <c r="M47"/>
      <c r="N47"/>
      <c r="O47"/>
      <c r="P47"/>
      <c r="Q47"/>
      <c r="R47"/>
      <c r="S47"/>
      <c r="T47"/>
      <c r="U47"/>
      <c r="V47"/>
      <c r="W47"/>
      <c r="X47"/>
      <c r="Y47"/>
      <c r="Z47"/>
      <c r="AA47"/>
      <c r="AB47"/>
      <c r="AC47"/>
      <c r="AD47"/>
      <c r="AE47"/>
      <c r="AF47"/>
      <c r="AG47"/>
      <c r="AH47"/>
      <c r="AI47"/>
    </row>
    <row r="48" spans="1:35" s="62" customFormat="1" ht="41.4" customHeight="1">
      <c r="A48" s="86">
        <v>40</v>
      </c>
      <c r="B48" s="21" t="s">
        <v>88</v>
      </c>
      <c r="C48" s="74"/>
      <c r="D48" s="74"/>
      <c r="E48" s="75"/>
      <c r="F48" s="76">
        <f>SUM(F37:F47)</f>
        <v>4159</v>
      </c>
      <c r="G48" s="51" t="s">
        <v>89</v>
      </c>
      <c r="H48" s="74"/>
      <c r="I48" s="74"/>
      <c r="J48" s="74"/>
      <c r="K48" s="76">
        <f>SUM(K37:K47)</f>
        <v>4055.0600000000004</v>
      </c>
      <c r="L48"/>
      <c r="M48"/>
      <c r="N48"/>
      <c r="O48"/>
      <c r="P48"/>
      <c r="Q48"/>
      <c r="R48"/>
      <c r="S48"/>
      <c r="T48"/>
      <c r="U48"/>
      <c r="V48"/>
      <c r="W48"/>
      <c r="X48"/>
      <c r="Y48"/>
      <c r="Z48"/>
      <c r="AA48"/>
      <c r="AB48"/>
      <c r="AC48"/>
      <c r="AD48"/>
      <c r="AE48"/>
      <c r="AF48"/>
      <c r="AG48"/>
      <c r="AH48"/>
      <c r="AI48"/>
    </row>
    <row r="49" spans="1:35">
      <c r="A49" s="86">
        <v>41</v>
      </c>
      <c r="B49" s="46" t="s">
        <v>81</v>
      </c>
      <c r="C49" s="66"/>
      <c r="D49" s="20"/>
      <c r="E49" s="20"/>
      <c r="F49" s="65"/>
      <c r="G49" s="31"/>
      <c r="H49" s="67"/>
      <c r="I49" s="20"/>
      <c r="J49" s="20"/>
      <c r="K49" s="20"/>
      <c r="L49"/>
      <c r="M49"/>
      <c r="N49"/>
      <c r="O49"/>
      <c r="P49"/>
      <c r="Q49"/>
      <c r="R49"/>
      <c r="S49"/>
      <c r="T49"/>
      <c r="U49"/>
      <c r="V49"/>
      <c r="W49"/>
      <c r="X49"/>
      <c r="Y49"/>
      <c r="Z49"/>
      <c r="AA49"/>
      <c r="AB49"/>
      <c r="AC49"/>
      <c r="AD49"/>
      <c r="AE49"/>
      <c r="AF49"/>
      <c r="AG49"/>
      <c r="AH49"/>
      <c r="AI49"/>
    </row>
    <row r="50" spans="1:35" ht="27.6">
      <c r="A50" s="86">
        <v>42</v>
      </c>
      <c r="B50" s="35" t="s">
        <v>148</v>
      </c>
      <c r="C50" s="85" t="s">
        <v>83</v>
      </c>
      <c r="D50" s="131">
        <v>2.7</v>
      </c>
      <c r="E50" s="98">
        <v>52</v>
      </c>
      <c r="F50" s="98">
        <f t="shared" ref="F50:F54" si="7">D50*E50</f>
        <v>140.4</v>
      </c>
      <c r="G50" s="91" t="s">
        <v>146</v>
      </c>
      <c r="H50" s="95" t="s">
        <v>82</v>
      </c>
      <c r="I50" s="98">
        <f>D50</f>
        <v>2.7</v>
      </c>
      <c r="J50" s="59" t="s">
        <v>93</v>
      </c>
      <c r="K50" s="60">
        <v>0</v>
      </c>
      <c r="L50"/>
      <c r="M50"/>
      <c r="N50"/>
      <c r="O50"/>
      <c r="P50"/>
      <c r="Q50"/>
      <c r="R50"/>
      <c r="S50"/>
      <c r="T50"/>
      <c r="U50"/>
      <c r="V50"/>
      <c r="W50"/>
      <c r="X50"/>
      <c r="Y50"/>
      <c r="Z50"/>
      <c r="AA50"/>
      <c r="AB50"/>
      <c r="AC50"/>
      <c r="AD50"/>
      <c r="AE50"/>
      <c r="AF50"/>
      <c r="AG50"/>
      <c r="AH50"/>
      <c r="AI50"/>
    </row>
    <row r="51" spans="1:35" ht="27.6">
      <c r="A51" s="86">
        <v>43</v>
      </c>
      <c r="B51" s="35" t="s">
        <v>166</v>
      </c>
      <c r="C51" s="85" t="s">
        <v>83</v>
      </c>
      <c r="D51" s="131">
        <v>43.25</v>
      </c>
      <c r="E51" s="60">
        <v>52</v>
      </c>
      <c r="F51" s="60">
        <f t="shared" si="7"/>
        <v>2249</v>
      </c>
      <c r="G51" s="91" t="s">
        <v>174</v>
      </c>
      <c r="H51" s="95" t="s">
        <v>82</v>
      </c>
      <c r="I51" s="98">
        <v>2</v>
      </c>
      <c r="J51" s="59">
        <f>243.75*0.8</f>
        <v>195</v>
      </c>
      <c r="K51" s="60">
        <f t="shared" ref="K51:K53" si="8">I51*J51</f>
        <v>390</v>
      </c>
      <c r="L51"/>
      <c r="M51"/>
      <c r="N51"/>
      <c r="O51"/>
      <c r="P51"/>
      <c r="Q51"/>
      <c r="R51"/>
      <c r="S51"/>
      <c r="T51"/>
      <c r="U51"/>
      <c r="V51"/>
      <c r="W51"/>
      <c r="X51"/>
      <c r="Y51"/>
      <c r="Z51"/>
      <c r="AA51"/>
      <c r="AB51"/>
      <c r="AC51"/>
      <c r="AD51"/>
      <c r="AE51"/>
      <c r="AF51"/>
      <c r="AG51"/>
      <c r="AH51"/>
      <c r="AI51"/>
    </row>
    <row r="52" spans="1:35">
      <c r="A52" s="86">
        <v>44</v>
      </c>
      <c r="B52" s="35" t="s">
        <v>159</v>
      </c>
      <c r="C52" s="66" t="s">
        <v>129</v>
      </c>
      <c r="D52" s="131">
        <v>573</v>
      </c>
      <c r="E52" s="60">
        <v>36</v>
      </c>
      <c r="F52" s="60">
        <f t="shared" si="7"/>
        <v>20628</v>
      </c>
      <c r="G52" s="108" t="s">
        <v>114</v>
      </c>
      <c r="H52" s="96" t="s">
        <v>78</v>
      </c>
      <c r="I52" s="98">
        <v>1</v>
      </c>
      <c r="J52" s="115">
        <v>96.67</v>
      </c>
      <c r="K52" s="60">
        <f t="shared" si="8"/>
        <v>96.67</v>
      </c>
      <c r="L52"/>
      <c r="M52"/>
      <c r="N52"/>
      <c r="O52"/>
      <c r="P52"/>
      <c r="Q52"/>
      <c r="R52"/>
      <c r="S52"/>
      <c r="T52"/>
      <c r="U52"/>
      <c r="V52"/>
      <c r="W52"/>
      <c r="X52"/>
      <c r="Y52"/>
      <c r="Z52"/>
      <c r="AA52"/>
      <c r="AB52"/>
      <c r="AC52"/>
      <c r="AD52"/>
      <c r="AE52"/>
      <c r="AF52"/>
      <c r="AG52"/>
      <c r="AH52"/>
      <c r="AI52"/>
    </row>
    <row r="53" spans="1:35" s="50" customFormat="1">
      <c r="A53" s="86">
        <v>45</v>
      </c>
      <c r="B53" s="35" t="s">
        <v>94</v>
      </c>
      <c r="C53" s="66" t="s">
        <v>96</v>
      </c>
      <c r="D53" s="131">
        <v>0.5</v>
      </c>
      <c r="E53" s="60">
        <v>822</v>
      </c>
      <c r="F53" s="60">
        <f t="shared" si="7"/>
        <v>411</v>
      </c>
      <c r="G53" s="91" t="s">
        <v>109</v>
      </c>
      <c r="H53" s="95" t="s">
        <v>78</v>
      </c>
      <c r="I53" s="98">
        <v>10</v>
      </c>
      <c r="J53" s="60">
        <v>11.67</v>
      </c>
      <c r="K53" s="60">
        <f t="shared" si="8"/>
        <v>116.7</v>
      </c>
      <c r="L53"/>
      <c r="M53"/>
      <c r="N53"/>
      <c r="O53"/>
      <c r="P53"/>
      <c r="Q53"/>
      <c r="R53"/>
      <c r="S53"/>
      <c r="T53"/>
      <c r="U53"/>
      <c r="V53"/>
      <c r="W53"/>
      <c r="X53"/>
      <c r="Y53"/>
      <c r="Z53"/>
      <c r="AA53"/>
      <c r="AB53"/>
      <c r="AC53"/>
      <c r="AD53"/>
      <c r="AE53"/>
      <c r="AF53"/>
      <c r="AG53"/>
      <c r="AH53"/>
      <c r="AI53"/>
    </row>
    <row r="54" spans="1:35" s="50" customFormat="1">
      <c r="A54" s="86">
        <v>46</v>
      </c>
      <c r="B54" s="35" t="s">
        <v>165</v>
      </c>
      <c r="C54" s="66" t="s">
        <v>95</v>
      </c>
      <c r="D54" s="60">
        <v>1</v>
      </c>
      <c r="E54" s="60">
        <v>1000</v>
      </c>
      <c r="F54" s="60">
        <f t="shared" si="7"/>
        <v>1000</v>
      </c>
      <c r="G54" s="91"/>
      <c r="H54" s="95"/>
      <c r="I54" s="88"/>
      <c r="J54" s="60"/>
      <c r="K54" s="60"/>
      <c r="L54"/>
      <c r="M54"/>
      <c r="N54"/>
      <c r="O54"/>
      <c r="P54"/>
      <c r="Q54"/>
      <c r="R54"/>
      <c r="S54"/>
      <c r="T54"/>
      <c r="U54"/>
      <c r="V54"/>
      <c r="W54"/>
      <c r="X54"/>
      <c r="Y54"/>
      <c r="Z54"/>
      <c r="AA54"/>
      <c r="AB54"/>
      <c r="AC54"/>
      <c r="AD54"/>
      <c r="AE54"/>
      <c r="AF54"/>
      <c r="AG54"/>
      <c r="AH54"/>
      <c r="AI54"/>
    </row>
    <row r="55" spans="1:35" s="50" customFormat="1" ht="27.6">
      <c r="A55" s="71"/>
      <c r="B55" s="21" t="s">
        <v>100</v>
      </c>
      <c r="C55" s="71"/>
      <c r="D55" s="22"/>
      <c r="E55" s="22"/>
      <c r="F55" s="22">
        <f>SUM(F50:F54)</f>
        <v>24428.400000000001</v>
      </c>
      <c r="G55" s="51" t="s">
        <v>108</v>
      </c>
      <c r="H55" s="80"/>
      <c r="I55" s="22"/>
      <c r="J55" s="38"/>
      <c r="K55" s="76">
        <f>SUM(K50:K54)</f>
        <v>603.37</v>
      </c>
      <c r="L55"/>
      <c r="M55"/>
      <c r="N55"/>
      <c r="O55"/>
      <c r="P55"/>
      <c r="Q55"/>
      <c r="R55"/>
      <c r="S55"/>
      <c r="T55"/>
      <c r="U55"/>
      <c r="V55"/>
      <c r="W55"/>
      <c r="X55"/>
      <c r="Y55"/>
      <c r="Z55"/>
      <c r="AA55"/>
      <c r="AB55"/>
      <c r="AC55"/>
      <c r="AD55"/>
      <c r="AE55"/>
      <c r="AF55"/>
      <c r="AG55"/>
      <c r="AH55"/>
      <c r="AI55"/>
    </row>
    <row r="56" spans="1:35">
      <c r="A56" s="61"/>
      <c r="B56" s="52"/>
      <c r="C56" s="25"/>
      <c r="D56" s="52"/>
      <c r="E56" s="25"/>
      <c r="F56" s="26"/>
      <c r="G56" s="53" t="s">
        <v>105</v>
      </c>
      <c r="H56" s="77"/>
      <c r="I56" s="27"/>
      <c r="J56" s="27"/>
      <c r="K56" s="28">
        <f>K55+K48+K35+K17</f>
        <v>21247.136000000002</v>
      </c>
      <c r="L56"/>
      <c r="M56"/>
      <c r="N56"/>
      <c r="O56"/>
      <c r="P56"/>
      <c r="Q56"/>
      <c r="R56"/>
      <c r="S56"/>
      <c r="T56"/>
      <c r="U56"/>
      <c r="V56"/>
      <c r="W56"/>
      <c r="X56"/>
      <c r="Y56"/>
      <c r="Z56"/>
      <c r="AA56"/>
      <c r="AB56"/>
      <c r="AC56"/>
      <c r="AD56"/>
      <c r="AE56"/>
      <c r="AF56"/>
      <c r="AG56"/>
      <c r="AH56"/>
      <c r="AI56"/>
    </row>
    <row r="57" spans="1:35">
      <c r="A57" s="61"/>
      <c r="B57" s="53" t="s">
        <v>106</v>
      </c>
      <c r="C57" s="77"/>
      <c r="D57" s="55"/>
      <c r="E57" s="26"/>
      <c r="F57" s="29">
        <f>F17+F55+F48+F35</f>
        <v>42744</v>
      </c>
      <c r="G57" s="54" t="s">
        <v>107</v>
      </c>
      <c r="H57" s="83">
        <v>0.03</v>
      </c>
      <c r="I57" s="27"/>
      <c r="J57" s="27"/>
      <c r="K57" s="28">
        <f>K56*H57</f>
        <v>637.41408000000001</v>
      </c>
      <c r="L57"/>
      <c r="M57"/>
      <c r="N57"/>
      <c r="O57"/>
      <c r="P57"/>
      <c r="Q57"/>
      <c r="R57"/>
      <c r="S57"/>
      <c r="T57"/>
      <c r="U57"/>
      <c r="V57"/>
      <c r="W57"/>
      <c r="X57"/>
      <c r="Y57"/>
      <c r="Z57"/>
      <c r="AA57"/>
      <c r="AB57"/>
      <c r="AC57"/>
      <c r="AD57"/>
      <c r="AE57"/>
      <c r="AF57"/>
      <c r="AG57"/>
      <c r="AH57"/>
      <c r="AI57"/>
    </row>
    <row r="58" spans="1:35" s="48" customFormat="1">
      <c r="A58" s="61"/>
      <c r="B58" s="54"/>
      <c r="C58" s="78"/>
      <c r="D58" s="55"/>
      <c r="E58" s="26"/>
      <c r="F58" s="29"/>
      <c r="G58" s="56" t="s">
        <v>99</v>
      </c>
      <c r="H58" s="77"/>
      <c r="I58" s="27"/>
      <c r="J58" s="27"/>
      <c r="K58" s="28">
        <f>K56+K57</f>
        <v>21884.550080000001</v>
      </c>
      <c r="L58"/>
      <c r="M58"/>
      <c r="N58"/>
      <c r="O58"/>
      <c r="P58"/>
      <c r="Q58"/>
      <c r="R58"/>
      <c r="S58"/>
      <c r="T58"/>
      <c r="U58"/>
      <c r="V58"/>
      <c r="W58"/>
      <c r="X58"/>
      <c r="Y58"/>
      <c r="Z58"/>
      <c r="AA58"/>
      <c r="AB58"/>
      <c r="AC58"/>
      <c r="AD58"/>
      <c r="AE58"/>
      <c r="AF58"/>
      <c r="AG58"/>
      <c r="AH58"/>
      <c r="AI58"/>
    </row>
    <row r="59" spans="1:35" s="48" customFormat="1">
      <c r="A59" s="61"/>
      <c r="B59" s="56" t="s">
        <v>98</v>
      </c>
      <c r="C59" s="30"/>
      <c r="D59" s="55"/>
      <c r="E59" s="20"/>
      <c r="F59" s="29">
        <f>F57</f>
        <v>42744</v>
      </c>
      <c r="G59" s="56" t="s">
        <v>140</v>
      </c>
      <c r="H59" s="30"/>
      <c r="I59" s="27"/>
      <c r="J59" s="27"/>
      <c r="K59" s="28">
        <f>F59+K58</f>
        <v>64628.550080000001</v>
      </c>
      <c r="L59"/>
      <c r="M59"/>
      <c r="N59"/>
      <c r="O59"/>
      <c r="P59"/>
      <c r="Q59"/>
      <c r="R59"/>
      <c r="S59"/>
      <c r="T59"/>
      <c r="U59"/>
      <c r="V59"/>
      <c r="W59"/>
      <c r="X59"/>
      <c r="Y59"/>
      <c r="Z59"/>
      <c r="AA59"/>
      <c r="AB59"/>
      <c r="AC59"/>
      <c r="AD59"/>
      <c r="AE59"/>
      <c r="AF59"/>
      <c r="AG59"/>
      <c r="AH59"/>
      <c r="AI59"/>
    </row>
    <row r="60" spans="1:35" s="50" customFormat="1">
      <c r="A60" s="61"/>
      <c r="B60" s="119"/>
      <c r="C60" s="30"/>
      <c r="D60" s="119"/>
      <c r="E60" s="30"/>
      <c r="F60" s="119"/>
      <c r="G60" s="56" t="s">
        <v>150</v>
      </c>
      <c r="H60" s="30"/>
      <c r="I60" s="27"/>
      <c r="J60" s="27"/>
      <c r="K60" s="28">
        <f>K61/6</f>
        <v>12925.710015999999</v>
      </c>
      <c r="L60"/>
      <c r="M60"/>
      <c r="N60"/>
      <c r="O60"/>
      <c r="P60"/>
      <c r="Q60"/>
      <c r="R60"/>
      <c r="S60"/>
      <c r="T60"/>
      <c r="U60"/>
      <c r="V60"/>
      <c r="W60"/>
      <c r="X60"/>
      <c r="Y60"/>
      <c r="Z60"/>
      <c r="AA60"/>
      <c r="AB60"/>
      <c r="AC60"/>
      <c r="AD60"/>
      <c r="AE60"/>
      <c r="AF60"/>
      <c r="AG60"/>
      <c r="AH60"/>
      <c r="AI60"/>
    </row>
    <row r="61" spans="1:35" s="50" customFormat="1">
      <c r="A61" s="61"/>
      <c r="B61" s="119"/>
      <c r="C61" s="30"/>
      <c r="D61" s="119"/>
      <c r="E61" s="30"/>
      <c r="F61" s="119"/>
      <c r="G61" s="56" t="s">
        <v>141</v>
      </c>
      <c r="H61" s="30"/>
      <c r="I61" s="27"/>
      <c r="J61" s="27"/>
      <c r="K61" s="28">
        <f>K59*1.2</f>
        <v>77554.260095999998</v>
      </c>
      <c r="L61"/>
      <c r="M61"/>
      <c r="N61"/>
      <c r="O61"/>
      <c r="P61"/>
      <c r="Q61"/>
      <c r="R61"/>
      <c r="S61"/>
      <c r="T61"/>
      <c r="U61"/>
      <c r="V61"/>
      <c r="W61"/>
      <c r="X61"/>
      <c r="Y61"/>
      <c r="Z61"/>
      <c r="AA61"/>
      <c r="AB61"/>
      <c r="AC61"/>
      <c r="AD61"/>
      <c r="AE61"/>
      <c r="AF61"/>
      <c r="AG61"/>
      <c r="AH61"/>
      <c r="AI61"/>
    </row>
    <row r="62" spans="1:35" s="39" customFormat="1" ht="15.6">
      <c r="A62" s="112"/>
      <c r="B62" s="44"/>
      <c r="C62" s="44"/>
      <c r="D62" s="44"/>
      <c r="E62" s="44"/>
      <c r="F62" s="44"/>
      <c r="G62" s="44"/>
      <c r="H62" s="44"/>
      <c r="I62" s="44"/>
      <c r="J62" s="44"/>
      <c r="K62" s="44"/>
      <c r="L62"/>
      <c r="M62"/>
      <c r="N62"/>
      <c r="O62"/>
      <c r="P62"/>
      <c r="Q62"/>
      <c r="R62"/>
      <c r="S62"/>
      <c r="T62"/>
      <c r="U62"/>
      <c r="V62"/>
      <c r="W62"/>
      <c r="X62"/>
      <c r="Y62"/>
      <c r="Z62"/>
      <c r="AA62"/>
      <c r="AB62"/>
      <c r="AC62"/>
      <c r="AD62"/>
      <c r="AE62"/>
      <c r="AF62"/>
      <c r="AG62"/>
      <c r="AH62"/>
      <c r="AI62"/>
    </row>
    <row r="63" spans="1:35" s="39" customFormat="1" ht="15.6">
      <c r="A63" s="112"/>
      <c r="B63" s="44"/>
      <c r="C63" s="44"/>
      <c r="D63" s="44"/>
      <c r="E63" s="44"/>
      <c r="F63" s="44"/>
      <c r="G63" s="44"/>
      <c r="H63" s="44"/>
      <c r="I63" s="44"/>
      <c r="J63" s="44"/>
      <c r="K63" s="44"/>
      <c r="L63"/>
      <c r="M63"/>
      <c r="N63"/>
      <c r="O63"/>
      <c r="P63"/>
      <c r="Q63"/>
      <c r="R63"/>
      <c r="S63"/>
      <c r="T63"/>
      <c r="U63"/>
      <c r="V63"/>
      <c r="W63"/>
      <c r="X63"/>
      <c r="Y63"/>
      <c r="Z63"/>
      <c r="AA63"/>
      <c r="AB63"/>
      <c r="AC63"/>
      <c r="AD63"/>
      <c r="AE63"/>
      <c r="AF63"/>
      <c r="AG63"/>
      <c r="AH63"/>
      <c r="AI63"/>
    </row>
    <row r="64" spans="1:35" s="62" customFormat="1" ht="15.6">
      <c r="A64" s="112"/>
      <c r="B64" s="44"/>
      <c r="C64" s="44"/>
      <c r="D64" s="44"/>
      <c r="E64" s="44"/>
      <c r="F64" s="44"/>
      <c r="G64" s="44"/>
      <c r="H64" s="44"/>
      <c r="I64" s="44"/>
      <c r="J64" s="44"/>
      <c r="K64" s="44"/>
      <c r="L64"/>
      <c r="M64"/>
      <c r="N64"/>
      <c r="O64"/>
      <c r="P64"/>
      <c r="Q64"/>
      <c r="R64"/>
      <c r="S64"/>
      <c r="T64"/>
      <c r="U64"/>
      <c r="V64"/>
      <c r="W64"/>
      <c r="X64"/>
      <c r="Y64"/>
      <c r="Z64"/>
      <c r="AA64"/>
      <c r="AB64"/>
      <c r="AC64"/>
      <c r="AD64"/>
      <c r="AE64"/>
      <c r="AF64"/>
      <c r="AG64"/>
      <c r="AH64"/>
      <c r="AI64"/>
    </row>
    <row r="65" spans="1:35" s="39" customFormat="1" ht="15.6">
      <c r="A65" s="112"/>
      <c r="B65" s="44"/>
      <c r="C65" s="44"/>
      <c r="D65" s="44"/>
      <c r="E65" s="44"/>
      <c r="F65" s="44"/>
      <c r="G65" s="44"/>
      <c r="H65" s="44"/>
      <c r="I65" s="44"/>
      <c r="J65" s="44"/>
      <c r="K65" s="44"/>
      <c r="L65"/>
      <c r="M65"/>
      <c r="N65"/>
      <c r="O65"/>
      <c r="P65"/>
      <c r="Q65"/>
      <c r="R65"/>
      <c r="S65"/>
      <c r="T65"/>
      <c r="U65"/>
      <c r="V65"/>
      <c r="W65"/>
      <c r="X65"/>
      <c r="Y65"/>
      <c r="Z65"/>
      <c r="AA65"/>
      <c r="AB65"/>
      <c r="AC65"/>
      <c r="AD65"/>
      <c r="AE65"/>
      <c r="AF65"/>
      <c r="AG65"/>
      <c r="AH65"/>
      <c r="AI65"/>
    </row>
    <row r="66" spans="1:35" s="48" customFormat="1" ht="15.6">
      <c r="A66" s="112"/>
      <c r="B66" s="44"/>
      <c r="C66" s="44"/>
      <c r="D66" s="44"/>
      <c r="E66" s="44"/>
      <c r="F66" s="44"/>
      <c r="G66" s="44"/>
      <c r="H66" s="44"/>
      <c r="I66" s="44"/>
      <c r="J66" s="44"/>
      <c r="K66" s="44"/>
      <c r="L66"/>
      <c r="M66"/>
      <c r="N66"/>
      <c r="O66"/>
      <c r="P66"/>
      <c r="Q66"/>
      <c r="R66"/>
      <c r="S66"/>
      <c r="T66"/>
      <c r="U66"/>
      <c r="V66"/>
      <c r="W66"/>
      <c r="X66"/>
      <c r="Y66"/>
      <c r="Z66"/>
      <c r="AA66"/>
      <c r="AB66"/>
      <c r="AC66"/>
      <c r="AD66"/>
      <c r="AE66"/>
      <c r="AF66"/>
      <c r="AG66"/>
      <c r="AH66"/>
      <c r="AI66"/>
    </row>
    <row r="67" spans="1:35" s="50" customFormat="1">
      <c r="A67" s="57"/>
      <c r="B67" s="44"/>
      <c r="C67" s="44"/>
      <c r="D67" s="44"/>
      <c r="E67" s="44"/>
      <c r="F67" s="44"/>
      <c r="G67" s="44"/>
      <c r="H67" s="44"/>
      <c r="I67" s="44"/>
      <c r="J67" s="44"/>
      <c r="K67" s="44"/>
      <c r="L67"/>
      <c r="M67"/>
      <c r="N67"/>
      <c r="O67"/>
      <c r="P67"/>
      <c r="Q67"/>
      <c r="R67"/>
      <c r="S67"/>
      <c r="T67"/>
      <c r="U67"/>
      <c r="V67"/>
      <c r="W67"/>
      <c r="X67"/>
      <c r="Y67"/>
      <c r="Z67"/>
      <c r="AA67"/>
      <c r="AB67"/>
      <c r="AC67"/>
      <c r="AD67"/>
      <c r="AE67"/>
      <c r="AF67"/>
      <c r="AG67"/>
      <c r="AH67"/>
      <c r="AI67"/>
    </row>
    <row r="68" spans="1:35" s="50" customFormat="1">
      <c r="A68" s="57"/>
      <c r="B68" s="44"/>
      <c r="C68" s="44"/>
      <c r="D68" s="44"/>
      <c r="E68" s="44"/>
      <c r="F68" s="44"/>
      <c r="G68" s="44"/>
      <c r="H68" s="44"/>
      <c r="I68" s="44"/>
      <c r="J68" s="44"/>
      <c r="K68" s="44"/>
      <c r="L68"/>
      <c r="M68"/>
      <c r="N68"/>
      <c r="O68"/>
      <c r="P68"/>
      <c r="Q68"/>
      <c r="R68"/>
      <c r="S68"/>
      <c r="T68"/>
      <c r="U68"/>
      <c r="V68"/>
      <c r="W68"/>
      <c r="X68"/>
      <c r="Y68"/>
      <c r="Z68"/>
      <c r="AA68"/>
      <c r="AB68"/>
      <c r="AC68"/>
      <c r="AD68"/>
      <c r="AE68"/>
      <c r="AF68"/>
      <c r="AG68"/>
      <c r="AH68"/>
      <c r="AI68"/>
    </row>
    <row r="69" spans="1:35" s="50" customFormat="1">
      <c r="A69" s="57"/>
      <c r="B69" s="44"/>
      <c r="C69" s="44"/>
      <c r="D69" s="44"/>
      <c r="E69" s="44"/>
      <c r="F69" s="44"/>
      <c r="G69" s="44"/>
      <c r="H69" s="44"/>
      <c r="I69" s="44"/>
      <c r="J69" s="44"/>
      <c r="K69" s="44"/>
      <c r="L69"/>
      <c r="M69"/>
      <c r="N69"/>
      <c r="O69"/>
      <c r="P69"/>
      <c r="Q69"/>
      <c r="R69"/>
      <c r="S69"/>
      <c r="T69"/>
      <c r="U69"/>
      <c r="V69"/>
      <c r="W69"/>
      <c r="X69"/>
      <c r="Y69"/>
      <c r="Z69"/>
      <c r="AA69"/>
      <c r="AB69"/>
      <c r="AC69"/>
      <c r="AD69"/>
      <c r="AE69"/>
      <c r="AF69"/>
      <c r="AG69"/>
      <c r="AH69"/>
      <c r="AI69"/>
    </row>
    <row r="70" spans="1:35" s="50" customFormat="1">
      <c r="A70" s="57"/>
      <c r="B70" s="44"/>
      <c r="C70" s="44"/>
      <c r="D70" s="44"/>
      <c r="E70" s="44"/>
      <c r="F70" s="44"/>
      <c r="G70" s="44"/>
      <c r="H70" s="44"/>
      <c r="I70" s="44"/>
      <c r="J70" s="44"/>
      <c r="K70" s="44"/>
      <c r="L70"/>
      <c r="M70"/>
      <c r="N70"/>
      <c r="O70"/>
      <c r="P70"/>
      <c r="Q70"/>
      <c r="R70"/>
      <c r="S70"/>
      <c r="T70"/>
      <c r="U70"/>
      <c r="V70"/>
      <c r="W70"/>
      <c r="X70"/>
      <c r="Y70"/>
      <c r="Z70"/>
      <c r="AA70"/>
      <c r="AB70"/>
      <c r="AC70"/>
      <c r="AD70"/>
      <c r="AE70"/>
      <c r="AF70"/>
      <c r="AG70"/>
      <c r="AH70"/>
      <c r="AI70"/>
    </row>
    <row r="71" spans="1:35" s="50" customFormat="1">
      <c r="A71" s="57"/>
      <c r="B71" s="44"/>
      <c r="C71" s="44"/>
      <c r="D71" s="44"/>
      <c r="E71" s="44"/>
      <c r="F71" s="44"/>
      <c r="G71" s="44"/>
      <c r="H71" s="44"/>
      <c r="I71" s="44"/>
      <c r="J71" s="44"/>
      <c r="K71" s="44"/>
      <c r="L71" s="113"/>
      <c r="M71"/>
      <c r="N71"/>
      <c r="O71"/>
      <c r="P71"/>
      <c r="Q71"/>
      <c r="R71"/>
      <c r="S71"/>
      <c r="T71"/>
      <c r="U71"/>
      <c r="V71"/>
      <c r="W71"/>
      <c r="X71"/>
      <c r="Y71"/>
      <c r="Z71"/>
      <c r="AA71"/>
      <c r="AB71"/>
      <c r="AC71"/>
      <c r="AD71"/>
      <c r="AE71"/>
      <c r="AF71"/>
      <c r="AG71"/>
      <c r="AH71"/>
      <c r="AI71"/>
    </row>
    <row r="72" spans="1:35" s="50" customFormat="1">
      <c r="A72" s="57"/>
      <c r="B72" s="44"/>
      <c r="C72" s="44"/>
      <c r="D72" s="44"/>
      <c r="E72" s="44"/>
      <c r="F72" s="44"/>
      <c r="G72" s="44"/>
      <c r="H72" s="44"/>
      <c r="I72" s="44"/>
      <c r="J72" s="44"/>
      <c r="K72" s="44"/>
      <c r="L72" s="111"/>
      <c r="M72"/>
      <c r="N72"/>
      <c r="O72"/>
      <c r="P72"/>
      <c r="Q72"/>
      <c r="R72"/>
      <c r="S72"/>
      <c r="T72"/>
      <c r="U72"/>
      <c r="V72"/>
      <c r="W72"/>
      <c r="X72"/>
      <c r="Y72"/>
      <c r="Z72"/>
      <c r="AA72"/>
      <c r="AB72"/>
      <c r="AC72"/>
      <c r="AD72"/>
      <c r="AE72"/>
      <c r="AF72"/>
      <c r="AG72"/>
      <c r="AH72"/>
      <c r="AI72"/>
    </row>
    <row r="73" spans="1:35" s="111" customFormat="1">
      <c r="A73" s="57"/>
      <c r="B73" s="44"/>
      <c r="C73" s="44"/>
      <c r="D73" s="44"/>
      <c r="E73" s="44"/>
      <c r="F73" s="44"/>
      <c r="G73" s="44"/>
      <c r="H73" s="44"/>
      <c r="I73" s="44"/>
      <c r="J73" s="44"/>
      <c r="K73" s="44"/>
    </row>
    <row r="74" spans="1:35" s="111" customFormat="1">
      <c r="A74" s="57"/>
      <c r="B74" s="44"/>
      <c r="C74" s="44"/>
      <c r="D74" s="44"/>
      <c r="E74" s="44"/>
      <c r="F74" s="44"/>
      <c r="G74" s="44"/>
      <c r="H74" s="44"/>
      <c r="I74" s="44"/>
      <c r="J74" s="44"/>
      <c r="K74" s="44"/>
    </row>
    <row r="75" spans="1:35" s="111" customFormat="1">
      <c r="A75" s="57"/>
      <c r="B75" s="44"/>
      <c r="C75" s="44"/>
      <c r="D75" s="44"/>
      <c r="E75" s="44"/>
      <c r="F75" s="44"/>
      <c r="G75" s="44"/>
      <c r="H75" s="44"/>
      <c r="I75" s="44"/>
      <c r="J75" s="44"/>
      <c r="K75" s="44"/>
    </row>
    <row r="76" spans="1:35" s="111" customFormat="1">
      <c r="A76" s="57"/>
      <c r="B76" s="44"/>
      <c r="C76" s="44"/>
      <c r="D76" s="44"/>
      <c r="E76" s="44"/>
      <c r="F76" s="44"/>
      <c r="G76" s="44"/>
      <c r="H76" s="44"/>
      <c r="I76" s="44"/>
      <c r="J76" s="44"/>
      <c r="K76" s="44"/>
    </row>
    <row r="77" spans="1:35" s="111" customFormat="1">
      <c r="A77" s="57"/>
      <c r="B77" s="44"/>
      <c r="C77" s="44"/>
      <c r="D77" s="44"/>
      <c r="E77" s="44"/>
      <c r="F77" s="44"/>
      <c r="G77" s="44"/>
      <c r="H77" s="44"/>
      <c r="I77" s="44"/>
      <c r="J77" s="44"/>
      <c r="K77" s="44"/>
      <c r="M77" s="113"/>
    </row>
    <row r="78" spans="1:35" s="111" customFormat="1">
      <c r="A78" s="57"/>
      <c r="B78" s="44"/>
      <c r="C78" s="44"/>
      <c r="D78" s="44"/>
      <c r="E78" s="44"/>
      <c r="F78" s="44"/>
      <c r="G78" s="44"/>
      <c r="H78" s="44"/>
      <c r="I78" s="44"/>
      <c r="J78" s="44"/>
      <c r="K78" s="44"/>
      <c r="L78" s="44"/>
      <c r="M78" s="114"/>
    </row>
    <row r="79" spans="1:35" s="111" customFormat="1" ht="31.5" customHeight="1">
      <c r="A79" s="57"/>
      <c r="B79" s="44"/>
      <c r="C79" s="44"/>
      <c r="D79" s="44"/>
      <c r="E79" s="44"/>
      <c r="F79" s="44"/>
      <c r="G79" s="44"/>
      <c r="H79" s="44"/>
      <c r="I79" s="44"/>
      <c r="J79" s="44"/>
      <c r="K79" s="44"/>
      <c r="L79" s="44"/>
    </row>
    <row r="80" spans="1:35">
      <c r="A80" s="57"/>
      <c r="E80" s="44"/>
      <c r="O80"/>
    </row>
    <row r="81" spans="1:5">
      <c r="A81" s="57"/>
      <c r="E81" s="44"/>
    </row>
    <row r="82" spans="1:5">
      <c r="A82" s="37"/>
    </row>
    <row r="83" spans="1:5">
      <c r="A83" s="44"/>
    </row>
    <row r="87" spans="1:5">
      <c r="A87" s="45"/>
    </row>
    <row r="88" spans="1:5">
      <c r="A88" s="45"/>
    </row>
    <row r="109" spans="1:15">
      <c r="L109" s="49"/>
    </row>
    <row r="110" spans="1:15">
      <c r="L110" s="49"/>
    </row>
    <row r="111" spans="1:15" s="49" customFormat="1">
      <c r="A111" s="23"/>
      <c r="B111" s="44"/>
      <c r="C111" s="44"/>
      <c r="D111" s="44"/>
      <c r="E111" s="23"/>
      <c r="F111" s="44"/>
      <c r="G111" s="44"/>
      <c r="H111" s="44"/>
      <c r="I111" s="44"/>
      <c r="J111" s="44"/>
      <c r="K111" s="44"/>
      <c r="O111" s="44"/>
    </row>
    <row r="112" spans="1:15" s="49" customFormat="1">
      <c r="A112" s="23"/>
      <c r="B112" s="44"/>
      <c r="C112" s="44"/>
      <c r="D112" s="44"/>
      <c r="E112" s="23"/>
      <c r="F112" s="44"/>
      <c r="G112" s="44"/>
      <c r="H112" s="44"/>
      <c r="I112" s="44"/>
      <c r="J112" s="44"/>
      <c r="K112" s="44"/>
    </row>
    <row r="113" spans="1:15" s="49" customFormat="1">
      <c r="A113" s="23"/>
      <c r="B113" s="44"/>
      <c r="C113" s="44"/>
      <c r="D113" s="44"/>
      <c r="E113" s="23"/>
      <c r="F113" s="44"/>
      <c r="G113" s="44"/>
      <c r="H113" s="44"/>
      <c r="I113" s="44"/>
      <c r="J113" s="44"/>
      <c r="K113" s="44"/>
    </row>
    <row r="114" spans="1:15" s="49" customFormat="1">
      <c r="A114" s="23"/>
      <c r="B114" s="44"/>
      <c r="C114" s="44"/>
      <c r="D114" s="44"/>
      <c r="E114" s="23"/>
      <c r="F114" s="44"/>
      <c r="G114" s="44"/>
      <c r="H114" s="44"/>
      <c r="I114" s="44"/>
      <c r="J114" s="44"/>
      <c r="K114" s="44"/>
      <c r="L114" s="50"/>
    </row>
    <row r="115" spans="1:15" s="49" customFormat="1">
      <c r="A115" s="23"/>
      <c r="B115" s="44"/>
      <c r="C115" s="44"/>
      <c r="D115" s="44"/>
      <c r="E115" s="23"/>
      <c r="F115" s="44"/>
      <c r="G115" s="44"/>
      <c r="H115" s="44"/>
      <c r="I115" s="44"/>
      <c r="J115" s="44"/>
      <c r="K115" s="44"/>
      <c r="L115" s="50"/>
    </row>
    <row r="116" spans="1:15" s="50" customFormat="1">
      <c r="A116" s="23"/>
      <c r="B116" s="44"/>
      <c r="C116" s="44"/>
      <c r="D116" s="44"/>
      <c r="E116" s="23"/>
      <c r="F116" s="44"/>
      <c r="G116" s="44"/>
      <c r="H116" s="44"/>
      <c r="I116" s="44"/>
      <c r="J116" s="44"/>
      <c r="K116" s="44"/>
      <c r="L116" s="58"/>
      <c r="O116" s="49"/>
    </row>
    <row r="117" spans="1:15" s="50" customFormat="1">
      <c r="A117" s="23"/>
      <c r="B117" s="44"/>
      <c r="C117" s="44"/>
      <c r="D117" s="44"/>
      <c r="E117" s="23"/>
      <c r="F117" s="44"/>
      <c r="G117" s="44"/>
      <c r="H117" s="44"/>
      <c r="I117" s="44"/>
      <c r="J117" s="44"/>
      <c r="K117" s="44"/>
      <c r="L117" s="58"/>
    </row>
    <row r="118" spans="1:15" s="58" customFormat="1" ht="29.4" customHeight="1">
      <c r="A118" s="23"/>
      <c r="B118" s="44"/>
      <c r="C118" s="44"/>
      <c r="D118" s="44"/>
      <c r="E118" s="23"/>
      <c r="F118" s="44"/>
      <c r="G118" s="44"/>
      <c r="H118" s="44"/>
      <c r="I118" s="44"/>
      <c r="J118" s="44"/>
      <c r="K118" s="44"/>
      <c r="O118" s="50"/>
    </row>
    <row r="119" spans="1:15" s="58" customFormat="1" ht="29.4" customHeight="1">
      <c r="A119" s="23"/>
      <c r="B119" s="44"/>
      <c r="C119" s="44"/>
      <c r="D119" s="44"/>
      <c r="E119" s="23"/>
      <c r="F119" s="44"/>
      <c r="G119" s="44"/>
      <c r="H119" s="44"/>
      <c r="I119" s="44"/>
      <c r="J119" s="44"/>
      <c r="K119" s="44"/>
      <c r="L119" s="44"/>
    </row>
    <row r="120" spans="1:15" s="58" customFormat="1" ht="29.4" customHeight="1">
      <c r="A120" s="23"/>
      <c r="B120" s="44"/>
      <c r="C120" s="44"/>
      <c r="D120" s="44"/>
      <c r="E120" s="23"/>
      <c r="F120" s="44"/>
      <c r="G120" s="44"/>
      <c r="H120" s="44"/>
      <c r="I120" s="44"/>
      <c r="J120" s="44"/>
      <c r="K120" s="44"/>
      <c r="L120" s="37"/>
    </row>
    <row r="121" spans="1:15">
      <c r="L121" s="37"/>
      <c r="O121" s="58"/>
    </row>
    <row r="122" spans="1:15" s="37" customFormat="1">
      <c r="A122" s="23"/>
      <c r="B122" s="44"/>
      <c r="C122" s="44"/>
      <c r="D122" s="44"/>
      <c r="E122" s="23"/>
      <c r="F122" s="44"/>
      <c r="G122" s="44"/>
      <c r="H122" s="44"/>
      <c r="I122" s="44"/>
      <c r="J122" s="44"/>
      <c r="K122" s="44"/>
      <c r="O122" s="44"/>
    </row>
    <row r="123" spans="1:15" s="37" customFormat="1">
      <c r="A123" s="23"/>
      <c r="B123" s="44"/>
      <c r="C123" s="44"/>
      <c r="D123" s="44"/>
      <c r="E123" s="23"/>
      <c r="F123" s="44"/>
      <c r="G123" s="44"/>
      <c r="H123" s="44"/>
      <c r="I123" s="44"/>
      <c r="J123" s="44"/>
      <c r="K123" s="44"/>
      <c r="L123" s="44"/>
    </row>
    <row r="124" spans="1:15" s="37" customFormat="1">
      <c r="A124" s="23"/>
      <c r="B124" s="44"/>
      <c r="C124" s="44"/>
      <c r="D124" s="44"/>
      <c r="E124" s="23"/>
      <c r="F124" s="44"/>
      <c r="G124" s="44"/>
      <c r="H124" s="44"/>
      <c r="I124" s="44"/>
      <c r="J124" s="44"/>
      <c r="K124" s="44"/>
      <c r="L124" s="44"/>
    </row>
    <row r="125" spans="1:15">
      <c r="O125" s="37"/>
    </row>
  </sheetData>
  <protectedRanges>
    <protectedRange sqref="J19" name="Range1_3_3_1_2_1_1"/>
  </protectedRanges>
  <mergeCells count="3">
    <mergeCell ref="A1:J1"/>
    <mergeCell ref="A3:K4"/>
    <mergeCell ref="A2:K2"/>
  </mergeCells>
  <phoneticPr fontId="50" type="noConversion"/>
  <pageMargins left="0.25" right="0.25"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Додаток 2</vt:lpstr>
      <vt:lpstr>Основні положеня</vt:lpstr>
      <vt:lpstr>Лист1</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Bludov Yevhenii</cp:lastModifiedBy>
  <cp:lastPrinted>2024-08-20T04:52:11Z</cp:lastPrinted>
  <dcterms:created xsi:type="dcterms:W3CDTF">1996-10-08T23:32:00Z</dcterms:created>
  <dcterms:modified xsi:type="dcterms:W3CDTF">2025-09-17T16:18:49Z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