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orp\hq\UsersRTL\spokryshka\Desktop\м Одеса пл.Незалежності 1 ТЦ Панорама\"/>
    </mc:Choice>
  </mc:AlternateContent>
  <xr:revisionPtr revIDLastSave="0" documentId="13_ncr:1_{2018F8E0-4978-4B01-821C-EFF71362E11F}"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 name="Лист2" sheetId="54" r:id="rId4"/>
  </sheets>
  <definedNames>
    <definedName name="Виконуєтьс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53" l="1"/>
  <c r="I50" i="53"/>
  <c r="I53" i="53"/>
  <c r="F78" i="53"/>
  <c r="F26" i="53"/>
  <c r="F25" i="53"/>
  <c r="K61" i="53"/>
  <c r="K60" i="53"/>
  <c r="K59" i="53"/>
  <c r="K58" i="53"/>
  <c r="F58" i="53"/>
  <c r="F87" i="53" l="1"/>
  <c r="F72" i="53"/>
  <c r="I83" i="53"/>
  <c r="K83" i="53" s="1"/>
  <c r="F83" i="53"/>
  <c r="F73" i="53"/>
  <c r="K73" i="53"/>
  <c r="F74" i="53"/>
  <c r="K74" i="53"/>
  <c r="F57" i="53"/>
  <c r="F56" i="53"/>
  <c r="K55" i="53"/>
  <c r="K54" i="53"/>
  <c r="F54" i="53"/>
  <c r="F33" i="53"/>
  <c r="F20" i="53"/>
  <c r="F18" i="53"/>
  <c r="F21" i="53"/>
  <c r="F19" i="53"/>
  <c r="F11" i="53"/>
  <c r="K79" i="53" l="1"/>
  <c r="K76" i="53" l="1"/>
  <c r="F77" i="53"/>
  <c r="F71" i="53"/>
  <c r="K44" i="53"/>
  <c r="K43" i="53"/>
  <c r="K42" i="53"/>
  <c r="F42" i="53"/>
  <c r="K31" i="53"/>
  <c r="K93" i="53"/>
  <c r="K94" i="53"/>
  <c r="F93" i="53"/>
  <c r="F53" i="53"/>
  <c r="K97" i="53" l="1"/>
  <c r="K52" i="53"/>
  <c r="K50" i="53"/>
  <c r="F50" i="53"/>
  <c r="I49" i="53"/>
  <c r="K49" i="53" s="1"/>
  <c r="K51" i="53"/>
  <c r="F51" i="53"/>
  <c r="K41" i="53"/>
  <c r="K40" i="53"/>
  <c r="K39" i="53"/>
  <c r="K38" i="53"/>
  <c r="K37" i="53"/>
  <c r="K36" i="53"/>
  <c r="K35" i="53"/>
  <c r="K34" i="53"/>
  <c r="K33" i="53"/>
  <c r="K53" i="53"/>
  <c r="F24" i="53" l="1"/>
  <c r="F22" i="53"/>
  <c r="F14" i="53"/>
  <c r="F96" i="53" l="1"/>
  <c r="F45" i="53" l="1"/>
  <c r="I29" i="53"/>
  <c r="K32" i="53" l="1"/>
  <c r="K45" i="53"/>
  <c r="K46" i="53"/>
  <c r="F10" i="53"/>
  <c r="F12" i="53"/>
  <c r="F13" i="53"/>
  <c r="F15" i="53"/>
  <c r="F16" i="53"/>
  <c r="F17" i="53"/>
  <c r="F23" i="53"/>
  <c r="I47" i="53" l="1"/>
  <c r="K47" i="53" s="1"/>
  <c r="I48" i="53"/>
  <c r="K48" i="53" s="1"/>
  <c r="K29" i="53"/>
  <c r="F48" i="53"/>
  <c r="F29" i="53"/>
  <c r="F31" i="53"/>
  <c r="F9" i="53"/>
  <c r="F27" i="53" s="1"/>
  <c r="K12" i="53"/>
  <c r="K13" i="53"/>
  <c r="K9" i="53"/>
  <c r="K27" i="53" l="1"/>
  <c r="F62" i="53"/>
  <c r="K88" i="53"/>
  <c r="I30" i="53" l="1"/>
  <c r="K30" i="53" s="1"/>
  <c r="K62" i="53" s="1"/>
  <c r="K68" i="53" l="1"/>
  <c r="K67" i="53"/>
  <c r="F64" i="53"/>
  <c r="K64" i="53"/>
  <c r="K65" i="53"/>
  <c r="K66" i="53"/>
  <c r="F69" i="53"/>
  <c r="K69" i="53"/>
  <c r="K70" i="53"/>
  <c r="K71" i="53"/>
  <c r="K75" i="53"/>
  <c r="F80" i="53"/>
  <c r="K80" i="53"/>
  <c r="K81" i="53"/>
  <c r="K82" i="53"/>
  <c r="K87" i="53"/>
  <c r="K89" i="53" s="1"/>
  <c r="F88" i="53"/>
  <c r="F89" i="53" s="1"/>
  <c r="F91" i="53"/>
  <c r="F92" i="53"/>
  <c r="F94" i="53"/>
  <c r="F95" i="53"/>
  <c r="F97" i="53" l="1"/>
  <c r="K84" i="53"/>
  <c r="K98" i="53" s="1"/>
  <c r="F84" i="53"/>
  <c r="K99" i="53" l="1"/>
  <c r="K100" i="53"/>
  <c r="F99" i="53"/>
  <c r="F101" i="53" s="1"/>
  <c r="K101" i="53" s="1"/>
  <c r="K103" i="53" s="1"/>
  <c r="K102" i="53" s="1"/>
</calcChain>
</file>

<file path=xl/sharedStrings.xml><?xml version="1.0" encoding="utf-8"?>
<sst xmlns="http://schemas.openxmlformats.org/spreadsheetml/2006/main" count="323" uniqueCount="226">
  <si>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</si>
  <si>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</si>
  <si>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</si>
  <si>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</si>
  <si>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</si>
  <si>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</si>
  <si>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</si>
  <si>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</si>
  <si>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</si>
  <si>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</si>
  <si>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</si>
  <si>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</si>
  <si>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</si>
  <si>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</si>
  <si>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</si>
  <si>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</si>
  <si>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</si>
  <si>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</si>
  <si>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</si>
  <si>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</si>
  <si>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</si>
  <si>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</si>
  <si>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</si>
  <si>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</si>
  <si>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</si>
  <si>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</si>
  <si>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</si>
  <si>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</si>
  <si>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</si>
  <si>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</si>
  <si>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</si>
  <si>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</si>
  <si>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</si>
  <si>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</si>
  <si>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</si>
  <si>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</si>
  <si>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</si>
  <si>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</si>
  <si>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</si>
  <si>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</si>
  <si>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</si>
  <si>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</si>
  <si>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</si>
  <si>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</si>
  <si>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</si>
  <si>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</si>
  <si>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</si>
  <si>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</si>
  <si>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</si>
  <si>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</si>
  <si>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</si>
  <si>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</si>
  <si>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</si>
  <si>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</si>
  <si>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</si>
  <si>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</si>
  <si>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</si>
  <si>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</si>
  <si>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</si>
  <si>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</si>
  <si>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</si>
  <si>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</si>
  <si>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</si>
  <si>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</si>
  <si>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</si>
  <si>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</si>
  <si>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</si>
  <si>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</si>
  <si>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</si>
  <si>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</si>
  <si>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</si>
  <si>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</si>
  <si>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</si>
  <si>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</si>
  <si>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</si>
  <si>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</si>
  <si>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</si>
  <si>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</si>
  <si>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</si>
  <si>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</si>
  <si>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</si>
  <si>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</si>
  <si>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</si>
  <si>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</si>
  <si>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</si>
  <si>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</si>
  <si>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</si>
  <si>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</si>
  <si>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</si>
  <si>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</si>
  <si>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</si>
  <si>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</si>
  <si>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</si>
  <si>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</si>
  <si>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</si>
  <si>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</si>
  <si>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</si>
  <si>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</si>
  <si>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Виніс та навантаження сміття</t>
  </si>
  <si>
    <t>маш</t>
  </si>
  <si>
    <t>т</t>
  </si>
  <si>
    <t>Кабель комп'ютерный монолит Одескабель FTP КПВЭ-ВП cat.5E 4x2х0,51 мідь</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</si>
  <si>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</si>
  <si>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</si>
  <si>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</si>
  <si>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</si>
  <si>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</si>
  <si>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</si>
  <si>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</si>
  <si>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</si>
  <si>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</si>
  <si>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</si>
  <si>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</si>
  <si>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</si>
  <si>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</si>
  <si>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</si>
  <si>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</si>
  <si>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</si>
  <si>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</si>
  <si>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</si>
  <si>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Склострічка самоклейка BauGut 50мм х 20м</t>
  </si>
  <si>
    <t>Ізострічка EMT 0,13x15 мм 10 м чорна ПВХ 12-0403 BK</t>
  </si>
  <si>
    <t>Кабель акустичний Одескабель Loudspeaker Cable Hi-Fi, 2х1,5 кв.мм</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</si>
  <si>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</si>
  <si>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</si>
  <si>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</si>
  <si>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</si>
  <si>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</si>
  <si>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</si>
  <si>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 xml:space="preserve">Монтаж ПВХ плінтуса на саморізи </t>
  </si>
  <si>
    <t xml:space="preserve">Комплект з'єднувачів TIS </t>
  </si>
  <si>
    <t xml:space="preserve">Комплект заглушок TIS </t>
  </si>
  <si>
    <t xml:space="preserve">Штроблення із заробленням </t>
  </si>
  <si>
    <t>м/п</t>
  </si>
  <si>
    <t>м</t>
  </si>
  <si>
    <t>Шинопровід 1-фазний LightMaster CAB2000 100 см білий</t>
  </si>
  <si>
    <t>Стяжка для кабелю нейлоновий 3.6x250 (100 шт./уп.)</t>
  </si>
  <si>
    <t>Дефектний акт</t>
  </si>
  <si>
    <t xml:space="preserve">Укладання плитки с прирізкою (підготовка, грунтування, укладання, затирання швів) </t>
  </si>
  <si>
    <t>Прокладання кабелю до 4кв.мм включно</t>
  </si>
  <si>
    <t>Кабель силовий моноліт ЗЗЦМ ВВГнгП 3х1,5 мідь</t>
  </si>
  <si>
    <t>Труба гофрована UP! (Underprice) 350H 20 мм / 50 м чорна</t>
  </si>
  <si>
    <t>Конектор RJ45 8P8C ATCOM UTP Кат 5e</t>
  </si>
  <si>
    <t>Кабель силовий моноліт ЗЗЦМ ВВГнгП 3х2,5 мідь</t>
  </si>
  <si>
    <t>Зєднувач лінійний</t>
  </si>
  <si>
    <t>Загальнобудівельні роботи</t>
  </si>
  <si>
    <t>Один. вим.</t>
  </si>
  <si>
    <t>Профіль BauGut ARMOSTEEL UW 75/4 м 0,5 мм</t>
  </si>
  <si>
    <t>Саморіз для г/к по металу 3,5х25 мм 100шт</t>
  </si>
  <si>
    <t>Трос оцинкований 2мм</t>
  </si>
  <si>
    <t>Шпаклівка Knauf FUGENFULLER 25 кг</t>
  </si>
  <si>
    <t>Фарбування стін (за 2 рази + грунт) ral 7024</t>
  </si>
  <si>
    <t>Коробка розподільча E.NEXT e.db.pro.85.85.50u ПВХ p016102</t>
  </si>
  <si>
    <t>Розетка Schneider Electric Asfora  пластик/з заземленням 220 В Антрацит</t>
  </si>
  <si>
    <t>км</t>
  </si>
  <si>
    <t xml:space="preserve">Клема WAGO на 3 провід (з важ) 0,2-4 мм?. T40 </t>
  </si>
  <si>
    <t xml:space="preserve">Клема WAGO на 2 провід (з важ) 0,2-4 мм?. T40 </t>
  </si>
  <si>
    <t>м.п</t>
  </si>
  <si>
    <t>Стретч 17мік*50см вага нетто 2,346 (+/-2%)кг макс. Довж палетування 600м.п</t>
  </si>
  <si>
    <t>Демонтажні роботи (пакування,перенесення,навантаження)</t>
  </si>
  <si>
    <t>Клейка стрічка 45 мм 200 м 40 мкм</t>
  </si>
  <si>
    <t>Гофрокартон 2-х шаровий v2 1,05х10 м 10,5 кв.м</t>
  </si>
  <si>
    <t>рул</t>
  </si>
  <si>
    <t>Клей для плитки Polimin P-12 25 кг</t>
  </si>
  <si>
    <t>Плитка керамічна (в акті розписати)</t>
  </si>
  <si>
    <t xml:space="preserve">Фуга Ceresit CE 40 </t>
  </si>
  <si>
    <t>замовн</t>
  </si>
  <si>
    <t>Демонтаж керамічної плитки в середині</t>
  </si>
  <si>
    <t>Зароблення отворів у стінах з гкл після прокладання кабелю</t>
  </si>
  <si>
    <t>Гіпсокартон Knauf 2500x1200х12,5 мм 3 кв. м</t>
  </si>
  <si>
    <t>Профіль BauGut ARMOSTEEL CW 75/3 м 0,5 мм</t>
  </si>
  <si>
    <t>Дюбель швидкого монтажу 40414 потай 6x40 мм 20 шт</t>
  </si>
  <si>
    <t>Саморіз зі свердлом по металу для гіпсокартону 3,5x9,5 мм 100 шт Expert Fix</t>
  </si>
  <si>
    <t>Кутник ПВХ перфорований прямий ШТУКАТУР 23x23 мм 3,0 м</t>
  </si>
  <si>
    <t>Шпаклювання фальш стін, (2-шарова шпаклівка, грунтовка і шліфування)</t>
  </si>
  <si>
    <t>Шпаклівка відкосів (шпаклівка старт +фініш, 2-х разова грунтовка та шліфування)</t>
  </si>
  <si>
    <t xml:space="preserve">Фарбування відкосів </t>
  </si>
  <si>
    <t>Закриття плівкою підлоги</t>
  </si>
  <si>
    <t>Плінтус ПВХ TIS темно коричневий 18х56х2500 мм</t>
  </si>
  <si>
    <t xml:space="preserve">Шпаклювання стін, (2-шарова шпаклівка, грунтовка і шліфування - отвори розеток вимикачів, кріплення меблів, плінтусів) </t>
  </si>
  <si>
    <t>Рамка Schneider Electric ASFORA антрацит EPH5800171</t>
  </si>
  <si>
    <t>Банери</t>
  </si>
  <si>
    <t>Плівка</t>
  </si>
  <si>
    <t>Кабель спіральний OLFLEX SPIRAL 400 P 3G1/1500</t>
  </si>
  <si>
    <t>Демонтаж стіл трапеція (з відключенням від 220В) з пакуванням</t>
  </si>
  <si>
    <t>Демонтаж стелажу 1000*800*1500 ( з відключенням 220В) з пакуванням</t>
  </si>
  <si>
    <t>Демонтаж стелажу 1000*800*1500 ( з відключенням 220В) без пакуванням</t>
  </si>
  <si>
    <t>Демонтаж стелажу під габаритну техніку з полицями з пакуванням</t>
  </si>
  <si>
    <t>Демонтаж Модуль настінний універсальний 1200 мм з пакуванням</t>
  </si>
  <si>
    <t>Демонтаж лайт бокс 2400*630 з пакуванням</t>
  </si>
  <si>
    <t>Демонтаж гачкова панель 1200мм  з пакуванням</t>
  </si>
  <si>
    <t>Демонтаж  Стіл для консультацій 800 мм (з відключенням від 220В) з пакуванням</t>
  </si>
  <si>
    <t>Демонтаж перегородки ГКЛ</t>
  </si>
  <si>
    <t xml:space="preserve">Демонтаж з відключенням 220 В аксесуарної панелі 1800 мм </t>
  </si>
  <si>
    <t xml:space="preserve">Демонтаж Дверного блоку (лутка, лиштва, полотно в зборі, фурнітура, замки) зі збереженням </t>
  </si>
  <si>
    <t>Демонтаж стелажів з розбором та пакуванням.</t>
  </si>
  <si>
    <t>Демонтаж X-LED 90ВТ ТРИКУТНИК з пакуванням</t>
  </si>
  <si>
    <t>Перегородка підсобного приміщення 100мм із ГКЛ в один шар з обох боків</t>
  </si>
  <si>
    <t>Демонтаж плінтуса зі збереженням</t>
  </si>
  <si>
    <t>Фарба для стін та стелі Akrit 7TR 9л.</t>
  </si>
  <si>
    <t xml:space="preserve">Монтаж з підключенням 220 В аксесуарної панелі 1800 мм </t>
  </si>
  <si>
    <t xml:space="preserve">Мемонтаж з підключенням 220 В Модуль настінний універсальний 1200 мм </t>
  </si>
  <si>
    <t xml:space="preserve">Демонтаж з відключенням 220 В Модуль настінний універсальний 1200 мм </t>
  </si>
  <si>
    <t>Переміщення та підключення столу тех зони до 220В</t>
  </si>
  <si>
    <t>Монтаж вимикачів з підрозетником (переміщення)</t>
  </si>
  <si>
    <t>Монтаж шинопроводу (переміщення існуючих та встановлення нових)</t>
  </si>
  <si>
    <t>Св-к ЛЕД  30W 4000K 2200Lm ІР40 білий трек AL-103</t>
  </si>
  <si>
    <t>Монтаж (переміщення) розеток з підрозетником</t>
  </si>
  <si>
    <t>Підключення кабелю електроживлення зі стелі до столу відкритої викладки. Переміщення згідно проекту виводів зі стелі</t>
  </si>
  <si>
    <t>Виготовлення патч кордів 3 м</t>
  </si>
  <si>
    <t>Монтаж інформаційної розетки (переміщення)</t>
  </si>
  <si>
    <t>Закриття плівкою вітрини та меблів що залишаються</t>
  </si>
  <si>
    <t>Доставка меблів,обладнання (Київська обл. Чубинське вул. Залізнична 31А) 511 км в один бік по навігатору.</t>
  </si>
  <si>
    <t>Монтаж полиць з кутниками та направляючими</t>
  </si>
  <si>
    <t>Кронштейн до гардеробної системи Kolchuga 370 мм подвійний (для полиці з ДСП, дерева, скла) чорний</t>
  </si>
  <si>
    <t>Стійка до гардеробної системи Kolchuga 2000 мм BLACK EDITION з подвійною перфорацією чорний</t>
  </si>
  <si>
    <t>кв.м</t>
  </si>
  <si>
    <t>Дюбель для гіпсокартону Molly Expert Fix 6x52 мм 10 шт</t>
  </si>
  <si>
    <t>ДСП шліфована SWISS KRONO 2800х2070х16 мм з порізкою в потрібний розмір</t>
  </si>
  <si>
    <t>Демонтаж вимикачів</t>
  </si>
  <si>
    <t>Демонтаж пульта керування кондиціонера</t>
  </si>
  <si>
    <t>Монтаж боку керування кондиціонеру (переміщення)</t>
  </si>
  <si>
    <t>Післябудівельне прибирання з миттям вітрини</t>
  </si>
  <si>
    <t>посл</t>
  </si>
  <si>
    <t>Барвники ( в акті розписати)</t>
  </si>
  <si>
    <t>Найменування будови та її адреса : Переформат магазину за адресою, м.Одеса пл.Незалежності, 1. ТЦ "Панорама"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</si>
</sst>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_-;_-* &quot;-&quot;??_₴_-;_-@_-"/>
    <numFmt numFmtId="165" formatCode="[$-419]General"/>
    <numFmt numFmtId="166" formatCode="#,##0.00_ ;[Red]\-#,##0.00\ "/>
    <numFmt numFmtId="167" formatCode="#,##0_ ;[Red]\-#,##0\ "/>
  </numFmts>
  <fonts count="51">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sz val="8"/>
      <color rgb="FF333333"/>
      <name val="Roboto"/>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93">
    <xf numFmtId="0" fontId="0" fillId="0" borderId="0"/>
    <xf numFmtId="0" fontId="19" fillId="0" borderId="0"/>
    <xf numFmtId="0" fontId="17" fillId="0" borderId="0">
      <alignment horizontal="center" vertical="center"/>
    </xf>
    <xf numFmtId="164" fontId="3" fillId="0" borderId="0" applyFont="0" applyFill="0" applyBorder="0" applyAlignment="0" applyProtection="0"/>
    <xf numFmtId="0" fontId="5" fillId="0" borderId="0"/>
    <xf numFmtId="0" fontId="28" fillId="0" borderId="0">
      <alignment horizontal="left" vertical="top"/>
    </xf>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4"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5" fillId="0" borderId="0"/>
    <xf numFmtId="0" fontId="27" fillId="0" borderId="0">
      <alignment horizontal="left" vertical="top"/>
    </xf>
    <xf numFmtId="0" fontId="22" fillId="0" borderId="0">
      <alignment horizontal="center" vertical="top"/>
    </xf>
    <xf numFmtId="0" fontId="5"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3"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5"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3" fillId="0" borderId="0" applyFont="0" applyFill="0" applyBorder="0" applyAlignment="0" applyProtection="0"/>
    <xf numFmtId="0" fontId="44" fillId="0" borderId="0">
      <protection locked="0"/>
    </xf>
    <xf numFmtId="0" fontId="44" fillId="0" borderId="0"/>
    <xf numFmtId="0" fontId="46" fillId="0" borderId="0"/>
    <xf numFmtId="0" fontId="2" fillId="0" borderId="0"/>
    <xf numFmtId="0" fontId="2" fillId="0" borderId="0"/>
    <xf numFmtId="0" fontId="2" fillId="0" borderId="0"/>
    <xf numFmtId="0" fontId="5" fillId="0" borderId="0"/>
    <xf numFmtId="0" fontId="2" fillId="0" borderId="0"/>
    <xf numFmtId="0" fontId="3" fillId="0" borderId="0"/>
    <xf numFmtId="0" fontId="2" fillId="0" borderId="1"/>
    <xf numFmtId="0" fontId="2" fillId="0" borderId="0"/>
    <xf numFmtId="0" fontId="4" fillId="0" borderId="0">
      <alignment vertical="center"/>
    </xf>
    <xf numFmtId="0" fontId="2" fillId="0" borderId="0"/>
    <xf numFmtId="0" fontId="2" fillId="0" borderId="0"/>
    <xf numFmtId="0" fontId="2" fillId="0" borderId="0"/>
    <xf numFmtId="0" fontId="5" fillId="0" borderId="0">
      <protection locked="0"/>
    </xf>
    <xf numFmtId="0" fontId="5" fillId="0" borderId="0"/>
    <xf numFmtId="0" fontId="3" fillId="0" borderId="0"/>
    <xf numFmtId="0" fontId="1" fillId="0" borderId="0"/>
    <xf numFmtId="0" fontId="1" fillId="0" borderId="0"/>
    <xf numFmtId="0" fontId="1" fillId="0" borderId="0"/>
    <xf numFmtId="0" fontId="32" fillId="0" borderId="0"/>
    <xf numFmtId="0" fontId="1" fillId="0" borderId="0"/>
    <xf numFmtId="0" fontId="1" fillId="0" borderId="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1"/>
    <xf numFmtId="0" fontId="1" fillId="0" borderId="0"/>
    <xf numFmtId="0" fontId="1" fillId="0" borderId="0"/>
    <xf numFmtId="0" fontId="1" fillId="0" borderId="0"/>
    <xf numFmtId="0" fontId="1" fillId="0" borderId="0"/>
  </cellStyleXfs>
  <cellXfs count="246">
    <xf numFmtId="0" fontId="0" fillId="0" borderId="0" xfId="0"/>
    <xf numFmtId="0" fontId="5" fillId="0" borderId="0" xfId="4"/>
    <xf numFmtId="0" fontId="6" fillId="0" borderId="0" xfId="47" applyFont="1" applyAlignment="1">
      <alignment horizontal="left" vertical="top"/>
    </xf>
    <xf numFmtId="0" fontId="7" fillId="0" borderId="0" xfId="4" applyFont="1" applyAlignment="1">
      <alignment vertical="center" wrapText="1"/>
    </xf>
    <xf numFmtId="0" fontId="9" fillId="0" borderId="5" xfId="4" applyFont="1" applyBorder="1" applyAlignment="1">
      <alignment horizontal="left" vertical="top"/>
    </xf>
    <xf numFmtId="0" fontId="5" fillId="0" borderId="5" xfId="4" applyBorder="1" applyAlignment="1">
      <alignment horizontal="left" vertical="center"/>
    </xf>
    <xf numFmtId="0" fontId="5" fillId="0" borderId="0" xfId="4" applyAlignment="1">
      <alignment horizontal="left" vertical="center"/>
    </xf>
    <xf numFmtId="0" fontId="5" fillId="0" borderId="5" xfId="4" applyBorder="1"/>
    <xf numFmtId="0" fontId="5" fillId="0" borderId="10" xfId="4" applyBorder="1" applyAlignment="1">
      <alignment horizontal="left" vertical="center"/>
    </xf>
    <xf numFmtId="0" fontId="5" fillId="0" borderId="10" xfId="4" applyBorder="1"/>
    <xf numFmtId="0" fontId="10" fillId="0" borderId="0" xfId="9" applyFont="1"/>
    <xf numFmtId="0" fontId="12" fillId="0" borderId="0" xfId="9" applyFont="1"/>
    <xf numFmtId="0" fontId="6" fillId="0" borderId="0" xfId="47" applyFont="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0" fillId="0" borderId="1" xfId="9" applyFont="1" applyBorder="1"/>
    <xf numFmtId="0" fontId="7" fillId="0" borderId="1" xfId="9" applyFont="1" applyBorder="1" applyAlignment="1">
      <alignment horizontal="center" vertical="center"/>
    </xf>
    <xf numFmtId="0" fontId="12" fillId="0" borderId="13" xfId="9" applyFont="1" applyBorder="1"/>
    <xf numFmtId="0" fontId="12" fillId="0" borderId="0" xfId="9" applyFont="1" applyAlignment="1">
      <alignment horizontal="left" wrapText="1"/>
    </xf>
    <xf numFmtId="0" fontId="12" fillId="0" borderId="0" xfId="9" applyFont="1" applyAlignment="1">
      <alignment horizontal="left"/>
    </xf>
    <xf numFmtId="4" fontId="43" fillId="4" borderId="1" xfId="47" applyNumberFormat="1" applyFont="1" applyFill="1" applyBorder="1" applyAlignment="1">
      <alignment horizontal="center" vertical="center"/>
    </xf>
    <xf numFmtId="0" fontId="45" fillId="9" borderId="1" xfId="18" applyFont="1" applyFill="1" applyBorder="1" applyAlignment="1" applyProtection="1">
      <alignment horizontal="left" vertical="center" wrapText="1"/>
    </xf>
    <xf numFmtId="4" fontId="45" fillId="9" borderId="1" xfId="47" applyNumberFormat="1" applyFont="1" applyFill="1" applyBorder="1" applyAlignment="1">
      <alignment horizontal="center" vertical="center"/>
    </xf>
    <xf numFmtId="0" fontId="43" fillId="0" borderId="0" xfId="0" applyFont="1" applyAlignment="1">
      <alignment horizontal="center" vertical="center"/>
    </xf>
    <xf numFmtId="1" fontId="43" fillId="4" borderId="1" xfId="47" applyNumberFormat="1" applyFont="1" applyFill="1" applyBorder="1" applyAlignment="1">
      <alignment horizontal="center" vertical="center"/>
    </xf>
    <xf numFmtId="0" fontId="43" fillId="0" borderId="1" xfId="0" applyFont="1" applyBorder="1" applyAlignment="1">
      <alignment horizontal="center" vertical="center"/>
    </xf>
    <xf numFmtId="4" fontId="43" fillId="2" borderId="1" xfId="47" applyNumberFormat="1" applyFont="1" applyFill="1" applyBorder="1" applyAlignment="1">
      <alignment horizontal="center" vertical="center"/>
    </xf>
    <xf numFmtId="166" fontId="43" fillId="2" borderId="1" xfId="47" applyNumberFormat="1" applyFont="1" applyFill="1" applyBorder="1" applyAlignment="1">
      <alignment horizontal="center" vertical="center"/>
    </xf>
    <xf numFmtId="166" fontId="45" fillId="2" borderId="1" xfId="47" applyNumberFormat="1" applyFont="1" applyFill="1" applyBorder="1" applyAlignment="1">
      <alignment horizontal="center" vertical="center"/>
    </xf>
    <xf numFmtId="4" fontId="45" fillId="2" borderId="1" xfId="47" applyNumberFormat="1" applyFont="1" applyFill="1" applyBorder="1" applyAlignment="1">
      <alignment horizontal="center" vertical="center"/>
    </xf>
    <xf numFmtId="0" fontId="43" fillId="2" borderId="1" xfId="47" applyFont="1" applyFill="1" applyBorder="1" applyAlignment="1">
      <alignment horizontal="center" vertical="center"/>
    </xf>
    <xf numFmtId="166" fontId="43" fillId="0" borderId="0" xfId="47" applyNumberFormat="1" applyFont="1" applyAlignment="1">
      <alignment horizontal="center" vertical="center"/>
    </xf>
    <xf numFmtId="166" fontId="43" fillId="4" borderId="1" xfId="0" applyNumberFormat="1" applyFont="1" applyFill="1" applyBorder="1" applyAlignment="1">
      <alignment horizontal="left" vertical="center" wrapText="1"/>
    </xf>
    <xf numFmtId="0" fontId="43" fillId="4" borderId="1" xfId="0" applyFont="1" applyFill="1" applyBorder="1" applyAlignment="1">
      <alignment vertical="center" wrapText="1"/>
    </xf>
    <xf numFmtId="0" fontId="43" fillId="4" borderId="1" xfId="0" applyFont="1" applyFill="1" applyBorder="1" applyAlignment="1">
      <alignment horizontal="center" vertical="center"/>
    </xf>
    <xf numFmtId="166" fontId="43" fillId="4" borderId="1" xfId="0" applyNumberFormat="1" applyFont="1" applyFill="1" applyBorder="1" applyAlignment="1">
      <alignment horizontal="left" vertical="center"/>
    </xf>
    <xf numFmtId="0" fontId="43" fillId="4" borderId="1" xfId="0" applyFont="1" applyFill="1" applyBorder="1" applyAlignment="1">
      <alignment horizontal="left" vertical="center" wrapText="1"/>
    </xf>
    <xf numFmtId="0" fontId="43" fillId="0" borderId="0" xfId="0" applyFont="1" applyAlignment="1">
      <alignment horizontal="left" vertical="center"/>
    </xf>
    <xf numFmtId="0" fontId="43" fillId="4" borderId="1" xfId="56" applyFont="1" applyFill="1" applyBorder="1" applyAlignment="1" applyProtection="1">
      <alignment horizontal="left" vertical="center" wrapText="1"/>
    </xf>
    <xf numFmtId="166" fontId="43" fillId="9" borderId="1" xfId="47" applyNumberFormat="1" applyFont="1" applyFill="1" applyBorder="1" applyAlignment="1">
      <alignment horizontal="center" vertical="center"/>
    </xf>
    <xf numFmtId="0" fontId="47" fillId="4" borderId="0" xfId="0" applyFont="1" applyFill="1" applyAlignment="1">
      <alignment horizontal="left" vertical="center"/>
    </xf>
    <xf numFmtId="166" fontId="43" fillId="0" borderId="1" xfId="0" applyNumberFormat="1" applyFont="1" applyBorder="1" applyAlignment="1">
      <alignment horizontal="center" vertical="center"/>
    </xf>
    <xf numFmtId="166" fontId="47" fillId="4" borderId="1" xfId="47" applyNumberFormat="1" applyFont="1" applyFill="1" applyBorder="1" applyAlignment="1">
      <alignment horizontal="center" vertical="center"/>
    </xf>
    <xf numFmtId="166" fontId="47" fillId="4" borderId="1" xfId="47" applyNumberFormat="1" applyFont="1" applyFill="1" applyBorder="1" applyAlignment="1">
      <alignment horizontal="left" vertical="center"/>
    </xf>
    <xf numFmtId="0" fontId="47" fillId="4" borderId="1" xfId="0" applyFont="1" applyFill="1" applyBorder="1" applyAlignment="1">
      <alignment horizontal="left" vertical="center"/>
    </xf>
    <xf numFmtId="0" fontId="47" fillId="4" borderId="1" xfId="0" applyFont="1" applyFill="1" applyBorder="1" applyAlignment="1">
      <alignment horizontal="left" vertical="center" wrapText="1"/>
    </xf>
    <xf numFmtId="2" fontId="47" fillId="4" borderId="1" xfId="0" applyNumberFormat="1" applyFont="1" applyFill="1" applyBorder="1" applyAlignment="1">
      <alignment horizontal="center" vertical="center"/>
    </xf>
    <xf numFmtId="0" fontId="47" fillId="4" borderId="1" xfId="47" applyFont="1" applyFill="1" applyBorder="1" applyAlignment="1">
      <alignment horizontal="left" vertical="center" wrapText="1"/>
    </xf>
    <xf numFmtId="0" fontId="47" fillId="4" borderId="1" xfId="8" applyFont="1" applyFill="1" applyBorder="1" applyAlignment="1">
      <alignment horizontal="left" vertical="center" wrapText="1"/>
    </xf>
    <xf numFmtId="0" fontId="43" fillId="4" borderId="1" xfId="0" applyFont="1" applyFill="1" applyBorder="1" applyAlignment="1">
      <alignment horizontal="left" vertical="center"/>
    </xf>
    <xf numFmtId="0" fontId="47" fillId="4" borderId="1" xfId="47" applyFont="1" applyFill="1" applyBorder="1" applyAlignment="1">
      <alignment horizontal="center" vertical="center"/>
    </xf>
    <xf numFmtId="4" fontId="47" fillId="4" borderId="1" xfId="47" applyNumberFormat="1" applyFont="1" applyFill="1" applyBorder="1" applyAlignment="1">
      <alignment horizontal="center" vertical="center"/>
    </xf>
    <xf numFmtId="0" fontId="45" fillId="3" borderId="1" xfId="47" applyFont="1" applyFill="1" applyBorder="1" applyAlignment="1">
      <alignment horizontal="center" vertical="center" wrapText="1"/>
    </xf>
    <xf numFmtId="4" fontId="45" fillId="3" borderId="1" xfId="47" applyNumberFormat="1" applyFont="1" applyFill="1" applyBorder="1" applyAlignment="1">
      <alignment horizontal="center" vertical="center" wrapText="1"/>
    </xf>
    <xf numFmtId="0" fontId="43" fillId="0" borderId="0" xfId="0" applyFont="1" applyAlignment="1">
      <alignment vertical="center"/>
    </xf>
    <xf numFmtId="0" fontId="43" fillId="0" borderId="0" xfId="47" applyFont="1" applyAlignment="1">
      <alignment horizontal="left" vertical="center"/>
    </xf>
    <xf numFmtId="0" fontId="43" fillId="0" borderId="0" xfId="47" applyFont="1" applyAlignment="1">
      <alignment horizontal="center" vertical="center"/>
    </xf>
    <xf numFmtId="0" fontId="43" fillId="0" borderId="0" xfId="47" applyFont="1" applyAlignment="1">
      <alignment vertical="center"/>
    </xf>
    <xf numFmtId="0" fontId="45" fillId="4" borderId="1" xfId="47" applyFont="1" applyFill="1" applyBorder="1" applyAlignment="1">
      <alignment horizontal="center" vertical="center" wrapText="1"/>
    </xf>
    <xf numFmtId="4" fontId="43" fillId="4" borderId="1" xfId="47" applyNumberFormat="1" applyFont="1" applyFill="1" applyBorder="1" applyAlignment="1">
      <alignment horizontal="left" vertical="center"/>
    </xf>
    <xf numFmtId="2" fontId="43" fillId="4" borderId="1" xfId="0" applyNumberFormat="1" applyFont="1" applyFill="1" applyBorder="1" applyAlignment="1">
      <alignment horizontal="center" vertical="center"/>
    </xf>
    <xf numFmtId="0" fontId="43" fillId="4" borderId="0" xfId="0" applyFont="1" applyFill="1" applyAlignment="1">
      <alignment vertical="center"/>
    </xf>
    <xf numFmtId="0" fontId="47" fillId="4" borderId="0" xfId="0" applyFont="1" applyFill="1" applyAlignment="1">
      <alignment vertical="center"/>
    </xf>
    <xf numFmtId="0" fontId="47" fillId="0" borderId="0" xfId="0" applyFont="1" applyAlignment="1">
      <alignment vertical="center"/>
    </xf>
    <xf numFmtId="0" fontId="45" fillId="9" borderId="14" xfId="47" applyFont="1" applyFill="1" applyBorder="1" applyAlignment="1">
      <alignment horizontal="left" vertical="center" wrapText="1"/>
    </xf>
    <xf numFmtId="0" fontId="45" fillId="9" borderId="1" xfId="47" applyFont="1" applyFill="1" applyBorder="1" applyAlignment="1">
      <alignment horizontal="left" vertical="center" wrapText="1"/>
    </xf>
    <xf numFmtId="0" fontId="45" fillId="4" borderId="17" xfId="47" applyFont="1" applyFill="1" applyBorder="1" applyAlignment="1">
      <alignment horizontal="center" vertical="center" wrapText="1"/>
    </xf>
    <xf numFmtId="0" fontId="45" fillId="4" borderId="17" xfId="47" applyFont="1" applyFill="1" applyBorder="1" applyAlignment="1">
      <alignment horizontal="left" vertical="center" wrapText="1"/>
    </xf>
    <xf numFmtId="0" fontId="43" fillId="0" borderId="1" xfId="0" applyFont="1" applyBorder="1" applyAlignment="1">
      <alignment horizontal="left" vertical="center"/>
    </xf>
    <xf numFmtId="0" fontId="45" fillId="2" borderId="1" xfId="47" applyFont="1" applyFill="1" applyBorder="1" applyAlignment="1">
      <alignment horizontal="left" vertical="center" wrapText="1"/>
    </xf>
    <xf numFmtId="0" fontId="45" fillId="2" borderId="1" xfId="27" applyFont="1" applyFill="1" applyBorder="1" applyAlignment="1">
      <alignment horizontal="left" vertical="center" wrapText="1"/>
    </xf>
    <xf numFmtId="0" fontId="45" fillId="2" borderId="1" xfId="47" applyFont="1" applyFill="1" applyBorder="1" applyAlignment="1">
      <alignment horizontal="left" vertical="center"/>
    </xf>
    <xf numFmtId="0" fontId="43" fillId="2" borderId="1" xfId="47" applyFont="1" applyFill="1" applyBorder="1" applyAlignment="1">
      <alignment horizontal="left" vertical="center"/>
    </xf>
    <xf numFmtId="0" fontId="43" fillId="2" borderId="0" xfId="58" applyFont="1" applyFill="1" applyAlignment="1">
      <alignment horizontal="left" vertical="center"/>
    </xf>
    <xf numFmtId="166" fontId="43" fillId="4" borderId="1" xfId="47" applyNumberFormat="1" applyFont="1" applyFill="1" applyBorder="1" applyAlignment="1">
      <alignment horizontal="center" vertical="center" wrapText="1"/>
    </xf>
    <xf numFmtId="166" fontId="43" fillId="4" borderId="1" xfId="0" applyNumberFormat="1" applyFont="1" applyFill="1" applyBorder="1" applyAlignment="1">
      <alignment horizontal="center" vertical="center"/>
    </xf>
    <xf numFmtId="166" fontId="43" fillId="4" borderId="1" xfId="47" applyNumberFormat="1" applyFont="1" applyFill="1" applyBorder="1" applyAlignment="1">
      <alignment horizontal="center" vertical="center"/>
    </xf>
    <xf numFmtId="49" fontId="43" fillId="4" borderId="1" xfId="47" applyNumberFormat="1" applyFont="1" applyFill="1" applyBorder="1" applyAlignment="1" applyProtection="1">
      <alignment horizontal="left" vertical="center" wrapText="1"/>
      <protection locked="0"/>
    </xf>
    <xf numFmtId="0" fontId="43" fillId="4" borderId="1" xfId="47" applyFont="1" applyFill="1" applyBorder="1" applyAlignment="1">
      <alignment horizontal="left" vertical="center" wrapText="1"/>
    </xf>
    <xf numFmtId="0" fontId="47" fillId="4" borderId="0" xfId="0" applyFont="1" applyFill="1" applyAlignment="1">
      <alignment horizontal="left" vertical="center"/>
    </xf>
    <xf numFmtId="0" fontId="47" fillId="4" borderId="1" xfId="0" applyFont="1" applyFill="1" applyBorder="1" applyAlignment="1">
      <alignment horizontal="center" vertical="center"/>
    </xf>
    <xf numFmtId="49" fontId="47" fillId="4" borderId="1" xfId="47" applyNumberFormat="1" applyFont="1" applyFill="1" applyBorder="1" applyAlignment="1" applyProtection="1">
      <alignment horizontal="left" vertical="center" wrapText="1"/>
      <protection locked="0"/>
    </xf>
    <xf numFmtId="0" fontId="43" fillId="4" borderId="1" xfId="0" applyFont="1" applyFill="1" applyBorder="1" applyAlignment="1">
      <alignment vertical="center"/>
    </xf>
    <xf numFmtId="0" fontId="49" fillId="10" borderId="1" xfId="0" applyFont="1" applyFill="1" applyBorder="1" applyAlignment="1">
      <alignment horizontal="center" vertical="center" wrapText="1"/>
    </xf>
    <xf numFmtId="0" fontId="43" fillId="4" borderId="1" xfId="47" applyFont="1" applyFill="1" applyBorder="1" applyAlignment="1">
      <alignment horizontal="center" vertical="center"/>
    </xf>
    <xf numFmtId="49" fontId="43" fillId="4" borderId="1" xfId="47" applyNumberFormat="1" applyFont="1" applyFill="1" applyBorder="1" applyAlignment="1" applyProtection="1">
      <alignment horizontal="center" vertical="center"/>
      <protection locked="0"/>
    </xf>
    <xf numFmtId="0" fontId="43" fillId="4" borderId="1" xfId="47" applyFont="1" applyFill="1" applyBorder="1" applyAlignment="1">
      <alignment horizontal="left" vertical="center"/>
    </xf>
    <xf numFmtId="49" fontId="47" fillId="4" borderId="1" xfId="47" applyNumberFormat="1" applyFont="1" applyFill="1" applyBorder="1" applyAlignment="1" applyProtection="1">
      <alignment horizontal="center" vertical="center"/>
      <protection locked="0"/>
    </xf>
    <xf numFmtId="0" fontId="45" fillId="9" borderId="1" xfId="27" applyFont="1" applyFill="1" applyBorder="1" applyAlignment="1">
      <alignment horizontal="center" vertical="center"/>
    </xf>
    <xf numFmtId="0" fontId="43" fillId="4" borderId="1" xfId="27" applyFont="1" applyFill="1" applyBorder="1" applyAlignment="1">
      <alignment horizontal="center" vertical="center"/>
    </xf>
    <xf numFmtId="0" fontId="47" fillId="4" borderId="1" xfId="8" applyFont="1" applyFill="1" applyBorder="1" applyAlignment="1">
      <alignment horizontal="center" vertical="center"/>
    </xf>
    <xf numFmtId="0" fontId="47" fillId="4" borderId="1" xfId="8" applyFont="1" applyFill="1" applyBorder="1" applyAlignment="1">
      <alignment horizontal="left" vertical="center"/>
    </xf>
    <xf numFmtId="1" fontId="47" fillId="4" borderId="1" xfId="47" applyNumberFormat="1" applyFont="1" applyFill="1" applyBorder="1" applyAlignment="1">
      <alignment horizontal="left" vertical="center"/>
    </xf>
    <xf numFmtId="2" fontId="47" fillId="4" borderId="1" xfId="47" applyNumberFormat="1" applyFont="1" applyFill="1" applyBorder="1" applyAlignment="1">
      <alignment horizontal="center" vertical="center"/>
    </xf>
    <xf numFmtId="1" fontId="47" fillId="4" borderId="1" xfId="47" applyNumberFormat="1" applyFont="1" applyFill="1" applyBorder="1" applyAlignment="1">
      <alignment horizontal="center" vertical="center"/>
    </xf>
    <xf numFmtId="0" fontId="45" fillId="9" borderId="1" xfId="47" applyFont="1" applyFill="1" applyBorder="1" applyAlignment="1">
      <alignment horizontal="left" vertical="center"/>
    </xf>
    <xf numFmtId="0" fontId="45" fillId="9" borderId="1" xfId="47" applyFont="1" applyFill="1" applyBorder="1" applyAlignment="1">
      <alignment horizontal="center" vertical="center"/>
    </xf>
    <xf numFmtId="166" fontId="45" fillId="9" borderId="1" xfId="47" applyNumberFormat="1" applyFont="1" applyFill="1" applyBorder="1" applyAlignment="1">
      <alignment horizontal="center" vertical="center"/>
    </xf>
    <xf numFmtId="0" fontId="45" fillId="4" borderId="17" xfId="47" applyFont="1" applyFill="1" applyBorder="1" applyAlignment="1">
      <alignment horizontal="left" vertical="center"/>
    </xf>
    <xf numFmtId="0" fontId="45" fillId="4" borderId="17" xfId="47" applyFont="1" applyFill="1" applyBorder="1" applyAlignment="1">
      <alignment horizontal="center" vertical="center"/>
    </xf>
    <xf numFmtId="166" fontId="45" fillId="4" borderId="17" xfId="47" applyNumberFormat="1" applyFont="1" applyFill="1" applyBorder="1" applyAlignment="1">
      <alignment horizontal="center" vertical="center"/>
    </xf>
    <xf numFmtId="0" fontId="43" fillId="4" borderId="1" xfId="57" applyFont="1" applyFill="1" applyBorder="1" applyAlignment="1">
      <alignment horizontal="center" vertical="center"/>
    </xf>
    <xf numFmtId="0" fontId="45" fillId="2" borderId="1" xfId="47" applyFont="1" applyFill="1" applyBorder="1" applyAlignment="1">
      <alignment horizontal="center" vertical="center"/>
    </xf>
    <xf numFmtId="9" fontId="45" fillId="2" borderId="1" xfId="47" applyNumberFormat="1" applyFont="1" applyFill="1" applyBorder="1" applyAlignment="1">
      <alignment horizontal="center" vertical="center"/>
    </xf>
    <xf numFmtId="166" fontId="45" fillId="4" borderId="0" xfId="0" applyNumberFormat="1" applyFont="1" applyFill="1" applyAlignment="1">
      <alignment horizontal="center" vertical="center"/>
    </xf>
    <xf numFmtId="49" fontId="45" fillId="9" borderId="1" xfId="47" applyNumberFormat="1" applyFont="1" applyFill="1" applyBorder="1" applyAlignment="1" applyProtection="1">
      <alignment horizontal="center" vertical="center"/>
      <protection locked="0"/>
    </xf>
    <xf numFmtId="166" fontId="43" fillId="9" borderId="1" xfId="8" applyNumberFormat="1" applyFont="1" applyFill="1" applyBorder="1" applyAlignment="1" applyProtection="1">
      <alignment horizontal="center" vertical="center"/>
      <protection locked="0"/>
    </xf>
    <xf numFmtId="166" fontId="45" fillId="9" borderId="1" xfId="8" applyNumberFormat="1" applyFont="1" applyFill="1" applyBorder="1" applyAlignment="1" applyProtection="1">
      <alignment horizontal="center" vertical="center"/>
      <protection locked="0"/>
    </xf>
    <xf numFmtId="166" fontId="48" fillId="4" borderId="1" xfId="47" applyNumberFormat="1" applyFont="1" applyFill="1" applyBorder="1" applyAlignment="1">
      <alignment horizontal="center" vertical="center"/>
    </xf>
    <xf numFmtId="166" fontId="45" fillId="4" borderId="17" xfId="47" applyNumberFormat="1" applyFont="1" applyFill="1" applyBorder="1" applyAlignment="1">
      <alignment horizontal="left" vertical="center"/>
    </xf>
    <xf numFmtId="10" fontId="45" fillId="2" borderId="1" xfId="47" applyNumberFormat="1" applyFont="1" applyFill="1" applyBorder="1" applyAlignment="1">
      <alignment horizontal="center" vertical="center"/>
    </xf>
    <xf numFmtId="0" fontId="45" fillId="3" borderId="1" xfId="47" applyFont="1" applyFill="1" applyBorder="1" applyAlignment="1">
      <alignment horizontal="center" vertical="center"/>
    </xf>
    <xf numFmtId="0" fontId="43" fillId="4" borderId="1" xfId="8" applyFont="1" applyFill="1" applyBorder="1" applyAlignment="1">
      <alignment horizontal="left" vertical="center" wrapText="1"/>
    </xf>
    <xf numFmtId="0" fontId="49" fillId="11" borderId="1" xfId="0" applyFont="1" applyFill="1" applyBorder="1" applyAlignment="1">
      <alignment horizontal="center" vertical="center"/>
    </xf>
    <xf numFmtId="0" fontId="43" fillId="4" borderId="1" xfId="18" applyFont="1" applyFill="1" applyBorder="1" applyAlignment="1" applyProtection="1">
      <alignment horizontal="left" vertical="center" wrapText="1"/>
    </xf>
    <xf numFmtId="49" fontId="49" fillId="11" borderId="1" xfId="0" applyNumberFormat="1" applyFont="1" applyFill="1" applyBorder="1" applyAlignment="1" applyProtection="1">
      <alignment horizontal="center" vertical="center" wrapText="1"/>
      <protection locked="0"/>
    </xf>
    <xf numFmtId="49" fontId="49" fillId="11" borderId="18" xfId="0" applyNumberFormat="1" applyFont="1" applyFill="1" applyBorder="1" applyAlignment="1" applyProtection="1">
      <alignment horizontal="center" vertical="center"/>
      <protection locked="0"/>
    </xf>
    <xf numFmtId="2" fontId="47" fillId="11" borderId="14" xfId="0" applyNumberFormat="1" applyFont="1" applyFill="1" applyBorder="1" applyAlignment="1">
      <alignment horizontal="center" vertical="center"/>
    </xf>
    <xf numFmtId="166" fontId="47" fillId="11" borderId="14" xfId="0" applyNumberFormat="1" applyFont="1" applyFill="1" applyBorder="1" applyAlignment="1">
      <alignment horizontal="center" vertical="center"/>
    </xf>
    <xf numFmtId="0" fontId="49" fillId="11" borderId="14" xfId="0" applyFont="1" applyFill="1" applyBorder="1" applyAlignment="1">
      <alignment horizontal="center" vertical="center"/>
    </xf>
    <xf numFmtId="167" fontId="43" fillId="4" borderId="1" xfId="0" applyNumberFormat="1" applyFont="1" applyFill="1" applyBorder="1" applyAlignment="1">
      <alignment horizontal="center" vertical="center"/>
    </xf>
    <xf numFmtId="0" fontId="43" fillId="0" borderId="1" xfId="47" applyFont="1" applyBorder="1" applyAlignment="1">
      <alignment horizontal="left" vertical="center" wrapText="1"/>
    </xf>
    <xf numFmtId="0" fontId="43" fillId="0" borderId="1" xfId="47" applyFont="1" applyBorder="1" applyAlignment="1">
      <alignment horizontal="center" vertical="center" wrapText="1"/>
    </xf>
    <xf numFmtId="0" fontId="43" fillId="4" borderId="1" xfId="47" applyFont="1" applyFill="1" applyBorder="1" applyAlignment="1">
      <alignment horizontal="center" vertical="center" wrapText="1"/>
    </xf>
    <xf numFmtId="0" fontId="43" fillId="0" borderId="1" xfId="47" applyFont="1" applyFill="1" applyBorder="1" applyAlignment="1">
      <alignment horizontal="center" vertical="center" wrapText="1"/>
    </xf>
    <xf numFmtId="4" fontId="43" fillId="4" borderId="1" xfId="47" applyNumberFormat="1" applyFont="1" applyFill="1" applyBorder="1" applyAlignment="1">
      <alignment horizontal="center" vertical="center" wrapText="1"/>
    </xf>
    <xf numFmtId="2" fontId="47" fillId="0" borderId="1" xfId="0" applyNumberFormat="1" applyFont="1" applyFill="1" applyBorder="1" applyAlignment="1">
      <alignment horizontal="center" vertical="center"/>
    </xf>
    <xf numFmtId="0" fontId="43" fillId="0" borderId="1" xfId="0" applyFont="1" applyBorder="1" applyAlignment="1">
      <alignment horizontal="left" vertical="center" wrapText="1"/>
    </xf>
    <xf numFmtId="166" fontId="43" fillId="0" borderId="1" xfId="47" applyNumberFormat="1" applyFont="1" applyBorder="1" applyAlignment="1">
      <alignment horizontal="center" vertical="center"/>
    </xf>
    <xf numFmtId="166" fontId="43" fillId="0" borderId="1" xfId="47" applyNumberFormat="1" applyFont="1" applyFill="1" applyBorder="1" applyAlignment="1">
      <alignment horizontal="center" vertical="center" wrapText="1"/>
    </xf>
    <xf numFmtId="9" fontId="43" fillId="4" borderId="1" xfId="47" applyNumberFormat="1" applyFont="1" applyFill="1" applyBorder="1" applyAlignment="1">
      <alignment horizontal="center" vertical="center" wrapText="1"/>
    </xf>
    <xf numFmtId="49" fontId="43" fillId="0" borderId="1" xfId="47" applyNumberFormat="1" applyFont="1" applyBorder="1" applyAlignment="1" applyProtection="1">
      <alignment horizontal="left" vertical="center" wrapText="1"/>
      <protection locked="0"/>
    </xf>
    <xf numFmtId="0" fontId="43" fillId="4" borderId="1" xfId="47" applyFont="1" applyFill="1" applyBorder="1" applyAlignment="1">
      <alignment horizontal="left" wrapText="1"/>
    </xf>
    <xf numFmtId="0" fontId="43" fillId="4" borderId="1" xfId="8" applyFont="1" applyFill="1" applyBorder="1" applyAlignment="1">
      <alignment horizontal="left" wrapText="1"/>
    </xf>
    <xf numFmtId="0" fontId="43" fillId="4" borderId="1" xfId="8" applyFont="1" applyFill="1" applyBorder="1" applyAlignment="1">
      <alignment horizontal="center" vertical="center" wrapText="1"/>
    </xf>
    <xf numFmtId="2" fontId="43" fillId="4" borderId="1" xfId="8" applyNumberFormat="1" applyFont="1" applyFill="1" applyBorder="1" applyAlignment="1">
      <alignment horizontal="center" vertical="center" wrapText="1"/>
    </xf>
    <xf numFmtId="166" fontId="43" fillId="0" borderId="1" xfId="0" applyNumberFormat="1" applyFont="1" applyFill="1" applyBorder="1" applyAlignment="1">
      <alignment horizontal="left" vertical="center" wrapText="1"/>
    </xf>
    <xf numFmtId="166" fontId="43" fillId="0" borderId="1" xfId="0" applyNumberFormat="1" applyFont="1" applyFill="1" applyBorder="1" applyAlignment="1">
      <alignment horizontal="center" vertical="center"/>
    </xf>
    <xf numFmtId="166" fontId="47" fillId="0" borderId="1" xfId="0" applyNumberFormat="1" applyFont="1" applyFill="1" applyBorder="1" applyAlignment="1">
      <alignment horizontal="center" vertical="center"/>
    </xf>
    <xf numFmtId="0" fontId="43" fillId="0" borderId="0" xfId="0" applyFont="1" applyFill="1"/>
    <xf numFmtId="166" fontId="43" fillId="0" borderId="1" xfId="0" applyNumberFormat="1" applyFont="1" applyFill="1" applyBorder="1" applyAlignment="1">
      <alignment horizontal="left" vertical="center"/>
    </xf>
    <xf numFmtId="0" fontId="43" fillId="4" borderId="1" xfId="0" applyFont="1" applyFill="1" applyBorder="1" applyAlignment="1">
      <alignment horizontal="left" vertical="top" wrapText="1"/>
    </xf>
    <xf numFmtId="0" fontId="43" fillId="4" borderId="1" xfId="0" applyFont="1" applyFill="1" applyBorder="1" applyAlignment="1">
      <alignment horizontal="left" vertical="top"/>
    </xf>
    <xf numFmtId="2" fontId="43" fillId="4" borderId="1" xfId="0" applyNumberFormat="1" applyFont="1" applyFill="1" applyBorder="1" applyAlignment="1">
      <alignment horizontal="center" vertical="top"/>
    </xf>
    <xf numFmtId="0" fontId="43" fillId="4" borderId="1" xfId="0" applyFont="1" applyFill="1" applyBorder="1" applyAlignment="1">
      <alignment horizontal="center" vertical="top"/>
    </xf>
    <xf numFmtId="0" fontId="43" fillId="4" borderId="17" xfId="47" applyFont="1" applyFill="1" applyBorder="1" applyAlignment="1">
      <alignment horizontal="center" vertical="center" wrapText="1"/>
    </xf>
    <xf numFmtId="4" fontId="43" fillId="4" borderId="17" xfId="47" applyNumberFormat="1" applyFont="1" applyFill="1" applyBorder="1" applyAlignment="1">
      <alignment horizontal="center" vertical="center" wrapText="1"/>
    </xf>
    <xf numFmtId="0" fontId="43" fillId="4" borderId="17" xfId="47" applyFont="1" applyFill="1" applyBorder="1" applyAlignment="1">
      <alignment horizontal="center" vertical="center"/>
    </xf>
    <xf numFmtId="2" fontId="43" fillId="0" borderId="17" xfId="47" applyNumberFormat="1" applyFont="1" applyFill="1" applyBorder="1" applyAlignment="1">
      <alignment horizontal="center" vertical="center"/>
    </xf>
    <xf numFmtId="2" fontId="43" fillId="4" borderId="1" xfId="47" applyNumberFormat="1" applyFont="1" applyFill="1" applyBorder="1" applyAlignment="1">
      <alignment horizontal="center" vertical="center"/>
    </xf>
    <xf numFmtId="4" fontId="43" fillId="0" borderId="1" xfId="47" applyNumberFormat="1" applyFont="1" applyFill="1" applyBorder="1" applyAlignment="1">
      <alignment horizontal="left" vertical="center"/>
    </xf>
    <xf numFmtId="2" fontId="43" fillId="0" borderId="1" xfId="8" applyNumberFormat="1" applyFont="1" applyFill="1" applyBorder="1" applyAlignment="1">
      <alignment horizontal="center" vertical="center" wrapText="1"/>
    </xf>
    <xf numFmtId="4" fontId="43" fillId="0" borderId="17" xfId="47" applyNumberFormat="1" applyFont="1" applyFill="1" applyBorder="1" applyAlignment="1">
      <alignment horizontal="center" vertical="center" wrapText="1"/>
    </xf>
    <xf numFmtId="4" fontId="43" fillId="0" borderId="1" xfId="47" applyNumberFormat="1" applyFont="1" applyFill="1" applyBorder="1" applyAlignment="1">
      <alignment horizontal="center" vertical="center" wrapText="1"/>
    </xf>
    <xf numFmtId="4" fontId="43" fillId="0" borderId="1" xfId="47" applyNumberFormat="1" applyFont="1" applyFill="1" applyBorder="1" applyAlignment="1">
      <alignment horizontal="center" vertical="center"/>
    </xf>
    <xf numFmtId="166" fontId="43" fillId="0" borderId="1" xfId="47" applyNumberFormat="1" applyFont="1" applyFill="1" applyBorder="1" applyAlignment="1">
      <alignment horizontal="center" vertical="center"/>
    </xf>
    <xf numFmtId="166" fontId="47" fillId="0" borderId="1" xfId="8" applyNumberFormat="1" applyFont="1" applyFill="1" applyBorder="1" applyAlignment="1">
      <alignment horizontal="left" vertical="center"/>
    </xf>
    <xf numFmtId="166" fontId="47" fillId="0" borderId="1" xfId="47" applyNumberFormat="1" applyFont="1" applyFill="1" applyBorder="1" applyAlignment="1">
      <alignment horizontal="center" vertical="center"/>
    </xf>
    <xf numFmtId="166" fontId="43" fillId="0" borderId="1" xfId="47" applyNumberFormat="1" applyFont="1" applyFill="1" applyBorder="1" applyAlignment="1">
      <alignment horizontal="left" vertical="center"/>
    </xf>
    <xf numFmtId="0" fontId="45" fillId="0" borderId="17" xfId="47" applyFont="1" applyFill="1" applyBorder="1" applyAlignment="1">
      <alignment horizontal="left" vertical="center"/>
    </xf>
    <xf numFmtId="166" fontId="43" fillId="0" borderId="1" xfId="3" applyNumberFormat="1" applyFont="1" applyFill="1" applyBorder="1" applyAlignment="1">
      <alignment horizontal="center" vertical="center"/>
    </xf>
    <xf numFmtId="0" fontId="43" fillId="0" borderId="1" xfId="0" applyFont="1" applyFill="1" applyBorder="1" applyAlignment="1">
      <alignment horizontal="left" vertical="center"/>
    </xf>
    <xf numFmtId="0" fontId="43" fillId="0" borderId="1" xfId="47" applyFont="1" applyFill="1" applyBorder="1" applyAlignment="1">
      <alignment horizontal="left" vertical="center"/>
    </xf>
    <xf numFmtId="0" fontId="43" fillId="0" borderId="0" xfId="0" applyFont="1" applyFill="1" applyAlignment="1">
      <alignment vertical="center"/>
    </xf>
    <xf numFmtId="166" fontId="47" fillId="0" borderId="1" xfId="47" applyNumberFormat="1" applyFont="1" applyBorder="1" applyAlignment="1">
      <alignment horizontal="center" vertical="center"/>
    </xf>
    <xf numFmtId="166" fontId="43" fillId="0" borderId="17" xfId="0" applyNumberFormat="1" applyFont="1" applyFill="1" applyBorder="1" applyAlignment="1">
      <alignment horizontal="center" vertical="center"/>
    </xf>
    <xf numFmtId="166" fontId="47" fillId="0" borderId="17" xfId="0" applyNumberFormat="1" applyFont="1" applyFill="1" applyBorder="1" applyAlignment="1">
      <alignment horizontal="center" vertical="center"/>
    </xf>
    <xf numFmtId="166" fontId="47" fillId="4" borderId="1" xfId="8" applyNumberFormat="1" applyFont="1" applyFill="1" applyBorder="1" applyAlignment="1">
      <alignment horizontal="left" vertical="center"/>
    </xf>
    <xf numFmtId="2" fontId="47" fillId="0" borderId="1" xfId="0" applyNumberFormat="1" applyFont="1" applyBorder="1" applyAlignment="1">
      <alignment horizontal="center" vertical="center"/>
    </xf>
    <xf numFmtId="2" fontId="47" fillId="4" borderId="1" xfId="47" applyNumberFormat="1" applyFont="1" applyFill="1" applyBorder="1" applyAlignment="1">
      <alignment horizontal="center" vertical="center" wrapText="1"/>
    </xf>
    <xf numFmtId="0" fontId="47" fillId="0" borderId="2" xfId="0" applyFont="1" applyBorder="1" applyAlignment="1">
      <alignment horizontal="left" vertical="center" wrapText="1"/>
    </xf>
    <xf numFmtId="2" fontId="47" fillId="0" borderId="1" xfId="47" applyNumberFormat="1" applyFont="1" applyFill="1" applyBorder="1" applyAlignment="1">
      <alignment horizontal="center" vertical="center"/>
    </xf>
    <xf numFmtId="0" fontId="43" fillId="4" borderId="0" xfId="47" applyFont="1" applyFill="1" applyAlignment="1">
      <alignment horizontal="left" vertical="center" wrapText="1"/>
    </xf>
    <xf numFmtId="0" fontId="43" fillId="4" borderId="0" xfId="0" applyFont="1" applyFill="1" applyAlignment="1">
      <alignment horizontal="left" vertical="center"/>
    </xf>
    <xf numFmtId="0" fontId="43" fillId="4" borderId="0" xfId="0" applyFont="1" applyFill="1" applyAlignment="1">
      <alignment horizontal="center" vertical="center"/>
    </xf>
    <xf numFmtId="0" fontId="43" fillId="4" borderId="0" xfId="47" applyFont="1" applyFill="1" applyAlignment="1">
      <alignment horizontal="left" vertical="center"/>
    </xf>
    <xf numFmtId="0" fontId="43" fillId="0" borderId="1" xfId="0" applyFont="1" applyBorder="1" applyAlignment="1">
      <alignment vertical="center"/>
    </xf>
    <xf numFmtId="166" fontId="47" fillId="4" borderId="1" xfId="47" applyNumberFormat="1" applyFont="1" applyFill="1" applyBorder="1" applyAlignment="1">
      <alignment horizontal="center" vertical="center"/>
    </xf>
    <xf numFmtId="166" fontId="43" fillId="4" borderId="1" xfId="47" applyNumberFormat="1" applyFont="1" applyFill="1" applyBorder="1" applyAlignment="1">
      <alignment horizontal="center" vertical="center"/>
    </xf>
    <xf numFmtId="0" fontId="43" fillId="4" borderId="1" xfId="47" applyFont="1" applyFill="1" applyBorder="1" applyAlignment="1">
      <alignment horizontal="left" vertical="center" wrapText="1"/>
    </xf>
    <xf numFmtId="0" fontId="43" fillId="4" borderId="1" xfId="47" applyFont="1" applyFill="1" applyBorder="1" applyAlignment="1">
      <alignment horizontal="center" vertical="center"/>
    </xf>
    <xf numFmtId="0" fontId="43" fillId="4" borderId="1" xfId="47" applyFont="1" applyFill="1" applyBorder="1" applyAlignment="1">
      <alignment horizontal="left" wrapText="1"/>
    </xf>
    <xf numFmtId="0" fontId="47" fillId="0" borderId="1" xfId="0" applyFont="1" applyFill="1" applyBorder="1" applyAlignment="1">
      <alignment horizontal="left" vertical="center"/>
    </xf>
    <xf numFmtId="49" fontId="43" fillId="0" borderId="1" xfId="47" applyNumberFormat="1" applyFont="1" applyFill="1" applyBorder="1" applyAlignment="1" applyProtection="1">
      <alignment horizontal="center" vertical="center"/>
      <protection locked="0"/>
    </xf>
    <xf numFmtId="0" fontId="43" fillId="0" borderId="1" xfId="8" applyFont="1" applyFill="1" applyBorder="1" applyAlignment="1">
      <alignment horizontal="left" wrapText="1"/>
    </xf>
    <xf numFmtId="166" fontId="43" fillId="0" borderId="14" xfId="0" applyNumberFormat="1" applyFont="1" applyFill="1" applyBorder="1" applyAlignment="1">
      <alignment horizontal="center" vertical="center"/>
    </xf>
    <xf numFmtId="2" fontId="43" fillId="0" borderId="1" xfId="47" applyNumberFormat="1" applyFont="1" applyFill="1" applyBorder="1" applyAlignment="1">
      <alignment horizontal="center" vertical="center"/>
    </xf>
    <xf numFmtId="0" fontId="47" fillId="4" borderId="1" xfId="47" applyFont="1" applyFill="1" applyBorder="1" applyAlignment="1">
      <alignment horizontal="left" vertical="center"/>
    </xf>
    <xf numFmtId="49" fontId="43" fillId="0" borderId="1" xfId="47" applyNumberFormat="1" applyFont="1" applyBorder="1" applyAlignment="1" applyProtection="1">
      <alignment horizontal="center" vertical="center"/>
      <protection locked="0"/>
    </xf>
    <xf numFmtId="2" fontId="43" fillId="0" borderId="16" xfId="47" applyNumberFormat="1" applyFont="1" applyBorder="1" applyAlignment="1" applyProtection="1">
      <alignment horizontal="center" vertical="center"/>
      <protection locked="0"/>
    </xf>
    <xf numFmtId="4" fontId="43" fillId="0" borderId="1" xfId="47" applyNumberFormat="1" applyFont="1" applyBorder="1" applyAlignment="1">
      <alignment horizontal="center" vertical="center"/>
    </xf>
    <xf numFmtId="0" fontId="50" fillId="0" borderId="0" xfId="0" applyFont="1"/>
    <xf numFmtId="166" fontId="43" fillId="4" borderId="14" xfId="0" applyNumberFormat="1" applyFont="1" applyFill="1" applyBorder="1" applyAlignment="1">
      <alignment horizontal="center" vertical="center"/>
    </xf>
    <xf numFmtId="0" fontId="11" fillId="0" borderId="0" xfId="9" applyFont="1" applyAlignment="1">
      <alignment horizontal="right" vertical="top" wrapText="1"/>
    </xf>
    <xf numFmtId="0" fontId="11" fillId="0" borderId="0" xfId="9" applyFont="1" applyAlignment="1">
      <alignment horizontal="right" vertical="top"/>
    </xf>
    <xf numFmtId="0" fontId="7" fillId="0" borderId="0" xfId="9" applyFont="1" applyAlignment="1">
      <alignment horizontal="right" wrapText="1"/>
    </xf>
    <xf numFmtId="0" fontId="7" fillId="0" borderId="0" xfId="9" applyFont="1" applyAlignment="1">
      <alignment horizontal="right"/>
    </xf>
    <xf numFmtId="0" fontId="13" fillId="0" borderId="0" xfId="47" applyFont="1" applyAlignment="1">
      <alignment horizontal="center" vertical="top" wrapText="1"/>
    </xf>
    <xf numFmtId="0" fontId="14" fillId="0" borderId="0" xfId="9" applyFont="1" applyAlignment="1">
      <alignment horizontal="center" vertical="top" wrapText="1"/>
    </xf>
    <xf numFmtId="0" fontId="14" fillId="0" borderId="0" xfId="9" applyFont="1" applyAlignment="1">
      <alignment wrapText="1"/>
    </xf>
    <xf numFmtId="0" fontId="15" fillId="0" borderId="2" xfId="47" applyFont="1" applyBorder="1" applyAlignment="1">
      <alignment horizontal="left" vertical="top" wrapText="1"/>
    </xf>
    <xf numFmtId="0" fontId="15" fillId="0" borderId="12" xfId="9" applyFont="1" applyBorder="1" applyAlignment="1">
      <alignment horizontal="left" wrapText="1"/>
    </xf>
    <xf numFmtId="0" fontId="15" fillId="0" borderId="14" xfId="9" applyFont="1" applyBorder="1" applyAlignment="1">
      <alignment horizontal="left" wrapText="1"/>
    </xf>
    <xf numFmtId="0" fontId="12" fillId="0" borderId="2" xfId="9" applyFont="1" applyBorder="1" applyAlignment="1">
      <alignment horizontal="left" wrapText="1"/>
    </xf>
    <xf numFmtId="0" fontId="12" fillId="0" borderId="12" xfId="9" applyFont="1" applyBorder="1" applyAlignment="1">
      <alignment horizontal="left"/>
    </xf>
    <xf numFmtId="0" fontId="12" fillId="0" borderId="14" xfId="9" applyFont="1" applyBorder="1" applyAlignment="1">
      <alignment horizontal="left"/>
    </xf>
    <xf numFmtId="0" fontId="12" fillId="0" borderId="13" xfId="9" applyFont="1" applyBorder="1" applyAlignment="1">
      <alignment horizontal="left" wrapText="1"/>
    </xf>
    <xf numFmtId="0" fontId="12" fillId="0" borderId="13" xfId="9" applyFont="1" applyBorder="1" applyAlignment="1">
      <alignment horizontal="left"/>
    </xf>
    <xf numFmtId="0" fontId="7" fillId="0" borderId="1" xfId="9" applyFont="1" applyBorder="1" applyAlignment="1">
      <alignment horizontal="center"/>
    </xf>
    <xf numFmtId="0" fontId="16" fillId="0" borderId="1" xfId="9" applyFont="1" applyBorder="1" applyAlignment="1">
      <alignment horizontal="left"/>
    </xf>
    <xf numFmtId="0" fontId="16" fillId="0" borderId="1" xfId="9" applyFont="1" applyBorder="1" applyAlignment="1">
      <alignment horizontal="left" wrapText="1"/>
    </xf>
    <xf numFmtId="0" fontId="6" fillId="0" borderId="1" xfId="9" applyFont="1" applyBorder="1" applyAlignment="1">
      <alignment horizontal="center"/>
    </xf>
    <xf numFmtId="0" fontId="16" fillId="0" borderId="1" xfId="9" applyFont="1" applyBorder="1" applyAlignment="1">
      <alignment horizontal="center"/>
    </xf>
    <xf numFmtId="0" fontId="16" fillId="0" borderId="1" xfId="9" applyFont="1" applyBorder="1" applyAlignment="1">
      <alignment horizontal="left" vertical="top" wrapText="1"/>
    </xf>
    <xf numFmtId="0" fontId="16" fillId="0" borderId="1" xfId="9" applyFont="1" applyBorder="1" applyAlignment="1">
      <alignment horizontal="left" vertical="top"/>
    </xf>
    <xf numFmtId="0" fontId="16" fillId="0" borderId="1" xfId="9" applyFont="1" applyBorder="1" applyAlignment="1">
      <alignment horizontal="left" vertical="center" wrapText="1"/>
    </xf>
    <xf numFmtId="0" fontId="16" fillId="0" borderId="1" xfId="9" applyFont="1" applyBorder="1" applyAlignment="1">
      <alignment horizontal="center" vertical="center" wrapText="1"/>
    </xf>
    <xf numFmtId="0" fontId="16" fillId="0" borderId="1" xfId="9" applyFont="1" applyBorder="1" applyAlignment="1">
      <alignment horizontal="center" vertical="center"/>
    </xf>
    <xf numFmtId="0" fontId="6" fillId="0" borderId="1" xfId="9" applyFont="1" applyBorder="1" applyAlignment="1">
      <alignment horizontal="left" vertical="top" wrapText="1"/>
    </xf>
    <xf numFmtId="0" fontId="8" fillId="5" borderId="3" xfId="47" applyFont="1" applyFill="1" applyBorder="1" applyAlignment="1">
      <alignment horizontal="center" vertical="center" wrapText="1"/>
    </xf>
    <xf numFmtId="0" fontId="8" fillId="5" borderId="4" xfId="47" applyFont="1" applyFill="1" applyBorder="1" applyAlignment="1">
      <alignment horizontal="center" vertical="center"/>
    </xf>
    <xf numFmtId="0" fontId="8" fillId="5" borderId="8" xfId="47" applyFont="1" applyFill="1" applyBorder="1" applyAlignment="1">
      <alignment horizontal="center" vertical="center"/>
    </xf>
    <xf numFmtId="0" fontId="6" fillId="5" borderId="3" xfId="47" applyFont="1" applyFill="1" applyBorder="1" applyAlignment="1">
      <alignment horizontal="left" vertical="center"/>
    </xf>
    <xf numFmtId="0" fontId="6" fillId="5" borderId="4" xfId="47" applyFont="1" applyFill="1" applyBorder="1" applyAlignment="1">
      <alignment horizontal="left" vertical="center"/>
    </xf>
    <xf numFmtId="0" fontId="6" fillId="5" borderId="8" xfId="47" applyFont="1" applyFill="1" applyBorder="1" applyAlignment="1">
      <alignment horizontal="left" vertical="center"/>
    </xf>
    <xf numFmtId="0" fontId="5" fillId="0" borderId="6" xfId="4" applyBorder="1" applyAlignment="1">
      <alignment horizontal="left" vertical="center" wrapText="1"/>
    </xf>
    <xf numFmtId="0" fontId="5" fillId="0" borderId="9" xfId="4" applyBorder="1" applyAlignment="1">
      <alignment horizontal="left" vertical="center" wrapText="1"/>
    </xf>
    <xf numFmtId="0" fontId="5" fillId="0" borderId="5" xfId="4" applyBorder="1" applyAlignment="1">
      <alignment horizontal="left" vertical="center" wrapText="1"/>
    </xf>
    <xf numFmtId="0" fontId="5" fillId="0" borderId="0" xfId="4" applyAlignment="1">
      <alignment horizontal="left" vertical="center" wrapText="1"/>
    </xf>
    <xf numFmtId="0" fontId="5" fillId="0" borderId="10" xfId="4" applyBorder="1" applyAlignment="1">
      <alignment horizontal="left" vertical="center" wrapText="1"/>
    </xf>
    <xf numFmtId="0" fontId="5" fillId="0" borderId="5" xfId="4" applyBorder="1" applyAlignment="1">
      <alignment wrapText="1"/>
    </xf>
    <xf numFmtId="0" fontId="5" fillId="0" borderId="0" xfId="4"/>
    <xf numFmtId="0" fontId="5" fillId="0" borderId="10" xfId="4" applyBorder="1"/>
    <xf numFmtId="0" fontId="5" fillId="6" borderId="7" xfId="4" applyFill="1" applyBorder="1" applyAlignment="1">
      <alignment wrapText="1"/>
    </xf>
    <xf numFmtId="0" fontId="5" fillId="6" borderId="1" xfId="4" applyFill="1" applyBorder="1" applyAlignment="1">
      <alignment wrapText="1"/>
    </xf>
    <xf numFmtId="0" fontId="5" fillId="6" borderId="11" xfId="4" applyFill="1" applyBorder="1" applyAlignment="1">
      <alignment wrapText="1"/>
    </xf>
    <xf numFmtId="0" fontId="5" fillId="7" borderId="5" xfId="4" applyFill="1" applyBorder="1" applyAlignment="1">
      <alignment wrapText="1"/>
    </xf>
    <xf numFmtId="0" fontId="5" fillId="7" borderId="0" xfId="4" applyFill="1"/>
    <xf numFmtId="0" fontId="5" fillId="7" borderId="10" xfId="4" applyFill="1" applyBorder="1"/>
    <xf numFmtId="0" fontId="4" fillId="0" borderId="5" xfId="4" applyFont="1" applyBorder="1" applyAlignment="1">
      <alignment horizontal="left" vertical="center" wrapText="1"/>
    </xf>
    <xf numFmtId="0" fontId="4" fillId="0" borderId="0" xfId="4" applyFont="1" applyAlignment="1">
      <alignment horizontal="left" vertical="center" wrapText="1"/>
    </xf>
    <xf numFmtId="0" fontId="4" fillId="0" borderId="10" xfId="4" applyFont="1" applyBorder="1" applyAlignment="1">
      <alignment horizontal="left" vertical="center" wrapText="1"/>
    </xf>
    <xf numFmtId="0" fontId="45" fillId="0" borderId="0" xfId="58" applyFont="1" applyAlignment="1">
      <alignment horizontal="left" vertical="center"/>
    </xf>
    <xf numFmtId="0" fontId="45" fillId="4" borderId="0" xfId="0" applyFont="1" applyFill="1" applyAlignment="1">
      <alignment horizontal="left" vertical="center" wrapText="1"/>
    </xf>
    <xf numFmtId="0" fontId="45" fillId="4" borderId="0" xfId="0" applyFont="1" applyFill="1" applyAlignment="1">
      <alignment horizontal="center" vertical="center" wrapText="1"/>
    </xf>
    <xf numFmtId="0" fontId="45" fillId="4" borderId="19" xfId="0" applyFont="1" applyFill="1" applyBorder="1" applyAlignment="1">
      <alignment horizontal="center" vertical="center" wrapText="1"/>
    </xf>
  </cellXfs>
  <cellStyles count="93">
    <cellStyle name="60% — акцент2 2" xfId="21" xr:uid="{00000000-0005-0000-0000-000000000000}"/>
    <cellStyle name="Excel Built-in Normal" xfId="24" xr:uid="{00000000-0005-0000-0000-000001000000}"/>
    <cellStyle name="Heading 2 2" xfId="25" xr:uid="{00000000-0005-0000-0000-000002000000}"/>
    <cellStyle name="Normal 2" xfId="27" xr:uid="{00000000-0005-0000-0000-000003000000}"/>
    <cellStyle name="Normal 2 2" xfId="18" xr:uid="{00000000-0005-0000-0000-000004000000}"/>
    <cellStyle name="Normal 2 2 2" xfId="56" xr:uid="{00000000-0005-0000-0000-000005000000}"/>
    <cellStyle name="Normal 2 2 2 2" xfId="71" xr:uid="{00000000-0005-0000-0000-000006000000}"/>
    <cellStyle name="Normal 2 3" xfId="19" xr:uid="{00000000-0005-0000-0000-000007000000}"/>
    <cellStyle name="Normal 2 3 2" xfId="62" xr:uid="{00000000-0005-0000-0000-000008000000}"/>
    <cellStyle name="Normal 2 4" xfId="57" xr:uid="{00000000-0005-0000-0000-000009000000}"/>
    <cellStyle name="Normal 2 4 2" xfId="72" xr:uid="{00000000-0005-0000-0000-00000A000000}"/>
    <cellStyle name="Normal_Золотая смета" xfId="77" xr:uid="{035D004D-A5D2-4A6C-B81B-61AB0D46E1E7}"/>
    <cellStyle name="S0" xfId="26" xr:uid="{00000000-0005-0000-0000-00000C000000}"/>
    <cellStyle name="S1" xfId="20" xr:uid="{00000000-0005-0000-0000-00000D000000}"/>
    <cellStyle name="S10" xfId="22"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29" xr:uid="{00000000-0005-0000-0000-000015000000}"/>
    <cellStyle name="S18" xfId="32" xr:uid="{00000000-0005-0000-0000-000016000000}"/>
    <cellStyle name="S19" xfId="34" xr:uid="{00000000-0005-0000-0000-000017000000}"/>
    <cellStyle name="S2" xfId="36" xr:uid="{00000000-0005-0000-0000-000018000000}"/>
    <cellStyle name="S20" xfId="13" xr:uid="{00000000-0005-0000-0000-000019000000}"/>
    <cellStyle name="S21" xfId="16" xr:uid="{00000000-0005-0000-0000-00001A000000}"/>
    <cellStyle name="S22" xfId="30" xr:uid="{00000000-0005-0000-0000-00001B000000}"/>
    <cellStyle name="S23" xfId="33" xr:uid="{00000000-0005-0000-0000-00001C000000}"/>
    <cellStyle name="S24" xfId="35" xr:uid="{00000000-0005-0000-0000-00001D000000}"/>
    <cellStyle name="S25" xfId="37" xr:uid="{00000000-0005-0000-0000-00001E000000}"/>
    <cellStyle name="S3" xfId="38" xr:uid="{00000000-0005-0000-0000-00001F000000}"/>
    <cellStyle name="S4" xfId="39" xr:uid="{00000000-0005-0000-0000-000020000000}"/>
    <cellStyle name="S5" xfId="40" xr:uid="{00000000-0005-0000-0000-000021000000}"/>
    <cellStyle name="S6" xfId="41" xr:uid="{00000000-0005-0000-0000-000022000000}"/>
    <cellStyle name="S7" xfId="42" xr:uid="{00000000-0005-0000-0000-000023000000}"/>
    <cellStyle name="S8" xfId="43" xr:uid="{00000000-0005-0000-0000-000024000000}"/>
    <cellStyle name="S9" xfId="44" xr:uid="{00000000-0005-0000-0000-000025000000}"/>
    <cellStyle name="Гиперссылка 2" xfId="45" xr:uid="{00000000-0005-0000-0000-000026000000}"/>
    <cellStyle name="для себестоимости" xfId="46" xr:uid="{00000000-0005-0000-0000-000027000000}"/>
    <cellStyle name="для себестоимости 2" xfId="65" xr:uid="{00000000-0005-0000-0000-000028000000}"/>
    <cellStyle name="для себестоимости 2 2" xfId="88" xr:uid="{186176DD-4645-4AF9-B062-D8B7153783B1}"/>
    <cellStyle name="для себестоимости 3" xfId="79" xr:uid="{6C9B1EB7-61E5-4E8A-9B20-8C2206774ABD}"/>
    <cellStyle name="Звичайний 2" xfId="73" xr:uid="{EBC2C9E8-5BBF-4AC0-B8F7-8B6F526A95AD}"/>
    <cellStyle name="Обычный" xfId="0" builtinId="0"/>
    <cellStyle name="Обычный 2" xfId="23" xr:uid="{00000000-0005-0000-0000-00002A000000}"/>
    <cellStyle name="Обычный 2 2" xfId="47" xr:uid="{00000000-0005-0000-0000-00002B000000}"/>
    <cellStyle name="Обычный 2 2 2" xfId="58" xr:uid="{00000000-0005-0000-0000-00002C000000}"/>
    <cellStyle name="Обычный 3" xfId="6" xr:uid="{00000000-0005-0000-0000-00002D000000}"/>
    <cellStyle name="Обычный 3 2" xfId="48" xr:uid="{00000000-0005-0000-0000-00002E000000}"/>
    <cellStyle name="Обычный 3 2 2" xfId="66" xr:uid="{00000000-0005-0000-0000-00002F000000}"/>
    <cellStyle name="Обычный 3 2 2 2" xfId="89" xr:uid="{33C33880-F8AA-43BF-9A54-717844271306}"/>
    <cellStyle name="Обычный 3 2 3" xfId="80" xr:uid="{58A848DE-12DF-45EE-B653-651300158624}"/>
    <cellStyle name="Обычный 3 3" xfId="59" xr:uid="{00000000-0005-0000-0000-000030000000}"/>
    <cellStyle name="Обычный 3 3 2" xfId="84" xr:uid="{EA040D82-C5B8-40CE-A616-4AC137F9DDD7}"/>
    <cellStyle name="Обычный 3 4" xfId="74" xr:uid="{61FDF35A-9AB9-489D-968D-EDFAC9296C69}"/>
    <cellStyle name="Обычный 4" xfId="1" xr:uid="{00000000-0005-0000-0000-000031000000}"/>
    <cellStyle name="Обычный 4 2" xfId="10" xr:uid="{00000000-0005-0000-0000-000032000000}"/>
    <cellStyle name="Обычный 4 2 2" xfId="49" xr:uid="{00000000-0005-0000-0000-000033000000}"/>
    <cellStyle name="Обычный 4 2 2 2" xfId="67" xr:uid="{00000000-0005-0000-0000-000034000000}"/>
    <cellStyle name="Обычный 5" xfId="4" xr:uid="{00000000-0005-0000-0000-000035000000}"/>
    <cellStyle name="Обычный 6" xfId="9" xr:uid="{00000000-0005-0000-0000-000036000000}"/>
    <cellStyle name="Обычный 6 2" xfId="50" xr:uid="{00000000-0005-0000-0000-000037000000}"/>
    <cellStyle name="Обычный 6 2 2" xfId="51" xr:uid="{00000000-0005-0000-0000-000038000000}"/>
    <cellStyle name="Обычный 6 2 2 2" xfId="69" xr:uid="{00000000-0005-0000-0000-000039000000}"/>
    <cellStyle name="Обычный 6 2 2 2 2" xfId="91" xr:uid="{B5D9B523-8E50-4D7D-85F9-BD5E7CA82C15}"/>
    <cellStyle name="Обычный 6 2 2 3" xfId="82" xr:uid="{F8CE2695-2B8C-4452-9934-E04FD8576482}"/>
    <cellStyle name="Обычный 6 2 3" xfId="68" xr:uid="{00000000-0005-0000-0000-00003A000000}"/>
    <cellStyle name="Обычный 6 2 3 2" xfId="90" xr:uid="{5D1DAA8F-1554-4299-AECA-010FD54E59D4}"/>
    <cellStyle name="Обычный 6 2 4" xfId="81" xr:uid="{7D8696CD-F4CF-4FDF-8A5A-43A40D17BD69}"/>
    <cellStyle name="Обычный 6 3" xfId="52" xr:uid="{00000000-0005-0000-0000-00003B000000}"/>
    <cellStyle name="Обычный 6 3 2" xfId="70" xr:uid="{00000000-0005-0000-0000-00003C000000}"/>
    <cellStyle name="Обычный 6 3 2 2" xfId="92" xr:uid="{9D43B5A1-0FBF-4056-931E-0289290F1C00}"/>
    <cellStyle name="Обычный 6 3 3" xfId="83" xr:uid="{73D2891C-EFC5-4F35-8579-BD11068A0CBF}"/>
    <cellStyle name="Обычный 6 4" xfId="60" xr:uid="{00000000-0005-0000-0000-00003D000000}"/>
    <cellStyle name="Обычный 6 4 2" xfId="85" xr:uid="{D74529CD-5636-4C49-AA09-DBE2FC237215}"/>
    <cellStyle name="Обычный 6 5" xfId="75" xr:uid="{BB52D4BF-9B3D-445E-9807-6962F5219505}"/>
    <cellStyle name="Обычный 7" xfId="12" xr:uid="{00000000-0005-0000-0000-00003E000000}"/>
    <cellStyle name="Обычный 7 2" xfId="28" xr:uid="{00000000-0005-0000-0000-00003F000000}"/>
    <cellStyle name="Обычный 7 2 2" xfId="63" xr:uid="{00000000-0005-0000-0000-000040000000}"/>
    <cellStyle name="Обычный 7 2 2 2" xfId="87" xr:uid="{2F45A93D-3FE0-4018-AFE4-F9F461A80CA5}"/>
    <cellStyle name="Обычный 7 2 3" xfId="78" xr:uid="{0B7A2E94-58C3-4727-A011-97F1244258B2}"/>
    <cellStyle name="Обычный 7 3" xfId="61" xr:uid="{00000000-0005-0000-0000-000041000000}"/>
    <cellStyle name="Обычный 7 3 2" xfId="86" xr:uid="{A3B8698F-E609-451C-9B2B-6757D3761B3D}"/>
    <cellStyle name="Обычный 7 4" xfId="76" xr:uid="{07254129-E6DA-4AF2-9AE1-91F13A6AE6B1}"/>
    <cellStyle name="Обычный 8" xfId="15" xr:uid="{00000000-0005-0000-0000-000042000000}"/>
    <cellStyle name="Обычный 8 2" xfId="53" xr:uid="{00000000-0005-0000-0000-000043000000}"/>
    <cellStyle name="Обычный 9" xfId="31" xr:uid="{00000000-0005-0000-0000-000044000000}"/>
    <cellStyle name="Обычный 9 2" xfId="64" xr:uid="{00000000-0005-0000-0000-000045000000}"/>
    <cellStyle name="Пояснение" xfId="8" builtinId="53"/>
    <cellStyle name="Стиль 1" xfId="54" xr:uid="{00000000-0005-0000-0000-000047000000}"/>
    <cellStyle name="Финансовый" xfId="3" builtinId="3"/>
    <cellStyle name="Финансовый 2" xfId="55" xr:uid="{00000000-0005-0000-0000-00004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93" t="s">
        <v>0</v>
      </c>
      <c r="B1" s="194"/>
      <c r="C1" s="194"/>
      <c r="D1" s="194"/>
      <c r="E1" s="194"/>
      <c r="F1" s="194"/>
      <c r="G1" s="194"/>
      <c r="H1" s="194"/>
      <c r="I1" s="194"/>
      <c r="J1" s="194"/>
      <c r="K1" s="194"/>
      <c r="L1" s="194"/>
      <c r="M1" s="194"/>
      <c r="N1" s="194"/>
      <c r="O1" s="194"/>
      <c r="P1" s="194"/>
      <c r="Q1" s="194"/>
    </row>
    <row r="2" spans="1:17" ht="30" customHeight="1">
      <c r="A2" s="195" t="s">
        <v>1</v>
      </c>
      <c r="B2" s="196"/>
      <c r="C2" s="196"/>
      <c r="D2" s="196"/>
      <c r="E2" s="196"/>
      <c r="F2" s="196"/>
      <c r="G2" s="196"/>
      <c r="H2" s="196"/>
      <c r="I2" s="196"/>
      <c r="J2" s="196"/>
      <c r="K2" s="196"/>
      <c r="L2" s="196"/>
      <c r="M2" s="196"/>
      <c r="N2" s="196"/>
      <c r="O2" s="196"/>
      <c r="P2" s="196"/>
      <c r="Q2" s="196"/>
    </row>
    <row r="3" spans="1:17" ht="20.25" customHeight="1">
      <c r="B3" s="11"/>
      <c r="C3" s="11"/>
      <c r="D3" s="11"/>
      <c r="E3" s="197" t="s">
        <v>2</v>
      </c>
      <c r="F3" s="198"/>
      <c r="G3" s="199"/>
      <c r="H3" s="199"/>
      <c r="I3" s="199"/>
      <c r="J3" s="199"/>
      <c r="K3" s="199"/>
      <c r="L3" s="199"/>
      <c r="M3" s="199"/>
      <c r="N3" s="199"/>
      <c r="O3" s="11"/>
      <c r="P3" s="11"/>
      <c r="Q3" s="11"/>
    </row>
    <row r="4" spans="1:17">
      <c r="B4" s="11"/>
      <c r="C4" s="11"/>
      <c r="D4" s="11"/>
      <c r="E4" s="12"/>
      <c r="F4" s="13"/>
      <c r="G4" s="14"/>
      <c r="H4" s="14"/>
      <c r="I4" s="14"/>
      <c r="J4" s="14"/>
      <c r="K4" s="14"/>
      <c r="L4" s="14"/>
      <c r="M4" s="14"/>
      <c r="N4" s="14"/>
      <c r="O4" s="11"/>
      <c r="P4" s="11"/>
      <c r="Q4" s="11"/>
    </row>
    <row r="5" spans="1:17" ht="59.25" customHeight="1">
      <c r="A5" s="15"/>
      <c r="B5" s="200" t="s">
        <v>3</v>
      </c>
      <c r="C5" s="201"/>
      <c r="D5" s="201"/>
      <c r="E5" s="201"/>
      <c r="F5" s="201"/>
      <c r="G5" s="201"/>
      <c r="H5" s="201"/>
      <c r="I5" s="201"/>
      <c r="J5" s="201"/>
      <c r="K5" s="201"/>
      <c r="L5" s="201"/>
      <c r="M5" s="201"/>
      <c r="N5" s="201"/>
      <c r="O5" s="201"/>
      <c r="P5" s="201"/>
      <c r="Q5" s="202"/>
    </row>
    <row r="6" spans="1:17" ht="64.5" customHeight="1">
      <c r="A6" s="16">
        <v>1</v>
      </c>
      <c r="B6" s="203" t="s">
        <v>4</v>
      </c>
      <c r="C6" s="204"/>
      <c r="D6" s="204"/>
      <c r="E6" s="204"/>
      <c r="F6" s="204"/>
      <c r="G6" s="204"/>
      <c r="H6" s="204"/>
      <c r="I6" s="204"/>
      <c r="J6" s="204"/>
      <c r="K6" s="204"/>
      <c r="L6" s="204"/>
      <c r="M6" s="204"/>
      <c r="N6" s="204"/>
      <c r="O6" s="204"/>
      <c r="P6" s="204"/>
      <c r="Q6" s="205"/>
    </row>
    <row r="7" spans="1:17" ht="18" customHeight="1">
      <c r="A7" s="16">
        <v>2</v>
      </c>
      <c r="B7" s="203" t="s">
        <v>5</v>
      </c>
      <c r="C7" s="204"/>
      <c r="D7" s="204"/>
      <c r="E7" s="204"/>
      <c r="F7" s="204"/>
      <c r="G7" s="204"/>
      <c r="H7" s="204"/>
      <c r="I7" s="204"/>
      <c r="J7" s="204"/>
      <c r="K7" s="204"/>
      <c r="L7" s="204"/>
      <c r="M7" s="204"/>
      <c r="N7" s="204"/>
      <c r="O7" s="204"/>
      <c r="P7" s="204"/>
      <c r="Q7" s="205"/>
    </row>
    <row r="8" spans="1:17" ht="45" customHeight="1">
      <c r="A8" s="16">
        <v>3</v>
      </c>
      <c r="B8" s="203" t="s">
        <v>6</v>
      </c>
      <c r="C8" s="204"/>
      <c r="D8" s="204"/>
      <c r="E8" s="204"/>
      <c r="F8" s="204"/>
      <c r="G8" s="204"/>
      <c r="H8" s="204"/>
      <c r="I8" s="204"/>
      <c r="J8" s="204"/>
      <c r="K8" s="204"/>
      <c r="L8" s="204"/>
      <c r="M8" s="204"/>
      <c r="N8" s="204"/>
      <c r="O8" s="204"/>
      <c r="P8" s="204"/>
      <c r="Q8" s="205"/>
    </row>
    <row r="9" spans="1:17" ht="24" customHeight="1">
      <c r="A9" s="16">
        <v>4</v>
      </c>
      <c r="B9" s="203" t="s">
        <v>7</v>
      </c>
      <c r="C9" s="204"/>
      <c r="D9" s="204"/>
      <c r="E9" s="204"/>
      <c r="F9" s="204"/>
      <c r="G9" s="204"/>
      <c r="H9" s="204"/>
      <c r="I9" s="204"/>
      <c r="J9" s="204"/>
      <c r="K9" s="204"/>
      <c r="L9" s="204"/>
      <c r="M9" s="204"/>
      <c r="N9" s="204"/>
      <c r="O9" s="204"/>
      <c r="P9" s="204"/>
      <c r="Q9" s="205"/>
    </row>
    <row r="10" spans="1:17" ht="19.5" customHeight="1">
      <c r="A10" s="16">
        <v>5</v>
      </c>
      <c r="B10" s="203" t="s">
        <v>8</v>
      </c>
      <c r="C10" s="204"/>
      <c r="D10" s="204"/>
      <c r="E10" s="204"/>
      <c r="F10" s="204"/>
      <c r="G10" s="204"/>
      <c r="H10" s="204"/>
      <c r="I10" s="204"/>
      <c r="J10" s="204"/>
      <c r="K10" s="204"/>
      <c r="L10" s="204"/>
      <c r="M10" s="204"/>
      <c r="N10" s="204"/>
      <c r="O10" s="204"/>
      <c r="P10" s="204"/>
      <c r="Q10" s="205"/>
    </row>
    <row r="11" spans="1:17" ht="21" customHeight="1">
      <c r="A11" s="17"/>
      <c r="B11" s="206" t="s">
        <v>9</v>
      </c>
      <c r="C11" s="207"/>
      <c r="D11" s="207"/>
      <c r="E11" s="207"/>
      <c r="F11" s="207"/>
      <c r="G11" s="207"/>
      <c r="H11" s="207"/>
      <c r="I11" s="207"/>
      <c r="J11" s="207"/>
      <c r="K11" s="207"/>
      <c r="L11" s="207"/>
      <c r="M11" s="207"/>
      <c r="N11" s="207"/>
      <c r="O11" s="207"/>
      <c r="P11" s="207"/>
      <c r="Q11" s="207"/>
    </row>
    <row r="12" spans="1:17" ht="21" customHeight="1">
      <c r="A12" s="11"/>
      <c r="B12" s="18"/>
      <c r="C12" s="19"/>
      <c r="D12" s="19"/>
      <c r="E12" s="19"/>
      <c r="F12" s="19"/>
      <c r="G12" s="19"/>
      <c r="H12" s="19"/>
      <c r="I12" s="19"/>
      <c r="J12" s="19"/>
      <c r="K12" s="19"/>
      <c r="L12" s="19"/>
      <c r="M12" s="19"/>
      <c r="N12" s="19"/>
      <c r="O12" s="19"/>
      <c r="P12" s="19"/>
      <c r="Q12" s="19"/>
    </row>
    <row r="13" spans="1:17">
      <c r="A13" s="208" t="s">
        <v>10</v>
      </c>
      <c r="B13" s="208"/>
      <c r="C13" s="208"/>
      <c r="D13" s="208"/>
      <c r="E13" s="208"/>
      <c r="F13" s="208"/>
      <c r="G13" s="208"/>
      <c r="H13" s="208"/>
      <c r="I13" s="208"/>
      <c r="J13" s="208"/>
      <c r="K13" s="208"/>
      <c r="L13" s="208"/>
      <c r="M13" s="208"/>
      <c r="N13" s="208"/>
      <c r="O13" s="208"/>
      <c r="P13" s="208"/>
      <c r="Q13" s="208"/>
    </row>
    <row r="14" spans="1:17" ht="15.75" customHeight="1">
      <c r="A14" s="208" t="s">
        <v>11</v>
      </c>
      <c r="B14" s="208"/>
      <c r="C14" s="208"/>
      <c r="D14" s="208"/>
      <c r="E14" s="208" t="s">
        <v>12</v>
      </c>
      <c r="F14" s="208"/>
      <c r="G14" s="208"/>
      <c r="H14" s="208"/>
      <c r="I14" s="208"/>
      <c r="J14" s="208"/>
      <c r="K14" s="208"/>
      <c r="L14" s="208"/>
      <c r="M14" s="208"/>
      <c r="N14" s="208"/>
      <c r="O14" s="208"/>
      <c r="P14" s="208"/>
      <c r="Q14" s="208"/>
    </row>
    <row r="15" spans="1:17" ht="15.75" customHeight="1">
      <c r="A15" s="208" t="s">
        <v>13</v>
      </c>
      <c r="B15" s="208"/>
      <c r="C15" s="208"/>
      <c r="D15" s="208"/>
      <c r="E15" s="208"/>
      <c r="F15" s="208"/>
      <c r="G15" s="208"/>
      <c r="H15" s="208"/>
      <c r="I15" s="208"/>
      <c r="J15" s="208"/>
      <c r="K15" s="208"/>
      <c r="L15" s="208"/>
      <c r="M15" s="208"/>
      <c r="N15" s="208"/>
      <c r="O15" s="208"/>
      <c r="P15" s="208"/>
      <c r="Q15" s="208"/>
    </row>
    <row r="16" spans="1:17" ht="24" customHeight="1">
      <c r="A16" s="216" t="s">
        <v>14</v>
      </c>
      <c r="B16" s="216"/>
      <c r="C16" s="216"/>
      <c r="D16" s="216"/>
      <c r="E16" s="209" t="s">
        <v>15</v>
      </c>
      <c r="F16" s="209"/>
      <c r="G16" s="209"/>
      <c r="H16" s="209"/>
      <c r="I16" s="209"/>
      <c r="J16" s="209"/>
      <c r="K16" s="209"/>
      <c r="L16" s="209"/>
      <c r="M16" s="209"/>
      <c r="N16" s="209"/>
      <c r="O16" s="209"/>
      <c r="P16" s="209"/>
      <c r="Q16" s="209"/>
    </row>
    <row r="17" spans="1:17" ht="47.25" customHeight="1">
      <c r="A17" s="216"/>
      <c r="B17" s="216"/>
      <c r="C17" s="216"/>
      <c r="D17" s="216"/>
      <c r="E17" s="210" t="s">
        <v>16</v>
      </c>
      <c r="F17" s="210"/>
      <c r="G17" s="210"/>
      <c r="H17" s="210"/>
      <c r="I17" s="210"/>
      <c r="J17" s="210"/>
      <c r="K17" s="210"/>
      <c r="L17" s="210"/>
      <c r="M17" s="210"/>
      <c r="N17" s="210"/>
      <c r="O17" s="210"/>
      <c r="P17" s="210"/>
      <c r="Q17" s="210"/>
    </row>
    <row r="18" spans="1:17" ht="39.75" customHeight="1">
      <c r="A18" s="216"/>
      <c r="B18" s="216"/>
      <c r="C18" s="216"/>
      <c r="D18" s="216"/>
      <c r="E18" s="210" t="s">
        <v>17</v>
      </c>
      <c r="F18" s="210"/>
      <c r="G18" s="210"/>
      <c r="H18" s="210"/>
      <c r="I18" s="210"/>
      <c r="J18" s="210"/>
      <c r="K18" s="210"/>
      <c r="L18" s="210"/>
      <c r="M18" s="210"/>
      <c r="N18" s="210"/>
      <c r="O18" s="210"/>
      <c r="P18" s="210"/>
      <c r="Q18" s="210"/>
    </row>
    <row r="19" spans="1:17" ht="38.25" customHeight="1">
      <c r="A19" s="216"/>
      <c r="B19" s="216"/>
      <c r="C19" s="216"/>
      <c r="D19" s="216"/>
      <c r="E19" s="210" t="s">
        <v>18</v>
      </c>
      <c r="F19" s="210"/>
      <c r="G19" s="210"/>
      <c r="H19" s="210"/>
      <c r="I19" s="210"/>
      <c r="J19" s="210"/>
      <c r="K19" s="210"/>
      <c r="L19" s="210"/>
      <c r="M19" s="210"/>
      <c r="N19" s="210"/>
      <c r="O19" s="210"/>
      <c r="P19" s="210"/>
      <c r="Q19" s="210"/>
    </row>
    <row r="20" spans="1:17" ht="30" customHeight="1">
      <c r="A20" s="216"/>
      <c r="B20" s="216"/>
      <c r="C20" s="216"/>
      <c r="D20" s="216"/>
      <c r="E20" s="210" t="s">
        <v>19</v>
      </c>
      <c r="F20" s="210"/>
      <c r="G20" s="210"/>
      <c r="H20" s="210"/>
      <c r="I20" s="210"/>
      <c r="J20" s="210"/>
      <c r="K20" s="210"/>
      <c r="L20" s="210"/>
      <c r="M20" s="210"/>
      <c r="N20" s="210"/>
      <c r="O20" s="210"/>
      <c r="P20" s="210"/>
      <c r="Q20" s="210"/>
    </row>
    <row r="21" spans="1:17" ht="53.25" customHeight="1">
      <c r="A21" s="216"/>
      <c r="B21" s="216"/>
      <c r="C21" s="216"/>
      <c r="D21" s="216"/>
      <c r="E21" s="210" t="s">
        <v>20</v>
      </c>
      <c r="F21" s="210"/>
      <c r="G21" s="210"/>
      <c r="H21" s="210"/>
      <c r="I21" s="210"/>
      <c r="J21" s="210"/>
      <c r="K21" s="210"/>
      <c r="L21" s="210"/>
      <c r="M21" s="210"/>
      <c r="N21" s="210"/>
      <c r="O21" s="210"/>
      <c r="P21" s="210"/>
      <c r="Q21" s="210"/>
    </row>
    <row r="22" spans="1:17">
      <c r="A22" s="211" t="s">
        <v>21</v>
      </c>
      <c r="B22" s="212"/>
      <c r="C22" s="212"/>
      <c r="D22" s="212"/>
      <c r="E22" s="212"/>
      <c r="F22" s="212"/>
      <c r="G22" s="212"/>
      <c r="H22" s="212"/>
      <c r="I22" s="212"/>
      <c r="J22" s="212"/>
      <c r="K22" s="212"/>
      <c r="L22" s="212"/>
      <c r="M22" s="212"/>
      <c r="N22" s="212"/>
      <c r="O22" s="212"/>
      <c r="P22" s="212"/>
      <c r="Q22" s="212"/>
    </row>
    <row r="23" spans="1:17" ht="48" customHeight="1">
      <c r="A23" s="216" t="s">
        <v>22</v>
      </c>
      <c r="B23" s="217"/>
      <c r="C23" s="217"/>
      <c r="D23" s="217"/>
      <c r="E23" s="210" t="s">
        <v>23</v>
      </c>
      <c r="F23" s="210"/>
      <c r="G23" s="210"/>
      <c r="H23" s="210"/>
      <c r="I23" s="210"/>
      <c r="J23" s="210"/>
      <c r="K23" s="210"/>
      <c r="L23" s="210"/>
      <c r="M23" s="210"/>
      <c r="N23" s="210"/>
      <c r="O23" s="210"/>
      <c r="P23" s="210"/>
      <c r="Q23" s="210"/>
    </row>
    <row r="24" spans="1:17" ht="46.5" customHeight="1">
      <c r="A24" s="217"/>
      <c r="B24" s="217"/>
      <c r="C24" s="217"/>
      <c r="D24" s="217"/>
      <c r="E24" s="210" t="s">
        <v>24</v>
      </c>
      <c r="F24" s="210"/>
      <c r="G24" s="210"/>
      <c r="H24" s="210"/>
      <c r="I24" s="210"/>
      <c r="J24" s="210"/>
      <c r="K24" s="210"/>
      <c r="L24" s="210"/>
      <c r="M24" s="210"/>
      <c r="N24" s="210"/>
      <c r="O24" s="210"/>
      <c r="P24" s="210"/>
      <c r="Q24" s="210"/>
    </row>
    <row r="25" spans="1:17" ht="46.5" customHeight="1">
      <c r="A25" s="217"/>
      <c r="B25" s="217"/>
      <c r="C25" s="217"/>
      <c r="D25" s="217"/>
      <c r="E25" s="210" t="s">
        <v>25</v>
      </c>
      <c r="F25" s="210"/>
      <c r="G25" s="210"/>
      <c r="H25" s="210"/>
      <c r="I25" s="210"/>
      <c r="J25" s="210"/>
      <c r="K25" s="210"/>
      <c r="L25" s="210"/>
      <c r="M25" s="210"/>
      <c r="N25" s="210"/>
      <c r="O25" s="210"/>
      <c r="P25" s="210"/>
      <c r="Q25" s="210"/>
    </row>
    <row r="26" spans="1:17">
      <c r="A26" s="217"/>
      <c r="B26" s="217"/>
      <c r="C26" s="217"/>
      <c r="D26" s="217"/>
      <c r="E26" s="210" t="s">
        <v>26</v>
      </c>
      <c r="F26" s="210"/>
      <c r="G26" s="210"/>
      <c r="H26" s="210"/>
      <c r="I26" s="210"/>
      <c r="J26" s="210"/>
      <c r="K26" s="210"/>
      <c r="L26" s="210"/>
      <c r="M26" s="210"/>
      <c r="N26" s="210"/>
      <c r="O26" s="210"/>
      <c r="P26" s="210"/>
      <c r="Q26" s="210"/>
    </row>
    <row r="27" spans="1:17">
      <c r="A27" s="211" t="s">
        <v>27</v>
      </c>
      <c r="B27" s="211"/>
      <c r="C27" s="211"/>
      <c r="D27" s="211"/>
      <c r="E27" s="211"/>
      <c r="F27" s="211"/>
      <c r="G27" s="211"/>
      <c r="H27" s="211"/>
      <c r="I27" s="211"/>
      <c r="J27" s="211"/>
      <c r="K27" s="211"/>
      <c r="L27" s="211"/>
      <c r="M27" s="211"/>
      <c r="N27" s="211"/>
      <c r="O27" s="211"/>
      <c r="P27" s="211"/>
      <c r="Q27" s="211"/>
    </row>
    <row r="28" spans="1:17" ht="58.5" customHeight="1">
      <c r="A28" s="216" t="s">
        <v>28</v>
      </c>
      <c r="B28" s="216"/>
      <c r="C28" s="216"/>
      <c r="D28" s="216"/>
      <c r="E28" s="210" t="s">
        <v>29</v>
      </c>
      <c r="F28" s="210"/>
      <c r="G28" s="210"/>
      <c r="H28" s="210"/>
      <c r="I28" s="210"/>
      <c r="J28" s="210"/>
      <c r="K28" s="210"/>
      <c r="L28" s="210"/>
      <c r="M28" s="210"/>
      <c r="N28" s="210"/>
      <c r="O28" s="210"/>
      <c r="P28" s="210"/>
      <c r="Q28" s="210"/>
    </row>
    <row r="29" spans="1:17" ht="24" customHeight="1">
      <c r="A29" s="211" t="s">
        <v>30</v>
      </c>
      <c r="B29" s="211"/>
      <c r="C29" s="211"/>
      <c r="D29" s="211"/>
      <c r="E29" s="211"/>
      <c r="F29" s="211"/>
      <c r="G29" s="211"/>
      <c r="H29" s="211"/>
      <c r="I29" s="211"/>
      <c r="J29" s="211"/>
      <c r="K29" s="211"/>
      <c r="L29" s="211"/>
      <c r="M29" s="211"/>
      <c r="N29" s="211"/>
      <c r="O29" s="211"/>
      <c r="P29" s="211"/>
      <c r="Q29" s="211"/>
    </row>
    <row r="30" spans="1:17" ht="50.25" customHeight="1">
      <c r="A30" s="217">
        <v>4</v>
      </c>
      <c r="B30" s="217"/>
      <c r="C30" s="217"/>
      <c r="D30" s="217"/>
      <c r="E30" s="210" t="s">
        <v>31</v>
      </c>
      <c r="F30" s="210"/>
      <c r="G30" s="210"/>
      <c r="H30" s="210"/>
      <c r="I30" s="210"/>
      <c r="J30" s="210"/>
      <c r="K30" s="210"/>
      <c r="L30" s="210"/>
      <c r="M30" s="210"/>
      <c r="N30" s="210"/>
      <c r="O30" s="210"/>
      <c r="P30" s="210"/>
      <c r="Q30" s="210"/>
    </row>
    <row r="31" spans="1:17" ht="45.75" customHeight="1">
      <c r="A31" s="217"/>
      <c r="B31" s="217"/>
      <c r="C31" s="217"/>
      <c r="D31" s="217"/>
      <c r="E31" s="210" t="s">
        <v>32</v>
      </c>
      <c r="F31" s="210"/>
      <c r="G31" s="210"/>
      <c r="H31" s="210"/>
      <c r="I31" s="210"/>
      <c r="J31" s="210"/>
      <c r="K31" s="210"/>
      <c r="L31" s="210"/>
      <c r="M31" s="210"/>
      <c r="N31" s="210"/>
      <c r="O31" s="210"/>
      <c r="P31" s="210"/>
      <c r="Q31" s="210"/>
    </row>
    <row r="32" spans="1:17" ht="30" customHeight="1">
      <c r="A32" s="211" t="s">
        <v>33</v>
      </c>
      <c r="B32" s="211"/>
      <c r="C32" s="211"/>
      <c r="D32" s="211"/>
      <c r="E32" s="211"/>
      <c r="F32" s="211"/>
      <c r="G32" s="211"/>
      <c r="H32" s="211"/>
      <c r="I32" s="211"/>
      <c r="J32" s="211"/>
      <c r="K32" s="211"/>
      <c r="L32" s="211"/>
      <c r="M32" s="211"/>
      <c r="N32" s="211"/>
      <c r="O32" s="211"/>
      <c r="P32" s="211"/>
      <c r="Q32" s="211"/>
    </row>
    <row r="33" spans="1:17" ht="19.5" customHeight="1">
      <c r="A33" s="217">
        <v>5</v>
      </c>
      <c r="B33" s="217"/>
      <c r="C33" s="217"/>
      <c r="D33" s="217"/>
      <c r="E33" s="218" t="s">
        <v>34</v>
      </c>
      <c r="F33" s="218"/>
      <c r="G33" s="218"/>
      <c r="H33" s="218"/>
      <c r="I33" s="218"/>
      <c r="J33" s="218"/>
      <c r="K33" s="218"/>
      <c r="L33" s="218"/>
      <c r="M33" s="218"/>
      <c r="N33" s="218"/>
      <c r="O33" s="218"/>
      <c r="P33" s="218"/>
      <c r="Q33" s="218"/>
    </row>
    <row r="34" spans="1:17" ht="201.75" customHeight="1">
      <c r="A34" s="217"/>
      <c r="B34" s="217"/>
      <c r="C34" s="217"/>
      <c r="D34" s="217"/>
      <c r="E34" s="213" t="s">
        <v>35</v>
      </c>
      <c r="F34" s="213"/>
      <c r="G34" s="213"/>
      <c r="H34" s="213"/>
      <c r="I34" s="213"/>
      <c r="J34" s="213"/>
      <c r="K34" s="213"/>
      <c r="L34" s="213"/>
      <c r="M34" s="213"/>
      <c r="N34" s="213"/>
      <c r="O34" s="213"/>
      <c r="P34" s="213"/>
      <c r="Q34" s="213"/>
    </row>
    <row r="35" spans="1:17" ht="18.75" customHeight="1">
      <c r="A35" s="217"/>
      <c r="B35" s="217"/>
      <c r="C35" s="217"/>
      <c r="D35" s="217"/>
      <c r="E35" s="218" t="s">
        <v>36</v>
      </c>
      <c r="F35" s="218"/>
      <c r="G35" s="218"/>
      <c r="H35" s="218"/>
      <c r="I35" s="218"/>
      <c r="J35" s="218"/>
      <c r="K35" s="218"/>
      <c r="L35" s="218"/>
      <c r="M35" s="218"/>
      <c r="N35" s="218"/>
      <c r="O35" s="218"/>
      <c r="P35" s="218"/>
      <c r="Q35" s="218"/>
    </row>
    <row r="36" spans="1:17" ht="186.75" customHeight="1">
      <c r="A36" s="217"/>
      <c r="B36" s="217"/>
      <c r="C36" s="217"/>
      <c r="D36" s="217"/>
      <c r="E36" s="213" t="s">
        <v>37</v>
      </c>
      <c r="F36" s="214"/>
      <c r="G36" s="214"/>
      <c r="H36" s="214"/>
      <c r="I36" s="214"/>
      <c r="J36" s="214"/>
      <c r="K36" s="214"/>
      <c r="L36" s="214"/>
      <c r="M36" s="214"/>
      <c r="N36" s="214"/>
      <c r="O36" s="214"/>
      <c r="P36" s="214"/>
      <c r="Q36" s="214"/>
    </row>
    <row r="37" spans="1:17" ht="115.5" customHeight="1">
      <c r="A37" s="217"/>
      <c r="B37" s="217"/>
      <c r="C37" s="217"/>
      <c r="D37" s="217"/>
      <c r="E37" s="215" t="s">
        <v>38</v>
      </c>
      <c r="F37" s="215"/>
      <c r="G37" s="215"/>
      <c r="H37" s="215"/>
      <c r="I37" s="215"/>
      <c r="J37" s="215"/>
      <c r="K37" s="215"/>
      <c r="L37" s="215"/>
      <c r="M37" s="215"/>
      <c r="N37" s="215"/>
      <c r="O37" s="215"/>
      <c r="P37" s="215"/>
      <c r="Q37" s="215"/>
    </row>
    <row r="38" spans="1:17" ht="66.75" customHeight="1">
      <c r="A38" s="217"/>
      <c r="B38" s="217"/>
      <c r="C38" s="217"/>
      <c r="D38" s="217"/>
      <c r="E38" s="213" t="s">
        <v>39</v>
      </c>
      <c r="F38" s="214"/>
      <c r="G38" s="214"/>
      <c r="H38" s="214"/>
      <c r="I38" s="214"/>
      <c r="J38" s="214"/>
      <c r="K38" s="214"/>
      <c r="L38" s="214"/>
      <c r="M38" s="214"/>
      <c r="N38" s="214"/>
      <c r="O38" s="214"/>
      <c r="P38" s="214"/>
      <c r="Q38" s="214"/>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9" t="s">
        <v>41</v>
      </c>
      <c r="B2" s="220"/>
      <c r="C2" s="220"/>
      <c r="D2" s="220"/>
      <c r="E2" s="220"/>
      <c r="F2" s="220"/>
      <c r="G2" s="220"/>
      <c r="H2" s="220"/>
      <c r="I2" s="220"/>
      <c r="J2" s="220"/>
      <c r="K2" s="220"/>
      <c r="L2" s="220"/>
      <c r="M2" s="220"/>
      <c r="N2" s="221"/>
    </row>
    <row r="3" spans="1:14">
      <c r="A3" s="222" t="s">
        <v>42</v>
      </c>
      <c r="B3" s="223"/>
      <c r="C3" s="223"/>
      <c r="D3" s="223"/>
      <c r="E3" s="223"/>
      <c r="F3" s="223"/>
      <c r="G3" s="223"/>
      <c r="H3" s="223"/>
      <c r="I3" s="223"/>
      <c r="J3" s="223"/>
      <c r="K3" s="223"/>
      <c r="L3" s="223"/>
      <c r="M3" s="223"/>
      <c r="N3" s="224"/>
    </row>
    <row r="4" spans="1:14" ht="46.5" customHeight="1">
      <c r="A4" s="4" t="s">
        <v>43</v>
      </c>
      <c r="B4" s="225" t="s">
        <v>44</v>
      </c>
      <c r="C4" s="225"/>
      <c r="D4" s="225"/>
      <c r="E4" s="225"/>
      <c r="F4" s="225"/>
      <c r="G4" s="225"/>
      <c r="H4" s="225"/>
      <c r="I4" s="225"/>
      <c r="J4" s="225"/>
      <c r="K4" s="225"/>
      <c r="L4" s="225"/>
      <c r="M4" s="225"/>
      <c r="N4" s="226"/>
    </row>
    <row r="5" spans="1:14" ht="45.75" customHeight="1">
      <c r="A5" s="227" t="s">
        <v>45</v>
      </c>
      <c r="B5" s="228"/>
      <c r="C5" s="228"/>
      <c r="D5" s="228"/>
      <c r="E5" s="228"/>
      <c r="F5" s="228"/>
      <c r="G5" s="228"/>
      <c r="H5" s="228"/>
      <c r="I5" s="228"/>
      <c r="J5" s="228"/>
      <c r="K5" s="228"/>
      <c r="L5" s="228"/>
      <c r="M5" s="228"/>
      <c r="N5" s="229"/>
    </row>
    <row r="6" spans="1:14" ht="29.25" customHeight="1">
      <c r="A6" s="227" t="s">
        <v>46</v>
      </c>
      <c r="B6" s="228"/>
      <c r="C6" s="228"/>
      <c r="D6" s="228"/>
      <c r="E6" s="228"/>
      <c r="F6" s="228"/>
      <c r="G6" s="228"/>
      <c r="H6" s="228"/>
      <c r="I6" s="228"/>
      <c r="J6" s="228"/>
      <c r="K6" s="228"/>
      <c r="L6" s="228"/>
      <c r="M6" s="228"/>
      <c r="N6" s="229"/>
    </row>
    <row r="7" spans="1:14" ht="17.25" customHeight="1">
      <c r="A7" s="5" t="s">
        <v>47</v>
      </c>
      <c r="B7" s="6"/>
      <c r="C7" s="6"/>
      <c r="D7" s="6"/>
      <c r="E7" s="6"/>
      <c r="F7" s="6"/>
      <c r="G7" s="6"/>
      <c r="H7" s="6"/>
      <c r="I7" s="6"/>
      <c r="J7" s="6"/>
      <c r="K7" s="6"/>
      <c r="L7" s="6"/>
      <c r="M7" s="6"/>
      <c r="N7" s="8"/>
    </row>
    <row r="8" spans="1:14" ht="51" customHeight="1">
      <c r="A8" s="227" t="s">
        <v>48</v>
      </c>
      <c r="B8" s="228"/>
      <c r="C8" s="228"/>
      <c r="D8" s="228"/>
      <c r="E8" s="228"/>
      <c r="F8" s="228"/>
      <c r="G8" s="228"/>
      <c r="H8" s="228"/>
      <c r="I8" s="228"/>
      <c r="J8" s="228"/>
      <c r="K8" s="228"/>
      <c r="L8" s="228"/>
      <c r="M8" s="228"/>
      <c r="N8" s="229"/>
    </row>
    <row r="9" spans="1:14" ht="36" customHeight="1">
      <c r="A9" s="227" t="s">
        <v>49</v>
      </c>
      <c r="B9" s="228"/>
      <c r="C9" s="228"/>
      <c r="D9" s="228"/>
      <c r="E9" s="228"/>
      <c r="F9" s="228"/>
      <c r="G9" s="228"/>
      <c r="H9" s="228"/>
      <c r="I9" s="228"/>
      <c r="J9" s="228"/>
      <c r="K9" s="228"/>
      <c r="L9" s="228"/>
      <c r="M9" s="228"/>
      <c r="N9" s="229"/>
    </row>
    <row r="10" spans="1:14" ht="30" customHeight="1">
      <c r="A10" s="227" t="s">
        <v>50</v>
      </c>
      <c r="B10" s="228"/>
      <c r="C10" s="228"/>
      <c r="D10" s="228"/>
      <c r="E10" s="228"/>
      <c r="F10" s="228"/>
      <c r="G10" s="228"/>
      <c r="H10" s="228"/>
      <c r="I10" s="228"/>
      <c r="J10" s="228"/>
      <c r="K10" s="228"/>
      <c r="L10" s="228"/>
      <c r="M10" s="228"/>
      <c r="N10" s="229"/>
    </row>
    <row r="11" spans="1:14" ht="18.75" customHeight="1">
      <c r="A11" s="227" t="s">
        <v>51</v>
      </c>
      <c r="B11" s="228"/>
      <c r="C11" s="228"/>
      <c r="D11" s="228"/>
      <c r="E11" s="228"/>
      <c r="F11" s="228"/>
      <c r="G11" s="228"/>
      <c r="H11" s="228"/>
      <c r="I11" s="228"/>
      <c r="J11" s="228"/>
      <c r="K11" s="228"/>
      <c r="L11" s="228"/>
      <c r="M11" s="228"/>
      <c r="N11" s="229"/>
    </row>
    <row r="12" spans="1:14">
      <c r="A12" s="222" t="s">
        <v>52</v>
      </c>
      <c r="B12" s="223"/>
      <c r="C12" s="223"/>
      <c r="D12" s="223"/>
      <c r="E12" s="223"/>
      <c r="F12" s="223"/>
      <c r="G12" s="223"/>
      <c r="H12" s="223"/>
      <c r="I12" s="223"/>
      <c r="J12" s="223"/>
      <c r="K12" s="223"/>
      <c r="L12" s="223"/>
      <c r="M12" s="223"/>
      <c r="N12" s="224"/>
    </row>
    <row r="13" spans="1:14">
      <c r="A13" s="7" t="s">
        <v>53</v>
      </c>
      <c r="N13" s="9"/>
    </row>
    <row r="14" spans="1:14" ht="117" customHeight="1">
      <c r="A14" s="230" t="s">
        <v>54</v>
      </c>
      <c r="B14" s="231"/>
      <c r="C14" s="231"/>
      <c r="D14" s="231"/>
      <c r="E14" s="231"/>
      <c r="F14" s="231"/>
      <c r="G14" s="231"/>
      <c r="H14" s="231"/>
      <c r="I14" s="231"/>
      <c r="J14" s="231"/>
      <c r="K14" s="231"/>
      <c r="L14" s="231"/>
      <c r="M14" s="231"/>
      <c r="N14" s="232"/>
    </row>
    <row r="15" spans="1:14" ht="28.5" customHeight="1">
      <c r="A15" s="233" t="s">
        <v>55</v>
      </c>
      <c r="B15" s="234"/>
      <c r="C15" s="234"/>
      <c r="D15" s="234"/>
      <c r="E15" s="234"/>
      <c r="F15" s="234"/>
      <c r="G15" s="234"/>
      <c r="H15" s="234"/>
      <c r="I15" s="234"/>
      <c r="J15" s="234"/>
      <c r="K15" s="234"/>
      <c r="L15" s="234"/>
      <c r="M15" s="234"/>
      <c r="N15" s="235"/>
    </row>
    <row r="16" spans="1:14" ht="120" customHeight="1">
      <c r="A16" s="236" t="s">
        <v>56</v>
      </c>
      <c r="B16" s="237"/>
      <c r="C16" s="237"/>
      <c r="D16" s="237"/>
      <c r="E16" s="237"/>
      <c r="F16" s="237"/>
      <c r="G16" s="237"/>
      <c r="H16" s="237"/>
      <c r="I16" s="237"/>
      <c r="J16" s="237"/>
      <c r="K16" s="237"/>
      <c r="L16" s="237"/>
      <c r="M16" s="237"/>
      <c r="N16" s="238"/>
    </row>
    <row r="17" spans="1:14" ht="13.5" customHeight="1">
      <c r="A17" s="227" t="s">
        <v>57</v>
      </c>
      <c r="B17" s="228"/>
      <c r="C17" s="228"/>
      <c r="D17" s="228"/>
      <c r="E17" s="228"/>
      <c r="F17" s="228"/>
      <c r="G17" s="228"/>
      <c r="H17" s="228"/>
      <c r="I17" s="228"/>
      <c r="J17" s="228"/>
      <c r="K17" s="228"/>
      <c r="L17" s="228"/>
      <c r="M17" s="228"/>
      <c r="N17" s="229"/>
    </row>
    <row r="18" spans="1:14" ht="15" customHeight="1">
      <c r="A18" s="227" t="s">
        <v>58</v>
      </c>
      <c r="B18" s="228"/>
      <c r="C18" s="228"/>
      <c r="D18" s="228"/>
      <c r="E18" s="228"/>
      <c r="F18" s="228"/>
      <c r="G18" s="228"/>
      <c r="H18" s="228"/>
      <c r="I18" s="228"/>
      <c r="J18" s="228"/>
      <c r="K18" s="228"/>
      <c r="L18" s="228"/>
      <c r="M18" s="228"/>
      <c r="N18" s="229"/>
    </row>
    <row r="19" spans="1:14" ht="49.5" customHeight="1">
      <c r="A19" s="227" t="s">
        <v>59</v>
      </c>
      <c r="B19" s="228"/>
      <c r="C19" s="228"/>
      <c r="D19" s="228"/>
      <c r="E19" s="228"/>
      <c r="F19" s="228"/>
      <c r="G19" s="228"/>
      <c r="H19" s="228"/>
      <c r="I19" s="228"/>
      <c r="J19" s="228"/>
      <c r="K19" s="228"/>
      <c r="L19" s="228"/>
      <c r="M19" s="228"/>
      <c r="N19" s="229"/>
    </row>
    <row r="20" spans="1:14">
      <c r="A20" s="222" t="s">
        <v>60</v>
      </c>
      <c r="B20" s="223"/>
      <c r="C20" s="223"/>
      <c r="D20" s="223"/>
      <c r="E20" s="223"/>
      <c r="F20" s="223"/>
      <c r="G20" s="223"/>
      <c r="H20" s="223"/>
      <c r="I20" s="223"/>
      <c r="J20" s="223"/>
      <c r="K20" s="223"/>
      <c r="L20" s="223"/>
      <c r="M20" s="223"/>
      <c r="N20" s="224"/>
    </row>
    <row r="21" spans="1:14" ht="77.25" customHeight="1">
      <c r="A21" s="239" t="s">
        <v>61</v>
      </c>
      <c r="B21" s="240"/>
      <c r="C21" s="240"/>
      <c r="D21" s="240"/>
      <c r="E21" s="240"/>
      <c r="F21" s="240"/>
      <c r="G21" s="240"/>
      <c r="H21" s="240"/>
      <c r="I21" s="240"/>
      <c r="J21" s="240"/>
      <c r="K21" s="240"/>
      <c r="L21" s="240"/>
      <c r="M21" s="240"/>
      <c r="N21" s="241"/>
    </row>
    <row r="22" spans="1:14">
      <c r="A22" s="222" t="s">
        <v>62</v>
      </c>
      <c r="B22" s="223"/>
      <c r="C22" s="223"/>
      <c r="D22" s="223"/>
      <c r="E22" s="223"/>
      <c r="F22" s="223"/>
      <c r="G22" s="223"/>
      <c r="H22" s="223"/>
      <c r="I22" s="223"/>
      <c r="J22" s="223"/>
      <c r="K22" s="223"/>
      <c r="L22" s="223"/>
      <c r="M22" s="223"/>
      <c r="N22" s="224"/>
    </row>
    <row r="23" spans="1:14" ht="51.75" customHeight="1">
      <c r="A23" s="239" t="s">
        <v>63</v>
      </c>
      <c r="B23" s="240"/>
      <c r="C23" s="240"/>
      <c r="D23" s="240"/>
      <c r="E23" s="240"/>
      <c r="F23" s="240"/>
      <c r="G23" s="240"/>
      <c r="H23" s="240"/>
      <c r="I23" s="240"/>
      <c r="J23" s="240"/>
      <c r="K23" s="240"/>
      <c r="L23" s="240"/>
      <c r="M23" s="240"/>
      <c r="N23" s="241"/>
    </row>
    <row r="24" spans="1:14">
      <c r="A24" s="222" t="s">
        <v>64</v>
      </c>
      <c r="B24" s="223"/>
      <c r="C24" s="223"/>
      <c r="D24" s="223"/>
      <c r="E24" s="223"/>
      <c r="F24" s="223"/>
      <c r="G24" s="223"/>
      <c r="H24" s="223"/>
      <c r="I24" s="223"/>
      <c r="J24" s="223"/>
      <c r="K24" s="223"/>
      <c r="L24" s="223"/>
      <c r="M24" s="223"/>
      <c r="N24" s="224"/>
    </row>
    <row r="25" spans="1:14" ht="14.25" customHeight="1">
      <c r="A25" s="239" t="s">
        <v>65</v>
      </c>
      <c r="B25" s="240"/>
      <c r="C25" s="240"/>
      <c r="D25" s="240"/>
      <c r="E25" s="240"/>
      <c r="F25" s="240"/>
      <c r="G25" s="240"/>
      <c r="H25" s="240"/>
      <c r="I25" s="240"/>
      <c r="J25" s="240"/>
      <c r="K25" s="240"/>
      <c r="L25" s="240"/>
      <c r="M25" s="240"/>
      <c r="N25" s="241"/>
    </row>
    <row r="26" spans="1:14">
      <c r="A26" s="222" t="s">
        <v>66</v>
      </c>
      <c r="B26" s="223"/>
      <c r="C26" s="223"/>
      <c r="D26" s="223"/>
      <c r="E26" s="223"/>
      <c r="F26" s="223"/>
      <c r="G26" s="223"/>
      <c r="H26" s="223"/>
      <c r="I26" s="223"/>
      <c r="J26" s="223"/>
      <c r="K26" s="223"/>
      <c r="L26" s="223"/>
      <c r="M26" s="223"/>
      <c r="N26" s="224"/>
    </row>
    <row r="27" spans="1:14" ht="63" customHeight="1">
      <c r="A27" s="239" t="s">
        <v>67</v>
      </c>
      <c r="B27" s="240"/>
      <c r="C27" s="240"/>
      <c r="D27" s="240"/>
      <c r="E27" s="240"/>
      <c r="F27" s="240"/>
      <c r="G27" s="240"/>
      <c r="H27" s="240"/>
      <c r="I27" s="240"/>
      <c r="J27" s="240"/>
      <c r="K27" s="240"/>
      <c r="L27" s="240"/>
      <c r="M27" s="240"/>
      <c r="N27" s="241"/>
    </row>
    <row r="28" spans="1:14">
      <c r="A28" s="222" t="s">
        <v>68</v>
      </c>
      <c r="B28" s="223"/>
      <c r="C28" s="223"/>
      <c r="D28" s="223"/>
      <c r="E28" s="223"/>
      <c r="F28" s="223"/>
      <c r="G28" s="223"/>
      <c r="H28" s="223"/>
      <c r="I28" s="223"/>
      <c r="J28" s="223"/>
      <c r="K28" s="223"/>
      <c r="L28" s="223"/>
      <c r="M28" s="223"/>
      <c r="N28" s="224"/>
    </row>
    <row r="29" spans="1:14" ht="17.25" customHeight="1">
      <c r="A29" s="239" t="s">
        <v>69</v>
      </c>
      <c r="B29" s="240"/>
      <c r="C29" s="240"/>
      <c r="D29" s="240"/>
      <c r="E29" s="240"/>
      <c r="F29" s="240"/>
      <c r="G29" s="240"/>
      <c r="H29" s="240"/>
      <c r="I29" s="240"/>
      <c r="J29" s="240"/>
      <c r="K29" s="240"/>
      <c r="L29" s="240"/>
      <c r="M29" s="240"/>
      <c r="N29" s="241"/>
    </row>
    <row r="30" spans="1:14" ht="36" customHeight="1">
      <c r="A30" s="239" t="s">
        <v>70</v>
      </c>
      <c r="B30" s="240"/>
      <c r="C30" s="240"/>
      <c r="D30" s="240"/>
      <c r="E30" s="240"/>
      <c r="F30" s="240"/>
      <c r="G30" s="240"/>
      <c r="H30" s="240"/>
      <c r="I30" s="240"/>
      <c r="J30" s="240"/>
      <c r="K30" s="240"/>
      <c r="L30" s="240"/>
      <c r="M30" s="240"/>
      <c r="N30" s="241"/>
    </row>
    <row r="31" spans="1:14">
      <c r="A31" s="222" t="s">
        <v>71</v>
      </c>
      <c r="B31" s="223"/>
      <c r="C31" s="223"/>
      <c r="D31" s="223"/>
      <c r="E31" s="223"/>
      <c r="F31" s="223"/>
      <c r="G31" s="223"/>
      <c r="H31" s="223"/>
      <c r="I31" s="223"/>
      <c r="J31" s="223"/>
      <c r="K31" s="223"/>
      <c r="L31" s="223"/>
      <c r="M31" s="223"/>
      <c r="N31" s="224"/>
    </row>
    <row r="32" spans="1:14">
      <c r="A32" s="222" t="s">
        <v>72</v>
      </c>
      <c r="B32" s="223"/>
      <c r="C32" s="223"/>
      <c r="D32" s="223"/>
      <c r="E32" s="223"/>
      <c r="F32" s="223"/>
      <c r="G32" s="223"/>
      <c r="H32" s="223"/>
      <c r="I32" s="223"/>
      <c r="J32" s="223"/>
      <c r="K32" s="223"/>
      <c r="L32" s="223"/>
      <c r="M32" s="223"/>
      <c r="N32" s="224"/>
    </row>
    <row r="33" spans="1:14" ht="34.5" customHeight="1">
      <c r="A33" s="239" t="s">
        <v>73</v>
      </c>
      <c r="B33" s="240"/>
      <c r="C33" s="240"/>
      <c r="D33" s="240"/>
      <c r="E33" s="240"/>
      <c r="F33" s="240"/>
      <c r="G33" s="240"/>
      <c r="H33" s="240"/>
      <c r="I33" s="240"/>
      <c r="J33" s="240"/>
      <c r="K33" s="240"/>
      <c r="L33" s="240"/>
      <c r="M33" s="240"/>
      <c r="N33" s="241"/>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50"/>
  <sheetViews>
    <sheetView tabSelected="1" zoomScaleNormal="100" workbookViewId="0">
      <selection activeCell="A3" sqref="A3:J3"/>
    </sheetView>
  </sheetViews>
  <sheetFormatPr defaultColWidth="9.109375" defaultRowHeight="13.8"/>
  <cols>
    <col min="1" max="1" width="6.33203125" style="174" customWidth="1"/>
    <col min="2" max="2" width="45.5546875" style="54" customWidth="1"/>
    <col min="3" max="3" width="9.33203125" style="54" customWidth="1"/>
    <col min="4" max="4" width="10.5546875" style="54" bestFit="1" customWidth="1"/>
    <col min="5" max="5" width="13" style="23" customWidth="1"/>
    <col min="6" max="6" width="15.109375" style="54" customWidth="1"/>
    <col min="7" max="7" width="57.33203125" style="54" customWidth="1"/>
    <col min="8" max="8" width="9.109375" style="54"/>
    <col min="9" max="9" width="11" style="54" customWidth="1"/>
    <col min="10" max="10" width="10.6640625" style="54" customWidth="1"/>
    <col min="11" max="11" width="14.88671875" style="54" customWidth="1"/>
    <col min="12" max="16384" width="9.109375" style="54"/>
  </cols>
  <sheetData>
    <row r="1" spans="1:11">
      <c r="A1" s="242"/>
      <c r="B1" s="242"/>
      <c r="C1" s="55"/>
      <c r="D1" s="55"/>
      <c r="E1" s="56"/>
      <c r="F1" s="55"/>
      <c r="G1" s="57"/>
      <c r="H1" s="57"/>
      <c r="I1" s="57"/>
      <c r="J1" s="31"/>
      <c r="K1" s="31"/>
    </row>
    <row r="2" spans="1:11">
      <c r="A2" s="242"/>
      <c r="B2" s="242"/>
      <c r="C2" s="55"/>
      <c r="D2" s="55"/>
      <c r="E2" s="56"/>
      <c r="F2" s="55"/>
      <c r="G2" s="55"/>
      <c r="H2" s="55"/>
      <c r="I2" s="31"/>
      <c r="J2" s="31"/>
      <c r="K2" s="31"/>
    </row>
    <row r="3" spans="1:11">
      <c r="A3" s="243"/>
      <c r="B3" s="243"/>
      <c r="C3" s="243"/>
      <c r="D3" s="243"/>
      <c r="E3" s="243"/>
      <c r="F3" s="243"/>
      <c r="G3" s="243"/>
      <c r="H3" s="243"/>
      <c r="I3" s="243"/>
      <c r="J3" s="243"/>
      <c r="K3" s="104"/>
    </row>
    <row r="4" spans="1:11" ht="13.95" customHeight="1">
      <c r="A4" s="243" t="s">
        <v>225</v>
      </c>
      <c r="B4" s="243"/>
      <c r="C4" s="243"/>
      <c r="D4" s="243"/>
      <c r="E4" s="243"/>
      <c r="F4" s="243"/>
      <c r="G4" s="243"/>
      <c r="H4" s="243"/>
      <c r="I4" s="243"/>
    </row>
    <row r="5" spans="1:11" ht="9" customHeight="1">
      <c r="A5" s="244" t="s">
        <v>137</v>
      </c>
      <c r="B5" s="244"/>
      <c r="C5" s="244"/>
      <c r="D5" s="244"/>
      <c r="E5" s="244"/>
      <c r="F5" s="244"/>
      <c r="G5" s="244"/>
      <c r="H5" s="244"/>
      <c r="I5" s="244"/>
      <c r="J5" s="244"/>
      <c r="K5" s="244"/>
    </row>
    <row r="6" spans="1:11" ht="21.75" customHeight="1">
      <c r="A6" s="245"/>
      <c r="B6" s="245"/>
      <c r="C6" s="245"/>
      <c r="D6" s="245"/>
      <c r="E6" s="245"/>
      <c r="F6" s="245"/>
      <c r="G6" s="245"/>
      <c r="H6" s="245"/>
      <c r="I6" s="245"/>
      <c r="J6" s="245"/>
      <c r="K6" s="245"/>
    </row>
    <row r="7" spans="1:11" s="23" customFormat="1" ht="69">
      <c r="A7" s="111" t="s">
        <v>74</v>
      </c>
      <c r="B7" s="111" t="s">
        <v>75</v>
      </c>
      <c r="C7" s="52" t="s">
        <v>76</v>
      </c>
      <c r="D7" s="53" t="s">
        <v>102</v>
      </c>
      <c r="E7" s="53" t="s">
        <v>106</v>
      </c>
      <c r="F7" s="53" t="s">
        <v>107</v>
      </c>
      <c r="G7" s="52" t="s">
        <v>77</v>
      </c>
      <c r="H7" s="52" t="s">
        <v>146</v>
      </c>
      <c r="I7" s="53" t="s">
        <v>78</v>
      </c>
      <c r="J7" s="53" t="s">
        <v>108</v>
      </c>
      <c r="K7" s="53" t="s">
        <v>109</v>
      </c>
    </row>
    <row r="8" spans="1:11" ht="27.6">
      <c r="A8" s="24"/>
      <c r="B8" s="58" t="s">
        <v>159</v>
      </c>
      <c r="C8" s="86"/>
      <c r="D8" s="150"/>
      <c r="E8" s="20"/>
      <c r="F8" s="59"/>
      <c r="G8" s="78"/>
      <c r="H8" s="86"/>
      <c r="I8" s="59"/>
      <c r="J8" s="59"/>
      <c r="K8" s="59"/>
    </row>
    <row r="9" spans="1:11" s="139" customFormat="1" ht="31.5" customHeight="1">
      <c r="A9" s="132">
        <v>1</v>
      </c>
      <c r="B9" s="133" t="s">
        <v>184</v>
      </c>
      <c r="C9" s="134" t="s">
        <v>79</v>
      </c>
      <c r="D9" s="151">
        <v>1</v>
      </c>
      <c r="E9" s="135">
        <v>200</v>
      </c>
      <c r="F9" s="135">
        <f>E9*D9</f>
        <v>200</v>
      </c>
      <c r="G9" s="136" t="s">
        <v>158</v>
      </c>
      <c r="H9" s="137" t="s">
        <v>79</v>
      </c>
      <c r="I9" s="138">
        <v>2</v>
      </c>
      <c r="J9" s="138">
        <v>348.33</v>
      </c>
      <c r="K9" s="138">
        <f>J9*I9</f>
        <v>696.66</v>
      </c>
    </row>
    <row r="10" spans="1:11" s="139" customFormat="1" ht="29.4" customHeight="1">
      <c r="A10" s="132">
        <v>2</v>
      </c>
      <c r="B10" s="133" t="s">
        <v>185</v>
      </c>
      <c r="C10" s="134" t="s">
        <v>79</v>
      </c>
      <c r="D10" s="151">
        <v>3</v>
      </c>
      <c r="E10" s="135">
        <v>200</v>
      </c>
      <c r="F10" s="135">
        <f t="shared" ref="F10:F23" si="0">E10*D10</f>
        <v>600</v>
      </c>
      <c r="G10" s="140"/>
      <c r="H10" s="137"/>
      <c r="I10" s="138"/>
      <c r="J10" s="138"/>
      <c r="K10" s="138"/>
    </row>
    <row r="11" spans="1:11" s="139" customFormat="1" ht="31.2" customHeight="1">
      <c r="A11" s="132">
        <v>3</v>
      </c>
      <c r="B11" s="133" t="s">
        <v>186</v>
      </c>
      <c r="C11" s="134" t="s">
        <v>79</v>
      </c>
      <c r="D11" s="151">
        <v>5</v>
      </c>
      <c r="E11" s="135">
        <v>150</v>
      </c>
      <c r="F11" s="135">
        <f t="shared" ref="F11" si="1">E11*D11</f>
        <v>750</v>
      </c>
      <c r="G11" s="140"/>
      <c r="H11" s="165"/>
      <c r="I11" s="166"/>
      <c r="J11" s="166"/>
      <c r="K11" s="138"/>
    </row>
    <row r="12" spans="1:11" s="139" customFormat="1" ht="30.6" customHeight="1">
      <c r="A12" s="181">
        <v>4</v>
      </c>
      <c r="B12" s="133" t="s">
        <v>187</v>
      </c>
      <c r="C12" s="134" t="s">
        <v>79</v>
      </c>
      <c r="D12" s="151">
        <v>5</v>
      </c>
      <c r="E12" s="135">
        <v>200</v>
      </c>
      <c r="F12" s="135">
        <f t="shared" si="0"/>
        <v>1000</v>
      </c>
      <c r="G12" s="112" t="s">
        <v>161</v>
      </c>
      <c r="H12" s="147" t="s">
        <v>162</v>
      </c>
      <c r="I12" s="148">
        <v>3</v>
      </c>
      <c r="J12" s="148">
        <v>156.75</v>
      </c>
      <c r="K12" s="138">
        <f t="shared" ref="K12:K13" si="2">J12*I12</f>
        <v>470.25</v>
      </c>
    </row>
    <row r="13" spans="1:11" s="139" customFormat="1" ht="31.8" customHeight="1">
      <c r="A13" s="181">
        <v>5</v>
      </c>
      <c r="B13" s="184" t="s">
        <v>193</v>
      </c>
      <c r="C13" s="134" t="s">
        <v>79</v>
      </c>
      <c r="D13" s="151">
        <v>1</v>
      </c>
      <c r="E13" s="135">
        <v>200</v>
      </c>
      <c r="F13" s="135">
        <f t="shared" si="0"/>
        <v>200</v>
      </c>
      <c r="G13" s="112" t="s">
        <v>160</v>
      </c>
      <c r="H13" s="147" t="s">
        <v>79</v>
      </c>
      <c r="I13" s="148">
        <v>2</v>
      </c>
      <c r="J13" s="148">
        <v>80</v>
      </c>
      <c r="K13" s="138">
        <f t="shared" si="2"/>
        <v>160</v>
      </c>
    </row>
    <row r="14" spans="1:11" s="139" customFormat="1" ht="30" customHeight="1">
      <c r="A14" s="181">
        <v>6</v>
      </c>
      <c r="B14" s="184" t="s">
        <v>202</v>
      </c>
      <c r="C14" s="134" t="s">
        <v>79</v>
      </c>
      <c r="D14" s="151">
        <v>1</v>
      </c>
      <c r="E14" s="151">
        <v>200</v>
      </c>
      <c r="F14" s="135">
        <f t="shared" si="0"/>
        <v>200</v>
      </c>
      <c r="G14" s="112"/>
      <c r="H14" s="147"/>
      <c r="I14" s="148"/>
      <c r="J14" s="148"/>
      <c r="K14" s="138"/>
    </row>
    <row r="15" spans="1:11" s="139" customFormat="1" ht="29.4" customHeight="1">
      <c r="A15" s="181">
        <v>7</v>
      </c>
      <c r="B15" s="133" t="s">
        <v>188</v>
      </c>
      <c r="C15" s="134" t="s">
        <v>79</v>
      </c>
      <c r="D15" s="151">
        <v>1</v>
      </c>
      <c r="E15" s="135">
        <v>200</v>
      </c>
      <c r="F15" s="135">
        <f t="shared" si="0"/>
        <v>200</v>
      </c>
      <c r="G15" s="141"/>
      <c r="H15" s="142"/>
      <c r="I15" s="143"/>
      <c r="J15" s="144"/>
      <c r="K15" s="143"/>
    </row>
    <row r="16" spans="1:11" s="139" customFormat="1" ht="15" customHeight="1">
      <c r="A16" s="181">
        <v>8</v>
      </c>
      <c r="B16" s="133" t="s">
        <v>189</v>
      </c>
      <c r="C16" s="134" t="s">
        <v>79</v>
      </c>
      <c r="D16" s="151">
        <v>1</v>
      </c>
      <c r="E16" s="135">
        <v>200</v>
      </c>
      <c r="F16" s="135">
        <f t="shared" si="0"/>
        <v>200</v>
      </c>
      <c r="G16" s="141"/>
      <c r="H16" s="142"/>
      <c r="I16" s="143"/>
      <c r="J16" s="144"/>
      <c r="K16" s="143"/>
    </row>
    <row r="17" spans="1:35" s="139" customFormat="1" ht="15" customHeight="1">
      <c r="A17" s="181">
        <v>9</v>
      </c>
      <c r="B17" s="133" t="s">
        <v>190</v>
      </c>
      <c r="C17" s="134" t="s">
        <v>79</v>
      </c>
      <c r="D17" s="151">
        <v>1</v>
      </c>
      <c r="E17" s="135">
        <v>200</v>
      </c>
      <c r="F17" s="135">
        <f t="shared" si="0"/>
        <v>200</v>
      </c>
      <c r="G17" s="141"/>
      <c r="H17" s="142"/>
      <c r="I17" s="143"/>
      <c r="J17" s="144"/>
      <c r="K17" s="143"/>
    </row>
    <row r="18" spans="1:35" s="139" customFormat="1" ht="31.2" customHeight="1">
      <c r="A18" s="181">
        <v>10</v>
      </c>
      <c r="B18" s="133" t="s">
        <v>191</v>
      </c>
      <c r="C18" s="134" t="s">
        <v>79</v>
      </c>
      <c r="D18" s="151">
        <v>1</v>
      </c>
      <c r="E18" s="135">
        <v>200</v>
      </c>
      <c r="F18" s="135">
        <f t="shared" ref="F18" si="3">E18*D18</f>
        <v>200</v>
      </c>
      <c r="G18" s="141"/>
      <c r="H18" s="142"/>
      <c r="I18" s="143"/>
      <c r="J18" s="144"/>
      <c r="K18" s="143"/>
    </row>
    <row r="19" spans="1:35" s="139" customFormat="1" ht="15" customHeight="1">
      <c r="A19" s="181">
        <v>11</v>
      </c>
      <c r="B19" s="179" t="s">
        <v>198</v>
      </c>
      <c r="C19" s="180" t="s">
        <v>133</v>
      </c>
      <c r="D19" s="154">
        <v>2.5</v>
      </c>
      <c r="E19" s="20">
        <v>24</v>
      </c>
      <c r="F19" s="135">
        <f t="shared" ref="F19" si="4">E19*D19</f>
        <v>60</v>
      </c>
      <c r="G19" s="141"/>
      <c r="H19" s="142"/>
      <c r="I19" s="143"/>
      <c r="J19" s="144"/>
      <c r="K19" s="143"/>
    </row>
    <row r="20" spans="1:35" s="139" customFormat="1">
      <c r="A20" s="181">
        <v>12</v>
      </c>
      <c r="B20" s="112" t="s">
        <v>192</v>
      </c>
      <c r="C20" s="87" t="s">
        <v>85</v>
      </c>
      <c r="D20" s="75">
        <v>9</v>
      </c>
      <c r="E20" s="177">
        <v>113</v>
      </c>
      <c r="F20" s="178">
        <f t="shared" ref="F20" si="5">D20*E20</f>
        <v>1017</v>
      </c>
      <c r="G20" s="142"/>
      <c r="H20" s="142"/>
      <c r="I20" s="143"/>
      <c r="J20" s="144"/>
      <c r="K20" s="143"/>
    </row>
    <row r="21" spans="1:35" s="139" customFormat="1">
      <c r="A21" s="181">
        <v>13</v>
      </c>
      <c r="B21" s="179" t="s">
        <v>167</v>
      </c>
      <c r="C21" s="180" t="s">
        <v>86</v>
      </c>
      <c r="D21" s="154">
        <v>1</v>
      </c>
      <c r="E21" s="20">
        <v>136</v>
      </c>
      <c r="F21" s="135">
        <f t="shared" si="0"/>
        <v>136</v>
      </c>
      <c r="G21" s="142"/>
      <c r="H21" s="142"/>
      <c r="I21" s="143"/>
      <c r="J21" s="144"/>
      <c r="K21" s="143"/>
    </row>
    <row r="22" spans="1:35" s="139" customFormat="1" ht="27.6">
      <c r="A22" s="181">
        <v>14</v>
      </c>
      <c r="B22" s="133" t="s">
        <v>194</v>
      </c>
      <c r="C22" s="145" t="s">
        <v>79</v>
      </c>
      <c r="D22" s="146">
        <v>1</v>
      </c>
      <c r="E22" s="146">
        <v>250</v>
      </c>
      <c r="F22" s="135">
        <f t="shared" ref="F22" si="6">E22*D22</f>
        <v>250</v>
      </c>
      <c r="G22" s="133"/>
      <c r="H22" s="142"/>
      <c r="I22" s="143"/>
      <c r="J22" s="144"/>
      <c r="K22" s="143"/>
    </row>
    <row r="23" spans="1:35">
      <c r="A23" s="181">
        <v>15</v>
      </c>
      <c r="B23" s="133" t="s">
        <v>195</v>
      </c>
      <c r="C23" s="145" t="s">
        <v>79</v>
      </c>
      <c r="D23" s="152">
        <v>2</v>
      </c>
      <c r="E23" s="146">
        <v>150</v>
      </c>
      <c r="F23" s="135">
        <f t="shared" si="0"/>
        <v>300</v>
      </c>
      <c r="G23" s="49"/>
      <c r="H23" s="49"/>
      <c r="I23" s="60"/>
      <c r="J23" s="34"/>
      <c r="K23" s="60"/>
    </row>
    <row r="24" spans="1:35" ht="29.4" customHeight="1">
      <c r="A24" s="181">
        <v>16</v>
      </c>
      <c r="B24" s="121" t="s">
        <v>196</v>
      </c>
      <c r="C24" s="122" t="s">
        <v>79</v>
      </c>
      <c r="D24" s="153">
        <v>2</v>
      </c>
      <c r="E24" s="125">
        <v>63</v>
      </c>
      <c r="F24" s="135">
        <f t="shared" ref="F24:F26" si="7">E24*D24</f>
        <v>126</v>
      </c>
      <c r="G24" s="36"/>
      <c r="H24" s="49"/>
      <c r="I24" s="60"/>
      <c r="J24" s="34"/>
      <c r="K24" s="60"/>
    </row>
    <row r="25" spans="1:35" ht="18" customHeight="1">
      <c r="A25" s="181">
        <v>17</v>
      </c>
      <c r="B25" s="179" t="s">
        <v>219</v>
      </c>
      <c r="C25" s="123" t="s">
        <v>79</v>
      </c>
      <c r="D25" s="125">
        <v>8</v>
      </c>
      <c r="E25" s="125">
        <v>39</v>
      </c>
      <c r="F25" s="135">
        <f t="shared" si="7"/>
        <v>312</v>
      </c>
      <c r="G25" s="36"/>
      <c r="H25" s="49"/>
      <c r="I25" s="60"/>
      <c r="J25" s="34"/>
      <c r="K25" s="60"/>
    </row>
    <row r="26" spans="1:35">
      <c r="A26" s="181">
        <v>18</v>
      </c>
      <c r="B26" s="179" t="s">
        <v>220</v>
      </c>
      <c r="C26" s="180" t="s">
        <v>79</v>
      </c>
      <c r="D26" s="20">
        <v>1</v>
      </c>
      <c r="E26" s="20">
        <v>39</v>
      </c>
      <c r="F26" s="135">
        <f t="shared" si="7"/>
        <v>39</v>
      </c>
      <c r="G26" s="36"/>
      <c r="H26" s="49"/>
      <c r="I26" s="60"/>
      <c r="J26" s="34"/>
      <c r="K26" s="60"/>
    </row>
    <row r="27" spans="1:35" ht="27.6">
      <c r="A27" s="181">
        <v>19</v>
      </c>
      <c r="B27" s="21" t="s">
        <v>126</v>
      </c>
      <c r="C27" s="88"/>
      <c r="D27" s="88"/>
      <c r="E27" s="22"/>
      <c r="F27" s="22">
        <f>SUM(F8:F26)</f>
        <v>5990</v>
      </c>
      <c r="G27" s="21" t="s">
        <v>123</v>
      </c>
      <c r="H27" s="105"/>
      <c r="I27" s="22"/>
      <c r="J27" s="106"/>
      <c r="K27" s="107">
        <f>SUM(K8:K26)</f>
        <v>1326.9099999999999</v>
      </c>
    </row>
    <row r="28" spans="1:35">
      <c r="A28" s="181">
        <v>20</v>
      </c>
      <c r="B28" s="58" t="s">
        <v>145</v>
      </c>
      <c r="C28" s="89"/>
      <c r="D28" s="155"/>
      <c r="E28" s="76"/>
      <c r="F28" s="76"/>
      <c r="G28" s="78"/>
      <c r="H28" s="123"/>
      <c r="I28" s="123"/>
      <c r="J28" s="124"/>
      <c r="K28" s="125"/>
      <c r="L28"/>
      <c r="M28"/>
      <c r="N28"/>
      <c r="O28"/>
      <c r="P28"/>
      <c r="Q28"/>
      <c r="R28"/>
      <c r="S28"/>
      <c r="T28"/>
      <c r="U28"/>
      <c r="V28"/>
      <c r="W28"/>
      <c r="X28"/>
      <c r="Y28"/>
      <c r="Z28"/>
      <c r="AA28"/>
      <c r="AB28"/>
      <c r="AC28"/>
      <c r="AD28"/>
      <c r="AE28"/>
      <c r="AF28"/>
      <c r="AG28"/>
      <c r="AH28"/>
      <c r="AI28"/>
    </row>
    <row r="29" spans="1:35" s="40" customFormat="1" ht="27.6">
      <c r="A29" s="181">
        <v>21</v>
      </c>
      <c r="B29" s="78" t="s">
        <v>138</v>
      </c>
      <c r="C29" s="89" t="s">
        <v>85</v>
      </c>
      <c r="D29" s="155">
        <v>1</v>
      </c>
      <c r="E29" s="76">
        <v>580</v>
      </c>
      <c r="F29" s="74">
        <f>D29*E29</f>
        <v>580</v>
      </c>
      <c r="G29" s="78" t="s">
        <v>163</v>
      </c>
      <c r="H29" s="84" t="s">
        <v>80</v>
      </c>
      <c r="I29" s="84">
        <f>D29*5</f>
        <v>5</v>
      </c>
      <c r="J29" s="84">
        <v>7.47</v>
      </c>
      <c r="K29" s="125">
        <f t="shared" ref="K29:K52" si="8">J29*I29</f>
        <v>37.35</v>
      </c>
      <c r="L29"/>
      <c r="M29"/>
      <c r="N29"/>
      <c r="O29"/>
      <c r="P29"/>
      <c r="Q29"/>
      <c r="R29"/>
      <c r="S29"/>
      <c r="T29"/>
      <c r="U29"/>
      <c r="V29"/>
      <c r="W29"/>
      <c r="X29"/>
      <c r="Y29"/>
      <c r="Z29"/>
      <c r="AA29"/>
      <c r="AB29"/>
      <c r="AC29"/>
      <c r="AD29"/>
      <c r="AE29"/>
      <c r="AF29"/>
      <c r="AG29"/>
      <c r="AH29"/>
      <c r="AI29"/>
    </row>
    <row r="30" spans="1:35" s="40" customFormat="1">
      <c r="A30" s="181">
        <v>22</v>
      </c>
      <c r="B30" s="44"/>
      <c r="C30" s="44"/>
      <c r="D30" s="44"/>
      <c r="E30" s="44"/>
      <c r="F30" s="44"/>
      <c r="G30" s="35" t="s">
        <v>127</v>
      </c>
      <c r="H30" s="75" t="s">
        <v>81</v>
      </c>
      <c r="I30" s="75">
        <f>D29*0.1</f>
        <v>0.1</v>
      </c>
      <c r="J30" s="75">
        <v>44.16</v>
      </c>
      <c r="K30" s="125">
        <f t="shared" si="8"/>
        <v>4.4159999999999995</v>
      </c>
      <c r="L30"/>
      <c r="M30"/>
      <c r="N30"/>
      <c r="O30"/>
      <c r="P30"/>
      <c r="Q30"/>
      <c r="R30"/>
      <c r="S30"/>
      <c r="T30"/>
      <c r="U30"/>
      <c r="V30"/>
      <c r="W30"/>
      <c r="X30"/>
      <c r="Y30"/>
      <c r="Z30"/>
      <c r="AA30"/>
      <c r="AB30"/>
      <c r="AC30"/>
      <c r="AD30"/>
      <c r="AE30"/>
      <c r="AF30"/>
      <c r="AG30"/>
      <c r="AH30"/>
      <c r="AI30"/>
    </row>
    <row r="31" spans="1:35" s="40" customFormat="1">
      <c r="A31" s="181">
        <v>23</v>
      </c>
      <c r="B31" s="78" t="s">
        <v>132</v>
      </c>
      <c r="C31" s="84" t="s">
        <v>133</v>
      </c>
      <c r="D31" s="155">
        <v>1</v>
      </c>
      <c r="E31" s="76">
        <v>114</v>
      </c>
      <c r="F31" s="74">
        <f t="shared" ref="F31" si="9">D31*E31</f>
        <v>114</v>
      </c>
      <c r="G31" s="35" t="s">
        <v>164</v>
      </c>
      <c r="H31" s="75" t="s">
        <v>86</v>
      </c>
      <c r="I31" s="120">
        <v>1</v>
      </c>
      <c r="J31" s="75">
        <v>1000</v>
      </c>
      <c r="K31" s="125">
        <f t="shared" si="8"/>
        <v>1000</v>
      </c>
      <c r="L31"/>
      <c r="M31"/>
      <c r="N31"/>
      <c r="O31"/>
      <c r="P31"/>
      <c r="Q31"/>
      <c r="R31"/>
      <c r="S31"/>
      <c r="T31"/>
      <c r="U31"/>
      <c r="V31"/>
      <c r="W31"/>
      <c r="X31"/>
      <c r="Y31"/>
      <c r="Z31"/>
      <c r="AA31"/>
      <c r="AB31"/>
      <c r="AC31"/>
      <c r="AD31"/>
      <c r="AE31"/>
      <c r="AF31"/>
      <c r="AG31"/>
      <c r="AH31"/>
      <c r="AI31"/>
    </row>
    <row r="32" spans="1:35" s="40" customFormat="1">
      <c r="A32" s="181">
        <v>24</v>
      </c>
      <c r="B32" s="78"/>
      <c r="C32" s="84"/>
      <c r="D32" s="155"/>
      <c r="E32" s="76"/>
      <c r="F32" s="76"/>
      <c r="G32" s="35" t="s">
        <v>165</v>
      </c>
      <c r="H32" s="75" t="s">
        <v>80</v>
      </c>
      <c r="I32" s="75">
        <v>1</v>
      </c>
      <c r="J32" s="75">
        <v>123.5</v>
      </c>
      <c r="K32" s="125">
        <f t="shared" si="8"/>
        <v>123.5</v>
      </c>
      <c r="L32"/>
      <c r="M32"/>
      <c r="N32"/>
      <c r="O32"/>
      <c r="P32"/>
      <c r="Q32"/>
      <c r="R32"/>
      <c r="S32"/>
      <c r="T32"/>
      <c r="U32"/>
      <c r="V32"/>
      <c r="W32"/>
      <c r="X32"/>
      <c r="Y32"/>
      <c r="Z32"/>
      <c r="AA32"/>
      <c r="AB32"/>
      <c r="AC32"/>
      <c r="AD32"/>
      <c r="AE32"/>
      <c r="AF32"/>
      <c r="AG32"/>
      <c r="AH32"/>
      <c r="AI32"/>
    </row>
    <row r="33" spans="1:35" s="79" customFormat="1" ht="27.6">
      <c r="A33" s="181">
        <v>25</v>
      </c>
      <c r="B33" s="48" t="s">
        <v>197</v>
      </c>
      <c r="C33" s="90" t="s">
        <v>85</v>
      </c>
      <c r="D33" s="20">
        <v>13.52</v>
      </c>
      <c r="E33" s="178">
        <v>321</v>
      </c>
      <c r="F33" s="178">
        <f>D33*E33</f>
        <v>4339.92</v>
      </c>
      <c r="G33" s="45" t="s">
        <v>169</v>
      </c>
      <c r="H33" s="80" t="s">
        <v>79</v>
      </c>
      <c r="I33" s="46">
        <v>9</v>
      </c>
      <c r="J33" s="46">
        <v>339.17</v>
      </c>
      <c r="K33" s="93">
        <f t="shared" ref="K33:K43" si="10">J33*I33</f>
        <v>3052.53</v>
      </c>
      <c r="L33"/>
      <c r="M33"/>
      <c r="N33"/>
      <c r="O33"/>
      <c r="P33"/>
      <c r="Q33"/>
      <c r="R33"/>
      <c r="S33"/>
      <c r="T33"/>
      <c r="U33"/>
      <c r="V33"/>
      <c r="W33"/>
      <c r="X33"/>
      <c r="Y33"/>
      <c r="Z33"/>
      <c r="AA33"/>
      <c r="AB33"/>
      <c r="AC33"/>
      <c r="AD33"/>
      <c r="AE33"/>
      <c r="AF33"/>
      <c r="AG33"/>
      <c r="AH33"/>
      <c r="AI33"/>
    </row>
    <row r="34" spans="1:35" s="79" customFormat="1">
      <c r="A34" s="181">
        <v>26</v>
      </c>
      <c r="B34" s="48"/>
      <c r="C34" s="90"/>
      <c r="D34" s="20"/>
      <c r="E34" s="76"/>
      <c r="F34" s="76"/>
      <c r="G34" s="44" t="s">
        <v>147</v>
      </c>
      <c r="H34" s="80" t="s">
        <v>79</v>
      </c>
      <c r="I34" s="46">
        <v>7</v>
      </c>
      <c r="J34" s="46">
        <v>221.67</v>
      </c>
      <c r="K34" s="93">
        <f t="shared" si="10"/>
        <v>1551.6899999999998</v>
      </c>
      <c r="L34"/>
      <c r="M34"/>
      <c r="N34"/>
      <c r="O34"/>
      <c r="P34"/>
      <c r="Q34"/>
      <c r="R34"/>
      <c r="S34"/>
      <c r="T34"/>
      <c r="U34"/>
      <c r="V34"/>
      <c r="W34"/>
      <c r="X34"/>
      <c r="Y34"/>
      <c r="Z34"/>
      <c r="AA34"/>
      <c r="AB34"/>
      <c r="AC34"/>
      <c r="AD34"/>
      <c r="AE34"/>
      <c r="AF34"/>
      <c r="AG34"/>
      <c r="AH34"/>
      <c r="AI34"/>
    </row>
    <row r="35" spans="1:35" s="79" customFormat="1">
      <c r="A35" s="181">
        <v>27</v>
      </c>
      <c r="B35" s="48"/>
      <c r="C35" s="91"/>
      <c r="D35" s="167"/>
      <c r="E35" s="92"/>
      <c r="F35" s="76"/>
      <c r="G35" s="44" t="s">
        <v>170</v>
      </c>
      <c r="H35" s="80" t="s">
        <v>79</v>
      </c>
      <c r="I35" s="46">
        <v>4</v>
      </c>
      <c r="J35" s="80">
        <v>185</v>
      </c>
      <c r="K35" s="51">
        <f t="shared" si="10"/>
        <v>740</v>
      </c>
      <c r="L35"/>
      <c r="M35"/>
      <c r="N35"/>
      <c r="O35"/>
      <c r="P35"/>
      <c r="Q35"/>
      <c r="R35"/>
      <c r="S35"/>
      <c r="T35"/>
      <c r="U35"/>
      <c r="V35"/>
      <c r="W35"/>
      <c r="X35"/>
      <c r="Y35"/>
      <c r="Z35"/>
      <c r="AA35"/>
      <c r="AB35"/>
      <c r="AC35"/>
      <c r="AD35"/>
      <c r="AE35"/>
      <c r="AF35"/>
      <c r="AG35"/>
      <c r="AH35"/>
      <c r="AI35"/>
    </row>
    <row r="36" spans="1:35" s="79" customFormat="1">
      <c r="A36" s="181">
        <v>28</v>
      </c>
      <c r="B36" s="48"/>
      <c r="C36" s="91"/>
      <c r="D36" s="167"/>
      <c r="E36" s="92"/>
      <c r="F36" s="76"/>
      <c r="G36" s="44" t="s">
        <v>148</v>
      </c>
      <c r="H36" s="80" t="s">
        <v>79</v>
      </c>
      <c r="I36" s="46">
        <v>1</v>
      </c>
      <c r="J36" s="80">
        <v>31.25</v>
      </c>
      <c r="K36" s="51">
        <f t="shared" si="10"/>
        <v>31.25</v>
      </c>
      <c r="L36"/>
      <c r="M36"/>
      <c r="N36"/>
      <c r="O36"/>
      <c r="P36"/>
      <c r="Q36"/>
      <c r="R36"/>
      <c r="S36"/>
      <c r="T36"/>
      <c r="U36"/>
      <c r="V36"/>
      <c r="W36"/>
      <c r="X36"/>
      <c r="Y36"/>
      <c r="Z36"/>
      <c r="AA36"/>
      <c r="AB36"/>
      <c r="AC36"/>
      <c r="AD36"/>
      <c r="AE36"/>
      <c r="AF36"/>
      <c r="AG36"/>
      <c r="AH36"/>
      <c r="AI36"/>
    </row>
    <row r="37" spans="1:35" s="79" customFormat="1">
      <c r="A37" s="181">
        <v>29</v>
      </c>
      <c r="B37" s="48"/>
      <c r="C37" s="91"/>
      <c r="D37" s="167"/>
      <c r="E37" s="92"/>
      <c r="F37" s="76"/>
      <c r="G37" s="44" t="s">
        <v>171</v>
      </c>
      <c r="H37" s="80" t="s">
        <v>79</v>
      </c>
      <c r="I37" s="46">
        <v>2</v>
      </c>
      <c r="J37" s="80">
        <v>10</v>
      </c>
      <c r="K37" s="51">
        <f t="shared" si="10"/>
        <v>20</v>
      </c>
      <c r="L37"/>
      <c r="M37"/>
      <c r="N37"/>
      <c r="O37"/>
      <c r="P37"/>
      <c r="Q37"/>
      <c r="R37"/>
      <c r="S37"/>
      <c r="T37"/>
      <c r="U37"/>
      <c r="V37"/>
      <c r="W37"/>
      <c r="X37"/>
      <c r="Y37"/>
      <c r="Z37"/>
      <c r="AA37"/>
      <c r="AB37"/>
      <c r="AC37"/>
      <c r="AD37"/>
      <c r="AE37"/>
      <c r="AF37"/>
      <c r="AG37"/>
      <c r="AH37"/>
      <c r="AI37"/>
    </row>
    <row r="38" spans="1:35" s="79" customFormat="1" ht="27.6">
      <c r="A38" s="181">
        <v>30</v>
      </c>
      <c r="B38" s="48"/>
      <c r="C38" s="90"/>
      <c r="D38" s="20"/>
      <c r="E38" s="76"/>
      <c r="F38" s="76"/>
      <c r="G38" s="45" t="s">
        <v>172</v>
      </c>
      <c r="H38" s="80" t="s">
        <v>79</v>
      </c>
      <c r="I38" s="46">
        <v>2</v>
      </c>
      <c r="J38" s="46">
        <v>34.840000000000003</v>
      </c>
      <c r="K38" s="93">
        <f t="shared" si="10"/>
        <v>69.680000000000007</v>
      </c>
      <c r="L38"/>
      <c r="M38"/>
      <c r="N38"/>
      <c r="O38"/>
      <c r="P38"/>
      <c r="Q38"/>
      <c r="R38"/>
      <c r="S38"/>
      <c r="T38"/>
      <c r="U38"/>
      <c r="V38"/>
      <c r="W38"/>
      <c r="X38"/>
      <c r="Y38"/>
      <c r="Z38"/>
      <c r="AA38"/>
      <c r="AB38"/>
      <c r="AC38"/>
      <c r="AD38"/>
      <c r="AE38"/>
      <c r="AF38"/>
      <c r="AG38"/>
      <c r="AH38"/>
      <c r="AI38"/>
    </row>
    <row r="39" spans="1:35" s="79" customFormat="1">
      <c r="A39" s="181">
        <v>31</v>
      </c>
      <c r="B39" s="48"/>
      <c r="C39" s="90"/>
      <c r="D39" s="20"/>
      <c r="E39" s="76"/>
      <c r="F39" s="76"/>
      <c r="G39" s="77" t="s">
        <v>150</v>
      </c>
      <c r="H39" s="80" t="s">
        <v>80</v>
      </c>
      <c r="I39" s="46">
        <v>5</v>
      </c>
      <c r="J39" s="168">
        <v>14</v>
      </c>
      <c r="K39" s="169">
        <f>J39*I39</f>
        <v>70</v>
      </c>
      <c r="L39"/>
      <c r="M39"/>
      <c r="N39"/>
      <c r="O39"/>
      <c r="P39"/>
      <c r="Q39"/>
      <c r="R39"/>
      <c r="S39"/>
      <c r="T39"/>
      <c r="U39"/>
      <c r="V39"/>
      <c r="W39"/>
      <c r="X39"/>
      <c r="Y39"/>
      <c r="Z39"/>
      <c r="AA39"/>
      <c r="AB39"/>
      <c r="AC39"/>
      <c r="AD39"/>
      <c r="AE39"/>
      <c r="AF39"/>
      <c r="AG39"/>
      <c r="AH39"/>
      <c r="AI39"/>
    </row>
    <row r="40" spans="1:35" s="79" customFormat="1">
      <c r="A40" s="181">
        <v>32</v>
      </c>
      <c r="B40" s="48"/>
      <c r="C40" s="91"/>
      <c r="D40" s="167"/>
      <c r="E40" s="92"/>
      <c r="F40" s="76"/>
      <c r="G40" s="44" t="s">
        <v>120</v>
      </c>
      <c r="H40" s="80" t="s">
        <v>79</v>
      </c>
      <c r="I40" s="46">
        <v>2</v>
      </c>
      <c r="J40" s="46">
        <v>20.84</v>
      </c>
      <c r="K40" s="93">
        <f t="shared" si="10"/>
        <v>41.68</v>
      </c>
      <c r="L40"/>
      <c r="M40"/>
      <c r="N40"/>
      <c r="O40"/>
      <c r="P40"/>
      <c r="Q40"/>
      <c r="R40"/>
      <c r="S40"/>
      <c r="T40"/>
      <c r="U40"/>
      <c r="V40"/>
      <c r="W40"/>
      <c r="X40"/>
      <c r="Y40"/>
      <c r="Z40"/>
      <c r="AA40"/>
      <c r="AB40"/>
      <c r="AC40"/>
      <c r="AD40"/>
      <c r="AE40"/>
      <c r="AF40"/>
      <c r="AG40"/>
      <c r="AH40"/>
      <c r="AI40"/>
    </row>
    <row r="41" spans="1:35" s="79" customFormat="1">
      <c r="A41" s="181">
        <v>33</v>
      </c>
      <c r="B41" s="48"/>
      <c r="C41" s="91"/>
      <c r="D41" s="167"/>
      <c r="E41" s="92"/>
      <c r="F41" s="76"/>
      <c r="G41" s="44" t="s">
        <v>173</v>
      </c>
      <c r="H41" s="80" t="s">
        <v>79</v>
      </c>
      <c r="I41" s="46">
        <v>4</v>
      </c>
      <c r="J41" s="46">
        <v>20.84</v>
      </c>
      <c r="K41" s="93">
        <f t="shared" si="10"/>
        <v>83.36</v>
      </c>
      <c r="L41"/>
      <c r="M41"/>
      <c r="N41"/>
      <c r="O41"/>
      <c r="P41"/>
      <c r="Q41"/>
      <c r="R41"/>
      <c r="S41"/>
      <c r="T41"/>
      <c r="U41"/>
      <c r="V41"/>
      <c r="W41"/>
      <c r="X41"/>
      <c r="Y41"/>
      <c r="Z41"/>
      <c r="AA41"/>
      <c r="AB41"/>
      <c r="AC41"/>
      <c r="AD41"/>
      <c r="AE41"/>
      <c r="AF41"/>
      <c r="AG41"/>
      <c r="AH41"/>
      <c r="AI41"/>
    </row>
    <row r="42" spans="1:35" s="79" customFormat="1">
      <c r="A42" s="181">
        <v>34</v>
      </c>
      <c r="B42" s="78" t="s">
        <v>129</v>
      </c>
      <c r="C42" s="84" t="s">
        <v>87</v>
      </c>
      <c r="D42" s="128">
        <v>4.2</v>
      </c>
      <c r="E42" s="171">
        <v>76</v>
      </c>
      <c r="F42" s="76">
        <f>D42*E42</f>
        <v>319.2</v>
      </c>
      <c r="G42" s="81" t="s">
        <v>178</v>
      </c>
      <c r="H42" s="87" t="s">
        <v>79</v>
      </c>
      <c r="I42" s="42">
        <v>1</v>
      </c>
      <c r="J42" s="42">
        <v>55</v>
      </c>
      <c r="K42" s="125">
        <f t="shared" si="10"/>
        <v>55</v>
      </c>
      <c r="L42"/>
      <c r="M42"/>
      <c r="N42"/>
      <c r="O42"/>
      <c r="P42"/>
      <c r="Q42"/>
      <c r="R42"/>
      <c r="S42"/>
      <c r="T42"/>
      <c r="U42"/>
      <c r="V42"/>
      <c r="W42"/>
      <c r="X42"/>
      <c r="Y42"/>
      <c r="Z42"/>
      <c r="AA42"/>
      <c r="AB42"/>
      <c r="AC42"/>
      <c r="AD42"/>
      <c r="AE42"/>
      <c r="AF42"/>
      <c r="AG42"/>
      <c r="AH42"/>
      <c r="AI42"/>
    </row>
    <row r="43" spans="1:35" s="79" customFormat="1">
      <c r="A43" s="181">
        <v>35</v>
      </c>
      <c r="B43" s="78"/>
      <c r="C43" s="84"/>
      <c r="D43" s="128"/>
      <c r="E43" s="94"/>
      <c r="F43" s="76"/>
      <c r="G43" s="81" t="s">
        <v>130</v>
      </c>
      <c r="H43" s="87" t="s">
        <v>79</v>
      </c>
      <c r="I43" s="42">
        <v>1</v>
      </c>
      <c r="J43" s="42">
        <v>23.34</v>
      </c>
      <c r="K43" s="125">
        <f t="shared" si="10"/>
        <v>23.34</v>
      </c>
      <c r="L43"/>
      <c r="M43"/>
      <c r="N43"/>
      <c r="O43"/>
      <c r="P43"/>
      <c r="Q43"/>
      <c r="R43"/>
      <c r="S43"/>
      <c r="T43"/>
      <c r="U43"/>
      <c r="V43"/>
      <c r="W43"/>
      <c r="X43"/>
      <c r="Y43"/>
      <c r="Z43"/>
      <c r="AA43"/>
      <c r="AB43"/>
      <c r="AC43"/>
      <c r="AD43"/>
      <c r="AE43"/>
      <c r="AF43"/>
      <c r="AG43"/>
      <c r="AH43"/>
      <c r="AI43"/>
    </row>
    <row r="44" spans="1:35" s="79" customFormat="1">
      <c r="A44" s="181">
        <v>36</v>
      </c>
      <c r="B44" s="78"/>
      <c r="C44" s="84"/>
      <c r="D44" s="128"/>
      <c r="E44" s="94"/>
      <c r="F44" s="76"/>
      <c r="G44" s="81" t="s">
        <v>131</v>
      </c>
      <c r="H44" s="87" t="s">
        <v>79</v>
      </c>
      <c r="I44" s="42">
        <v>1</v>
      </c>
      <c r="J44" s="42">
        <v>23.34</v>
      </c>
      <c r="K44" s="125">
        <f>J44*I44</f>
        <v>23.34</v>
      </c>
      <c r="L44"/>
      <c r="M44"/>
      <c r="N44"/>
      <c r="O44"/>
      <c r="P44"/>
      <c r="Q44"/>
      <c r="R44"/>
      <c r="S44"/>
      <c r="T44"/>
      <c r="U44"/>
      <c r="V44"/>
      <c r="W44"/>
      <c r="X44"/>
      <c r="Y44"/>
      <c r="Z44"/>
      <c r="AA44"/>
      <c r="AB44"/>
      <c r="AC44"/>
      <c r="AD44"/>
      <c r="AE44"/>
      <c r="AF44"/>
      <c r="AG44"/>
      <c r="AH44"/>
      <c r="AI44"/>
    </row>
    <row r="45" spans="1:35" s="40" customFormat="1" ht="27.6">
      <c r="A45" s="181">
        <v>37</v>
      </c>
      <c r="B45" s="78" t="s">
        <v>168</v>
      </c>
      <c r="C45" s="84" t="s">
        <v>79</v>
      </c>
      <c r="D45" s="155">
        <v>21</v>
      </c>
      <c r="E45" s="76">
        <v>50</v>
      </c>
      <c r="F45" s="76">
        <f t="shared" ref="F45" si="11">D45*E45</f>
        <v>1050</v>
      </c>
      <c r="G45" s="45" t="s">
        <v>150</v>
      </c>
      <c r="H45" s="80" t="s">
        <v>80</v>
      </c>
      <c r="I45" s="46">
        <v>24</v>
      </c>
      <c r="J45" s="126">
        <v>14</v>
      </c>
      <c r="K45" s="125">
        <f>J45*I45</f>
        <v>336</v>
      </c>
      <c r="L45"/>
      <c r="M45"/>
      <c r="N45"/>
      <c r="O45"/>
      <c r="P45"/>
      <c r="Q45"/>
      <c r="R45"/>
      <c r="S45"/>
      <c r="T45"/>
      <c r="U45"/>
      <c r="V45"/>
      <c r="W45"/>
      <c r="X45"/>
      <c r="Y45"/>
      <c r="Z45"/>
      <c r="AA45"/>
      <c r="AB45"/>
      <c r="AC45"/>
      <c r="AD45"/>
      <c r="AE45"/>
      <c r="AF45"/>
      <c r="AG45"/>
      <c r="AH45"/>
      <c r="AI45"/>
    </row>
    <row r="46" spans="1:35" s="79" customFormat="1">
      <c r="A46" s="181">
        <v>38</v>
      </c>
      <c r="B46" s="48"/>
      <c r="C46" s="90"/>
      <c r="D46" s="154"/>
      <c r="E46" s="76"/>
      <c r="F46" s="76"/>
      <c r="G46" s="44" t="s">
        <v>120</v>
      </c>
      <c r="H46" s="80" t="s">
        <v>79</v>
      </c>
      <c r="I46" s="46">
        <v>2</v>
      </c>
      <c r="J46" s="46">
        <v>20.84</v>
      </c>
      <c r="K46" s="125">
        <f>J46*I46</f>
        <v>41.68</v>
      </c>
      <c r="L46"/>
      <c r="M46"/>
      <c r="N46"/>
      <c r="O46"/>
      <c r="P46"/>
      <c r="Q46"/>
      <c r="R46"/>
      <c r="S46"/>
      <c r="T46"/>
      <c r="U46"/>
      <c r="V46"/>
      <c r="W46"/>
      <c r="X46"/>
      <c r="Y46"/>
      <c r="Z46"/>
      <c r="AA46"/>
      <c r="AB46"/>
      <c r="AC46"/>
      <c r="AD46"/>
      <c r="AE46"/>
      <c r="AF46"/>
      <c r="AG46"/>
      <c r="AH46"/>
      <c r="AI46"/>
    </row>
    <row r="47" spans="1:35" s="79" customFormat="1">
      <c r="A47" s="181">
        <v>39</v>
      </c>
      <c r="B47" s="48"/>
      <c r="C47" s="91"/>
      <c r="D47" s="156"/>
      <c r="E47" s="92"/>
      <c r="F47" s="76"/>
      <c r="G47" s="35" t="s">
        <v>118</v>
      </c>
      <c r="H47" s="75" t="s">
        <v>81</v>
      </c>
      <c r="I47" s="75">
        <f>(D48)*0.1</f>
        <v>0.8</v>
      </c>
      <c r="J47" s="75">
        <v>44.16</v>
      </c>
      <c r="K47" s="125">
        <f>J47*I47</f>
        <v>35.327999999999996</v>
      </c>
      <c r="L47"/>
      <c r="M47"/>
      <c r="N47"/>
      <c r="O47"/>
      <c r="P47"/>
      <c r="Q47"/>
      <c r="R47"/>
      <c r="S47"/>
      <c r="T47"/>
      <c r="U47"/>
      <c r="V47"/>
      <c r="W47"/>
      <c r="X47"/>
      <c r="Y47"/>
      <c r="Z47"/>
      <c r="AA47"/>
      <c r="AB47"/>
      <c r="AC47"/>
      <c r="AD47"/>
      <c r="AE47"/>
      <c r="AF47"/>
      <c r="AG47"/>
      <c r="AH47"/>
      <c r="AI47"/>
    </row>
    <row r="48" spans="1:35" s="61" customFormat="1" ht="41.4">
      <c r="A48" s="181">
        <v>40</v>
      </c>
      <c r="B48" s="33" t="s">
        <v>179</v>
      </c>
      <c r="C48" s="34" t="s">
        <v>86</v>
      </c>
      <c r="D48" s="137">
        <v>8</v>
      </c>
      <c r="E48" s="76">
        <v>170</v>
      </c>
      <c r="F48" s="76">
        <f>D48*E48</f>
        <v>1360</v>
      </c>
      <c r="G48" s="77" t="s">
        <v>128</v>
      </c>
      <c r="H48" s="85" t="s">
        <v>80</v>
      </c>
      <c r="I48" s="76">
        <f>D48*3</f>
        <v>24</v>
      </c>
      <c r="J48" s="75">
        <v>10.9</v>
      </c>
      <c r="K48" s="125">
        <f t="shared" si="8"/>
        <v>261.60000000000002</v>
      </c>
      <c r="L48"/>
      <c r="M48"/>
      <c r="N48"/>
      <c r="O48"/>
      <c r="P48"/>
      <c r="Q48"/>
      <c r="R48"/>
      <c r="S48"/>
      <c r="T48"/>
      <c r="U48"/>
      <c r="V48"/>
      <c r="W48"/>
      <c r="X48"/>
      <c r="Y48"/>
      <c r="Z48"/>
      <c r="AA48"/>
      <c r="AB48"/>
      <c r="AC48"/>
      <c r="AD48"/>
      <c r="AE48"/>
      <c r="AF48"/>
      <c r="AG48"/>
      <c r="AH48"/>
      <c r="AI48"/>
    </row>
    <row r="49" spans="1:35" s="61" customFormat="1">
      <c r="A49" s="181">
        <v>41</v>
      </c>
      <c r="B49" s="47"/>
      <c r="C49" s="80"/>
      <c r="D49" s="157"/>
      <c r="E49" s="94"/>
      <c r="F49" s="42"/>
      <c r="G49" s="35" t="s">
        <v>118</v>
      </c>
      <c r="H49" s="75" t="s">
        <v>81</v>
      </c>
      <c r="I49" s="75">
        <f>(D50)*0.1</f>
        <v>1.4000000000000001</v>
      </c>
      <c r="J49" s="75">
        <v>44.16</v>
      </c>
      <c r="K49" s="125">
        <f t="shared" ref="K49:K50" si="12">J49*I49</f>
        <v>61.823999999999998</v>
      </c>
      <c r="L49"/>
      <c r="M49"/>
      <c r="N49"/>
      <c r="O49"/>
      <c r="P49"/>
      <c r="Q49"/>
      <c r="R49"/>
      <c r="S49"/>
      <c r="T49"/>
      <c r="U49"/>
      <c r="V49"/>
      <c r="W49"/>
      <c r="X49"/>
      <c r="Y49"/>
      <c r="Z49"/>
      <c r="AA49"/>
      <c r="AB49"/>
      <c r="AC49"/>
      <c r="AD49"/>
      <c r="AE49"/>
      <c r="AF49"/>
      <c r="AG49"/>
      <c r="AH49"/>
      <c r="AI49"/>
    </row>
    <row r="50" spans="1:35" s="61" customFormat="1" ht="27.6">
      <c r="A50" s="181">
        <v>42</v>
      </c>
      <c r="B50" s="33" t="s">
        <v>174</v>
      </c>
      <c r="C50" s="34" t="s">
        <v>86</v>
      </c>
      <c r="D50" s="137">
        <v>14</v>
      </c>
      <c r="E50" s="76">
        <v>170</v>
      </c>
      <c r="F50" s="76">
        <f>D50*E50</f>
        <v>2380</v>
      </c>
      <c r="G50" s="77" t="s">
        <v>128</v>
      </c>
      <c r="H50" s="85" t="s">
        <v>80</v>
      </c>
      <c r="I50" s="76">
        <f>D50*3</f>
        <v>42</v>
      </c>
      <c r="J50" s="75">
        <v>10.9</v>
      </c>
      <c r="K50" s="125">
        <f t="shared" si="12"/>
        <v>457.8</v>
      </c>
      <c r="L50"/>
      <c r="M50"/>
      <c r="N50"/>
      <c r="O50"/>
      <c r="P50"/>
      <c r="Q50"/>
      <c r="R50"/>
      <c r="S50"/>
      <c r="T50"/>
      <c r="U50"/>
      <c r="V50"/>
      <c r="W50"/>
      <c r="X50"/>
      <c r="Y50"/>
      <c r="Z50"/>
      <c r="AA50"/>
      <c r="AB50"/>
      <c r="AC50"/>
      <c r="AD50"/>
      <c r="AE50"/>
      <c r="AF50"/>
      <c r="AG50"/>
      <c r="AH50"/>
      <c r="AI50"/>
    </row>
    <row r="51" spans="1:35" s="61" customFormat="1" ht="27.6">
      <c r="A51" s="181">
        <v>43</v>
      </c>
      <c r="B51" s="170" t="s">
        <v>175</v>
      </c>
      <c r="C51" s="84" t="s">
        <v>133</v>
      </c>
      <c r="D51" s="128">
        <v>2.2999999999999998</v>
      </c>
      <c r="E51" s="76">
        <v>160</v>
      </c>
      <c r="F51" s="76">
        <f>D51*E51</f>
        <v>368</v>
      </c>
      <c r="G51" s="77" t="s">
        <v>128</v>
      </c>
      <c r="H51" s="85" t="s">
        <v>80</v>
      </c>
      <c r="I51" s="76">
        <f>D51*1.2*0.3</f>
        <v>0.82799999999999996</v>
      </c>
      <c r="J51" s="75">
        <v>10.9</v>
      </c>
      <c r="K51" s="125">
        <f t="shared" si="8"/>
        <v>9.0251999999999999</v>
      </c>
      <c r="L51"/>
      <c r="M51"/>
      <c r="N51"/>
      <c r="O51"/>
      <c r="P51"/>
      <c r="Q51"/>
      <c r="R51"/>
      <c r="S51"/>
      <c r="T51"/>
      <c r="U51"/>
      <c r="V51"/>
      <c r="W51"/>
      <c r="X51"/>
      <c r="Y51"/>
      <c r="Z51"/>
      <c r="AA51"/>
      <c r="AB51"/>
      <c r="AC51"/>
      <c r="AD51"/>
      <c r="AE51"/>
      <c r="AF51"/>
      <c r="AG51"/>
      <c r="AH51"/>
      <c r="AI51"/>
    </row>
    <row r="52" spans="1:35" s="61" customFormat="1">
      <c r="A52" s="181">
        <v>44</v>
      </c>
      <c r="B52" s="78"/>
      <c r="C52" s="84"/>
      <c r="D52" s="155"/>
      <c r="E52" s="76"/>
      <c r="F52" s="76"/>
      <c r="G52" s="35" t="s">
        <v>118</v>
      </c>
      <c r="H52" s="75" t="s">
        <v>81</v>
      </c>
      <c r="I52" s="75">
        <v>0.3</v>
      </c>
      <c r="J52" s="75">
        <v>44.16</v>
      </c>
      <c r="K52" s="20">
        <f t="shared" si="8"/>
        <v>13.247999999999999</v>
      </c>
      <c r="L52"/>
      <c r="M52"/>
      <c r="N52"/>
      <c r="O52"/>
      <c r="P52"/>
      <c r="Q52"/>
      <c r="R52"/>
      <c r="S52"/>
      <c r="T52"/>
      <c r="U52"/>
      <c r="V52"/>
      <c r="W52"/>
      <c r="X52"/>
      <c r="Y52"/>
      <c r="Z52"/>
      <c r="AA52"/>
      <c r="AB52"/>
      <c r="AC52"/>
      <c r="AD52"/>
      <c r="AE52"/>
      <c r="AF52"/>
      <c r="AG52"/>
      <c r="AH52"/>
      <c r="AI52"/>
    </row>
    <row r="53" spans="1:35" s="61" customFormat="1">
      <c r="A53" s="181">
        <v>45</v>
      </c>
      <c r="B53" s="78" t="s">
        <v>176</v>
      </c>
      <c r="C53" s="84" t="s">
        <v>157</v>
      </c>
      <c r="D53" s="155">
        <v>2.2999999999999998</v>
      </c>
      <c r="E53" s="76">
        <v>100</v>
      </c>
      <c r="F53" s="76">
        <f>D53*E53</f>
        <v>229.99999999999997</v>
      </c>
      <c r="G53" s="35" t="s">
        <v>118</v>
      </c>
      <c r="H53" s="75" t="s">
        <v>81</v>
      </c>
      <c r="I53" s="75">
        <f>0.1*D54</f>
        <v>3</v>
      </c>
      <c r="J53" s="75">
        <v>44.16</v>
      </c>
      <c r="K53" s="125">
        <f t="shared" ref="K53" si="13">J53*I53</f>
        <v>132.47999999999999</v>
      </c>
      <c r="L53"/>
      <c r="M53"/>
      <c r="N53"/>
      <c r="O53"/>
      <c r="P53"/>
      <c r="Q53"/>
      <c r="R53"/>
      <c r="S53"/>
      <c r="T53"/>
      <c r="U53"/>
      <c r="V53"/>
      <c r="W53"/>
      <c r="X53"/>
      <c r="Y53"/>
      <c r="Z53"/>
      <c r="AA53"/>
      <c r="AB53"/>
      <c r="AC53"/>
      <c r="AD53"/>
      <c r="AE53"/>
      <c r="AF53"/>
      <c r="AG53"/>
      <c r="AH53"/>
      <c r="AI53"/>
    </row>
    <row r="54" spans="1:35" s="61" customFormat="1">
      <c r="A54" s="181">
        <v>46</v>
      </c>
      <c r="B54" s="36" t="s">
        <v>151</v>
      </c>
      <c r="C54" s="34" t="s">
        <v>86</v>
      </c>
      <c r="D54" s="75">
        <v>30</v>
      </c>
      <c r="E54" s="178">
        <v>99</v>
      </c>
      <c r="F54" s="178">
        <f>D54*E54</f>
        <v>2970</v>
      </c>
      <c r="G54" s="32" t="s">
        <v>199</v>
      </c>
      <c r="H54" s="75" t="s">
        <v>79</v>
      </c>
      <c r="I54" s="75">
        <v>1</v>
      </c>
      <c r="J54" s="75">
        <v>3310</v>
      </c>
      <c r="K54" s="149">
        <f t="shared" ref="K54" si="14">J54*I54</f>
        <v>3310</v>
      </c>
      <c r="L54"/>
      <c r="M54"/>
      <c r="N54"/>
      <c r="O54"/>
      <c r="P54"/>
      <c r="Q54"/>
      <c r="R54"/>
      <c r="S54"/>
      <c r="T54"/>
      <c r="U54"/>
      <c r="V54"/>
      <c r="W54"/>
      <c r="X54"/>
      <c r="Y54"/>
      <c r="Z54"/>
      <c r="AA54"/>
      <c r="AB54"/>
      <c r="AC54"/>
      <c r="AD54"/>
      <c r="AE54"/>
      <c r="AF54"/>
      <c r="AG54"/>
      <c r="AH54"/>
      <c r="AI54"/>
    </row>
    <row r="55" spans="1:35" s="61" customFormat="1" ht="13.2" customHeight="1">
      <c r="A55" s="181">
        <v>47</v>
      </c>
      <c r="B55" s="179"/>
      <c r="C55" s="180"/>
      <c r="D55" s="155"/>
      <c r="E55" s="178"/>
      <c r="F55" s="178"/>
      <c r="G55" s="32" t="s">
        <v>224</v>
      </c>
      <c r="H55" s="192" t="s">
        <v>79</v>
      </c>
      <c r="I55" s="75">
        <v>1</v>
      </c>
      <c r="J55" s="75">
        <v>1624.32</v>
      </c>
      <c r="K55" s="149">
        <f t="shared" ref="K55" si="15">J55*I55</f>
        <v>1624.32</v>
      </c>
      <c r="L55"/>
      <c r="M55"/>
      <c r="N55"/>
      <c r="O55"/>
      <c r="P55"/>
      <c r="Q55"/>
      <c r="R55"/>
      <c r="S55"/>
      <c r="T55"/>
      <c r="U55"/>
      <c r="V55"/>
      <c r="W55"/>
      <c r="X55"/>
      <c r="Y55"/>
      <c r="Z55"/>
      <c r="AA55"/>
      <c r="AB55"/>
      <c r="AC55"/>
      <c r="AD55"/>
      <c r="AE55"/>
      <c r="AF55"/>
      <c r="AG55"/>
      <c r="AH55"/>
      <c r="AI55"/>
    </row>
    <row r="56" spans="1:35" s="61" customFormat="1" ht="27.6">
      <c r="A56" s="181">
        <v>48</v>
      </c>
      <c r="B56" s="184" t="s">
        <v>200</v>
      </c>
      <c r="C56" s="134" t="s">
        <v>79</v>
      </c>
      <c r="D56" s="151">
        <v>1</v>
      </c>
      <c r="E56" s="135">
        <v>200</v>
      </c>
      <c r="F56" s="135">
        <f t="shared" ref="F56:F57" si="16">E56*D56</f>
        <v>200</v>
      </c>
      <c r="G56" s="136"/>
      <c r="H56" s="185"/>
      <c r="I56" s="137"/>
      <c r="J56" s="137"/>
      <c r="K56" s="186"/>
      <c r="L56"/>
      <c r="M56"/>
      <c r="N56"/>
      <c r="O56"/>
      <c r="P56"/>
      <c r="Q56"/>
      <c r="R56"/>
      <c r="S56"/>
      <c r="T56"/>
      <c r="U56"/>
      <c r="V56"/>
      <c r="W56"/>
      <c r="X56"/>
      <c r="Y56"/>
      <c r="Z56"/>
      <c r="AA56"/>
      <c r="AB56"/>
      <c r="AC56"/>
      <c r="AD56"/>
      <c r="AE56"/>
      <c r="AF56"/>
      <c r="AG56"/>
      <c r="AH56"/>
      <c r="AI56"/>
    </row>
    <row r="57" spans="1:35" s="61" customFormat="1" ht="27.6">
      <c r="A57" s="181">
        <v>49</v>
      </c>
      <c r="B57" s="184" t="s">
        <v>201</v>
      </c>
      <c r="C57" s="134" t="s">
        <v>79</v>
      </c>
      <c r="D57" s="151">
        <v>1</v>
      </c>
      <c r="E57" s="151">
        <v>200</v>
      </c>
      <c r="F57" s="135">
        <f t="shared" si="16"/>
        <v>200</v>
      </c>
      <c r="G57" s="77"/>
      <c r="H57" s="115"/>
      <c r="I57" s="155"/>
      <c r="J57" s="157"/>
      <c r="K57" s="76"/>
      <c r="L57"/>
      <c r="M57"/>
      <c r="N57"/>
      <c r="O57"/>
      <c r="P57"/>
      <c r="Q57"/>
      <c r="R57"/>
      <c r="S57"/>
      <c r="T57"/>
      <c r="U57"/>
      <c r="V57"/>
      <c r="W57"/>
      <c r="X57"/>
      <c r="Y57"/>
      <c r="Z57"/>
      <c r="AA57"/>
      <c r="AB57"/>
      <c r="AC57"/>
      <c r="AD57"/>
      <c r="AE57"/>
      <c r="AF57"/>
      <c r="AG57"/>
      <c r="AH57"/>
      <c r="AI57"/>
    </row>
    <row r="58" spans="1:35" s="61" customFormat="1" ht="27.6">
      <c r="A58" s="181">
        <v>50</v>
      </c>
      <c r="B58" s="187" t="s">
        <v>213</v>
      </c>
      <c r="C58" s="50" t="s">
        <v>79</v>
      </c>
      <c r="D58" s="177">
        <v>5</v>
      </c>
      <c r="E58" s="177">
        <v>300</v>
      </c>
      <c r="F58" s="178">
        <f t="shared" ref="F58" si="17">D58*E58</f>
        <v>1500</v>
      </c>
      <c r="G58" s="131" t="s">
        <v>214</v>
      </c>
      <c r="H58" s="188" t="s">
        <v>79</v>
      </c>
      <c r="I58" s="189">
        <v>84</v>
      </c>
      <c r="J58" s="41">
        <v>95</v>
      </c>
      <c r="K58" s="190">
        <f t="shared" ref="K58:K61" si="18">J58*I58</f>
        <v>7980</v>
      </c>
      <c r="L58" s="191"/>
      <c r="M58"/>
      <c r="N58"/>
      <c r="O58"/>
      <c r="P58"/>
      <c r="Q58"/>
      <c r="R58"/>
      <c r="S58"/>
      <c r="T58"/>
      <c r="U58"/>
      <c r="V58"/>
      <c r="W58"/>
      <c r="X58"/>
      <c r="Y58"/>
      <c r="Z58"/>
      <c r="AA58"/>
      <c r="AB58"/>
      <c r="AC58"/>
      <c r="AD58"/>
      <c r="AE58"/>
      <c r="AF58"/>
      <c r="AG58"/>
      <c r="AH58"/>
      <c r="AI58"/>
    </row>
    <row r="59" spans="1:35" s="61" customFormat="1" ht="27.6">
      <c r="A59" s="181">
        <v>51</v>
      </c>
      <c r="B59" s="187"/>
      <c r="C59" s="50"/>
      <c r="D59" s="164"/>
      <c r="E59" s="164"/>
      <c r="F59" s="128"/>
      <c r="G59" s="131" t="s">
        <v>215</v>
      </c>
      <c r="H59" s="188" t="s">
        <v>79</v>
      </c>
      <c r="I59" s="189">
        <v>18</v>
      </c>
      <c r="J59" s="41">
        <v>209.7</v>
      </c>
      <c r="K59" s="190">
        <f t="shared" si="18"/>
        <v>3774.6</v>
      </c>
      <c r="L59" s="191"/>
      <c r="M59"/>
      <c r="N59"/>
      <c r="O59"/>
      <c r="P59"/>
      <c r="Q59"/>
      <c r="R59"/>
      <c r="S59"/>
      <c r="T59"/>
      <c r="U59"/>
      <c r="V59"/>
      <c r="W59"/>
      <c r="X59"/>
      <c r="Y59"/>
      <c r="Z59"/>
      <c r="AA59"/>
      <c r="AB59"/>
      <c r="AC59"/>
      <c r="AD59"/>
      <c r="AE59"/>
      <c r="AF59"/>
      <c r="AG59"/>
      <c r="AH59"/>
      <c r="AI59"/>
    </row>
    <row r="60" spans="1:35" s="61" customFormat="1" ht="27.6">
      <c r="A60" s="181">
        <v>52</v>
      </c>
      <c r="B60" s="187"/>
      <c r="C60" s="50"/>
      <c r="D60" s="164"/>
      <c r="E60" s="164"/>
      <c r="F60" s="128"/>
      <c r="G60" s="131" t="s">
        <v>218</v>
      </c>
      <c r="H60" s="188" t="s">
        <v>216</v>
      </c>
      <c r="I60" s="189">
        <v>17.37</v>
      </c>
      <c r="J60" s="41">
        <v>160</v>
      </c>
      <c r="K60" s="190">
        <f t="shared" si="18"/>
        <v>2779.2000000000003</v>
      </c>
      <c r="L60" s="191"/>
      <c r="M60"/>
      <c r="N60"/>
      <c r="O60"/>
      <c r="P60"/>
      <c r="Q60"/>
      <c r="R60"/>
      <c r="S60"/>
      <c r="T60"/>
      <c r="U60"/>
      <c r="V60"/>
      <c r="W60"/>
      <c r="X60"/>
      <c r="Y60"/>
      <c r="Z60"/>
      <c r="AA60"/>
      <c r="AB60"/>
      <c r="AC60"/>
      <c r="AD60"/>
      <c r="AE60"/>
      <c r="AF60"/>
      <c r="AG60"/>
      <c r="AH60"/>
      <c r="AI60"/>
    </row>
    <row r="61" spans="1:35" s="62" customFormat="1">
      <c r="A61" s="181">
        <v>53</v>
      </c>
      <c r="B61" s="187"/>
      <c r="C61" s="50"/>
      <c r="D61" s="164"/>
      <c r="E61" s="164"/>
      <c r="F61" s="128"/>
      <c r="G61" s="131" t="s">
        <v>217</v>
      </c>
      <c r="H61" s="188" t="s">
        <v>79</v>
      </c>
      <c r="I61" s="189">
        <v>7</v>
      </c>
      <c r="J61" s="41">
        <v>109.7</v>
      </c>
      <c r="K61" s="190">
        <f t="shared" si="18"/>
        <v>767.9</v>
      </c>
      <c r="L61"/>
      <c r="M61"/>
      <c r="N61"/>
      <c r="O61"/>
      <c r="P61"/>
      <c r="Q61"/>
      <c r="R61"/>
      <c r="S61"/>
      <c r="T61"/>
      <c r="U61"/>
      <c r="V61"/>
      <c r="W61"/>
      <c r="X61"/>
      <c r="Y61"/>
      <c r="Z61"/>
      <c r="AA61"/>
      <c r="AB61"/>
      <c r="AC61"/>
      <c r="AD61"/>
      <c r="AE61"/>
      <c r="AF61"/>
      <c r="AG61"/>
      <c r="AH61"/>
      <c r="AI61"/>
    </row>
    <row r="62" spans="1:35" ht="40.799999999999997" customHeight="1">
      <c r="A62" s="181">
        <v>54</v>
      </c>
      <c r="B62" s="21" t="s">
        <v>89</v>
      </c>
      <c r="C62" s="88"/>
      <c r="D62" s="88"/>
      <c r="E62" s="39"/>
      <c r="F62" s="22">
        <f>SUM(F28:F61)</f>
        <v>15611.119999999999</v>
      </c>
      <c r="G62" s="21" t="s">
        <v>90</v>
      </c>
      <c r="H62" s="105"/>
      <c r="I62" s="22"/>
      <c r="J62" s="106"/>
      <c r="K62" s="107">
        <f>SUM(K28:K61)</f>
        <v>28512.141200000002</v>
      </c>
      <c r="L62"/>
      <c r="M62"/>
      <c r="N62"/>
      <c r="O62"/>
      <c r="P62"/>
      <c r="Q62"/>
      <c r="R62"/>
      <c r="S62"/>
      <c r="T62"/>
      <c r="U62"/>
      <c r="V62"/>
      <c r="W62"/>
      <c r="X62"/>
      <c r="Y62"/>
      <c r="Z62"/>
      <c r="AA62"/>
      <c r="AB62"/>
      <c r="AC62"/>
      <c r="AD62"/>
      <c r="AE62"/>
      <c r="AF62"/>
      <c r="AG62"/>
      <c r="AH62"/>
      <c r="AI62"/>
    </row>
    <row r="63" spans="1:35" ht="16.8" customHeight="1">
      <c r="A63" s="181">
        <v>55</v>
      </c>
      <c r="B63" s="58" t="s">
        <v>82</v>
      </c>
      <c r="C63" s="58"/>
      <c r="D63" s="58"/>
      <c r="E63" s="58"/>
      <c r="F63" s="58"/>
      <c r="G63" s="58"/>
      <c r="H63" s="58"/>
      <c r="I63" s="58"/>
      <c r="J63" s="58"/>
      <c r="K63" s="58"/>
      <c r="L63"/>
      <c r="M63"/>
      <c r="N63"/>
      <c r="O63"/>
      <c r="P63"/>
      <c r="Q63"/>
      <c r="R63"/>
      <c r="S63"/>
      <c r="T63"/>
      <c r="U63"/>
      <c r="V63"/>
      <c r="W63"/>
      <c r="X63"/>
      <c r="Y63"/>
      <c r="Z63"/>
      <c r="AA63"/>
      <c r="AB63"/>
      <c r="AC63"/>
      <c r="AD63"/>
      <c r="AE63"/>
      <c r="AF63"/>
      <c r="AG63"/>
      <c r="AH63"/>
      <c r="AI63"/>
    </row>
    <row r="64" spans="1:35">
      <c r="A64" s="181">
        <v>56</v>
      </c>
      <c r="B64" s="78" t="s">
        <v>139</v>
      </c>
      <c r="C64" s="84" t="s">
        <v>87</v>
      </c>
      <c r="D64" s="155">
        <v>40</v>
      </c>
      <c r="E64" s="42">
        <v>31</v>
      </c>
      <c r="F64" s="42">
        <f>D64*E64</f>
        <v>1240</v>
      </c>
      <c r="G64" s="78" t="s">
        <v>140</v>
      </c>
      <c r="H64" s="50" t="s">
        <v>134</v>
      </c>
      <c r="I64" s="46">
        <v>10</v>
      </c>
      <c r="J64" s="42">
        <v>35</v>
      </c>
      <c r="K64" s="76">
        <f t="shared" ref="K64:K69" si="19">J64*I64</f>
        <v>350</v>
      </c>
      <c r="L64"/>
      <c r="M64"/>
      <c r="N64"/>
      <c r="O64"/>
      <c r="P64"/>
      <c r="Q64"/>
      <c r="R64"/>
      <c r="S64"/>
      <c r="T64"/>
      <c r="U64"/>
      <c r="V64"/>
      <c r="W64"/>
      <c r="X64"/>
      <c r="Y64"/>
      <c r="Z64"/>
      <c r="AA64"/>
      <c r="AB64"/>
      <c r="AC64"/>
      <c r="AD64"/>
      <c r="AE64"/>
      <c r="AF64"/>
      <c r="AG64"/>
      <c r="AH64"/>
      <c r="AI64"/>
    </row>
    <row r="65" spans="1:35">
      <c r="A65" s="181">
        <v>57</v>
      </c>
      <c r="B65" s="176"/>
      <c r="C65" s="176"/>
      <c r="D65" s="176"/>
      <c r="E65" s="176"/>
      <c r="F65" s="176"/>
      <c r="G65" s="78" t="s">
        <v>143</v>
      </c>
      <c r="H65" s="50" t="s">
        <v>134</v>
      </c>
      <c r="I65" s="46">
        <v>30</v>
      </c>
      <c r="J65" s="42">
        <v>55</v>
      </c>
      <c r="K65" s="76">
        <f t="shared" si="19"/>
        <v>1650</v>
      </c>
      <c r="L65"/>
      <c r="M65"/>
      <c r="N65"/>
      <c r="O65"/>
      <c r="P65"/>
      <c r="Q65"/>
      <c r="R65"/>
      <c r="S65"/>
      <c r="T65"/>
      <c r="U65"/>
      <c r="V65"/>
      <c r="W65"/>
      <c r="X65"/>
      <c r="Y65"/>
      <c r="Z65"/>
      <c r="AA65"/>
      <c r="AB65"/>
      <c r="AC65"/>
      <c r="AD65"/>
      <c r="AE65"/>
      <c r="AF65"/>
      <c r="AG65"/>
      <c r="AH65"/>
      <c r="AI65"/>
    </row>
    <row r="66" spans="1:35">
      <c r="A66" s="181">
        <v>58</v>
      </c>
      <c r="B66" s="45"/>
      <c r="C66" s="50"/>
      <c r="D66" s="157"/>
      <c r="E66" s="42"/>
      <c r="F66" s="42"/>
      <c r="G66" s="182" t="s">
        <v>121</v>
      </c>
      <c r="H66" s="119" t="s">
        <v>79</v>
      </c>
      <c r="I66" s="117">
        <v>1</v>
      </c>
      <c r="J66" s="118">
        <v>20</v>
      </c>
      <c r="K66" s="76">
        <f t="shared" si="19"/>
        <v>20</v>
      </c>
      <c r="L66"/>
      <c r="M66"/>
      <c r="N66"/>
      <c r="O66"/>
      <c r="P66"/>
      <c r="Q66"/>
      <c r="R66"/>
      <c r="S66"/>
      <c r="T66"/>
      <c r="U66"/>
      <c r="V66"/>
      <c r="W66"/>
      <c r="X66"/>
      <c r="Y66"/>
      <c r="Z66"/>
      <c r="AA66"/>
      <c r="AB66"/>
      <c r="AC66"/>
      <c r="AD66"/>
      <c r="AE66"/>
      <c r="AF66"/>
      <c r="AG66"/>
      <c r="AH66"/>
      <c r="AI66"/>
    </row>
    <row r="67" spans="1:35">
      <c r="A67" s="181">
        <v>59</v>
      </c>
      <c r="B67" s="45"/>
      <c r="C67" s="50"/>
      <c r="D67" s="157"/>
      <c r="E67" s="42"/>
      <c r="F67" s="42"/>
      <c r="G67" s="131" t="s">
        <v>155</v>
      </c>
      <c r="H67" s="123" t="s">
        <v>79</v>
      </c>
      <c r="I67" s="74">
        <v>28</v>
      </c>
      <c r="J67" s="129">
        <v>25</v>
      </c>
      <c r="K67" s="76">
        <f t="shared" ref="K67:K68" si="20">I67*J67</f>
        <v>700</v>
      </c>
      <c r="L67"/>
      <c r="M67"/>
      <c r="N67"/>
      <c r="O67"/>
      <c r="P67"/>
      <c r="Q67"/>
      <c r="R67"/>
      <c r="S67"/>
      <c r="T67"/>
      <c r="U67"/>
      <c r="V67"/>
      <c r="W67"/>
      <c r="X67"/>
      <c r="Y67"/>
      <c r="Z67"/>
      <c r="AA67"/>
      <c r="AB67"/>
      <c r="AC67"/>
      <c r="AD67"/>
      <c r="AE67"/>
      <c r="AF67"/>
      <c r="AG67"/>
      <c r="AH67"/>
      <c r="AI67"/>
    </row>
    <row r="68" spans="1:35">
      <c r="A68" s="181">
        <v>60</v>
      </c>
      <c r="B68" s="45"/>
      <c r="C68" s="50"/>
      <c r="D68" s="157"/>
      <c r="E68" s="42"/>
      <c r="F68" s="42"/>
      <c r="G68" s="131" t="s">
        <v>156</v>
      </c>
      <c r="H68" s="123" t="s">
        <v>79</v>
      </c>
      <c r="I68" s="74">
        <v>14</v>
      </c>
      <c r="J68" s="129">
        <v>23.34</v>
      </c>
      <c r="K68" s="76">
        <f t="shared" si="20"/>
        <v>326.76</v>
      </c>
      <c r="L68"/>
      <c r="M68"/>
      <c r="N68"/>
      <c r="O68"/>
      <c r="P68"/>
      <c r="Q68"/>
      <c r="R68"/>
      <c r="S68"/>
      <c r="T68"/>
      <c r="U68"/>
      <c r="V68"/>
      <c r="W68"/>
      <c r="X68"/>
      <c r="Y68"/>
      <c r="Z68"/>
      <c r="AA68"/>
      <c r="AB68"/>
      <c r="AC68"/>
      <c r="AD68"/>
      <c r="AE68"/>
      <c r="AF68"/>
      <c r="AG68"/>
      <c r="AH68"/>
      <c r="AI68"/>
    </row>
    <row r="69" spans="1:35" s="61" customFormat="1">
      <c r="A69" s="181">
        <v>61</v>
      </c>
      <c r="B69" s="78" t="s">
        <v>95</v>
      </c>
      <c r="C69" s="50" t="s">
        <v>87</v>
      </c>
      <c r="D69" s="155">
        <v>30</v>
      </c>
      <c r="E69" s="42">
        <v>25</v>
      </c>
      <c r="F69" s="42">
        <f>D69*E69</f>
        <v>750</v>
      </c>
      <c r="G69" s="77" t="s">
        <v>141</v>
      </c>
      <c r="H69" s="116" t="s">
        <v>79</v>
      </c>
      <c r="I69" s="42">
        <v>1</v>
      </c>
      <c r="J69" s="42">
        <v>347.5</v>
      </c>
      <c r="K69" s="76">
        <f t="shared" si="19"/>
        <v>347.5</v>
      </c>
      <c r="L69"/>
      <c r="M69"/>
      <c r="N69"/>
      <c r="O69"/>
      <c r="P69"/>
      <c r="Q69"/>
      <c r="R69"/>
      <c r="S69"/>
      <c r="T69"/>
      <c r="U69"/>
      <c r="V69"/>
      <c r="W69"/>
      <c r="X69"/>
      <c r="Y69"/>
      <c r="Z69"/>
      <c r="AA69"/>
      <c r="AB69"/>
      <c r="AC69"/>
      <c r="AD69"/>
      <c r="AE69"/>
      <c r="AF69"/>
      <c r="AG69"/>
      <c r="AH69"/>
      <c r="AI69"/>
    </row>
    <row r="70" spans="1:35" s="61" customFormat="1">
      <c r="A70" s="181">
        <v>62</v>
      </c>
      <c r="B70" s="82"/>
      <c r="C70" s="82"/>
      <c r="D70" s="82"/>
      <c r="E70" s="82"/>
      <c r="F70" s="82"/>
      <c r="G70" s="77" t="s">
        <v>136</v>
      </c>
      <c r="H70" s="85" t="s">
        <v>88</v>
      </c>
      <c r="I70" s="46">
        <v>1</v>
      </c>
      <c r="J70" s="42">
        <v>92.5</v>
      </c>
      <c r="K70" s="76">
        <f t="shared" ref="K70" si="21">J70*I70</f>
        <v>92.5</v>
      </c>
      <c r="L70"/>
      <c r="M70"/>
      <c r="N70"/>
      <c r="O70"/>
      <c r="P70"/>
      <c r="Q70"/>
      <c r="R70"/>
      <c r="S70"/>
      <c r="T70"/>
      <c r="U70"/>
      <c r="V70"/>
      <c r="W70"/>
      <c r="X70"/>
      <c r="Y70"/>
      <c r="Z70"/>
      <c r="AA70"/>
      <c r="AB70"/>
      <c r="AC70"/>
      <c r="AD70"/>
      <c r="AE70"/>
      <c r="AF70"/>
      <c r="AG70"/>
      <c r="AH70"/>
      <c r="AI70"/>
    </row>
    <row r="71" spans="1:35" s="61" customFormat="1" ht="27.6">
      <c r="A71" s="181">
        <v>63</v>
      </c>
      <c r="B71" s="78" t="s">
        <v>203</v>
      </c>
      <c r="C71" s="84" t="s">
        <v>79</v>
      </c>
      <c r="D71" s="155">
        <v>4</v>
      </c>
      <c r="E71" s="76">
        <v>150</v>
      </c>
      <c r="F71" s="42">
        <f>D71*E71</f>
        <v>600</v>
      </c>
      <c r="G71" s="78" t="s">
        <v>122</v>
      </c>
      <c r="H71" s="84" t="s">
        <v>87</v>
      </c>
      <c r="I71" s="76">
        <v>2</v>
      </c>
      <c r="J71" s="76">
        <v>43.57</v>
      </c>
      <c r="K71" s="76">
        <f>J71*I71</f>
        <v>87.14</v>
      </c>
      <c r="L71"/>
      <c r="M71"/>
      <c r="N71"/>
      <c r="O71"/>
      <c r="P71"/>
      <c r="Q71"/>
      <c r="R71"/>
      <c r="S71"/>
      <c r="T71"/>
      <c r="U71"/>
      <c r="V71"/>
      <c r="W71"/>
      <c r="X71"/>
      <c r="Y71"/>
      <c r="Z71"/>
      <c r="AA71"/>
      <c r="AB71"/>
      <c r="AC71"/>
      <c r="AD71"/>
      <c r="AE71"/>
      <c r="AF71"/>
      <c r="AG71"/>
      <c r="AH71"/>
      <c r="AI71"/>
    </row>
    <row r="72" spans="1:35" s="61" customFormat="1">
      <c r="A72" s="181">
        <v>64</v>
      </c>
      <c r="B72" s="179" t="s">
        <v>207</v>
      </c>
      <c r="C72" s="180" t="s">
        <v>79</v>
      </c>
      <c r="D72" s="155">
        <v>7</v>
      </c>
      <c r="E72" s="178">
        <v>150</v>
      </c>
      <c r="F72" s="177">
        <f>D72*E72</f>
        <v>1050</v>
      </c>
      <c r="G72" s="78"/>
      <c r="H72" s="84"/>
      <c r="I72" s="76"/>
      <c r="J72" s="74"/>
      <c r="K72" s="76"/>
      <c r="L72"/>
      <c r="M72"/>
      <c r="N72"/>
      <c r="O72"/>
      <c r="P72"/>
      <c r="Q72"/>
      <c r="R72"/>
      <c r="S72"/>
      <c r="T72"/>
      <c r="U72"/>
      <c r="V72"/>
      <c r="W72"/>
      <c r="X72"/>
      <c r="Y72"/>
      <c r="Z72"/>
      <c r="AA72"/>
      <c r="AB72"/>
      <c r="AC72"/>
      <c r="AD72"/>
      <c r="AE72"/>
      <c r="AF72"/>
      <c r="AG72"/>
      <c r="AH72"/>
      <c r="AI72"/>
    </row>
    <row r="73" spans="1:35">
      <c r="A73" s="181">
        <v>65</v>
      </c>
      <c r="B73" s="78" t="s">
        <v>96</v>
      </c>
      <c r="C73" s="84" t="s">
        <v>79</v>
      </c>
      <c r="D73" s="155">
        <v>1</v>
      </c>
      <c r="E73" s="76">
        <v>125</v>
      </c>
      <c r="F73" s="42">
        <f>D73*E73</f>
        <v>125</v>
      </c>
      <c r="G73" s="127" t="s">
        <v>152</v>
      </c>
      <c r="H73" s="25" t="s">
        <v>79</v>
      </c>
      <c r="I73" s="128">
        <v>1</v>
      </c>
      <c r="J73" s="129">
        <v>43.25</v>
      </c>
      <c r="K73" s="76">
        <f t="shared" ref="K73" si="22">J73*I73</f>
        <v>43.25</v>
      </c>
      <c r="L73"/>
      <c r="M73"/>
      <c r="N73"/>
      <c r="O73"/>
      <c r="P73"/>
      <c r="Q73"/>
      <c r="R73"/>
      <c r="S73"/>
      <c r="T73"/>
      <c r="U73"/>
      <c r="V73"/>
      <c r="W73"/>
      <c r="X73"/>
      <c r="Y73"/>
      <c r="Z73"/>
      <c r="AA73"/>
      <c r="AB73"/>
      <c r="AC73"/>
      <c r="AD73"/>
      <c r="AE73"/>
      <c r="AF73"/>
      <c r="AG73"/>
      <c r="AH73"/>
      <c r="AI73"/>
    </row>
    <row r="74" spans="1:35" ht="28.95" customHeight="1">
      <c r="A74" s="181">
        <v>66</v>
      </c>
      <c r="B74" s="78" t="s">
        <v>97</v>
      </c>
      <c r="C74" s="84" t="s">
        <v>79</v>
      </c>
      <c r="D74" s="155">
        <v>3</v>
      </c>
      <c r="E74" s="76">
        <v>138</v>
      </c>
      <c r="F74" s="42">
        <f>D74*E74</f>
        <v>414</v>
      </c>
      <c r="G74" s="33" t="s">
        <v>153</v>
      </c>
      <c r="H74" s="84" t="s">
        <v>79</v>
      </c>
      <c r="I74" s="76">
        <v>3</v>
      </c>
      <c r="J74" s="76">
        <v>131.05000000000001</v>
      </c>
      <c r="K74" s="76">
        <f t="shared" ref="K74:K76" si="23">J74*I74</f>
        <v>393.15000000000003</v>
      </c>
      <c r="L74"/>
      <c r="M74"/>
      <c r="N74"/>
      <c r="O74"/>
      <c r="P74"/>
      <c r="Q74"/>
      <c r="R74"/>
      <c r="S74"/>
      <c r="T74"/>
      <c r="U74"/>
      <c r="V74"/>
      <c r="W74"/>
      <c r="X74"/>
      <c r="Y74"/>
      <c r="Z74"/>
      <c r="AA74"/>
      <c r="AB74"/>
      <c r="AC74"/>
      <c r="AD74"/>
      <c r="AE74"/>
      <c r="AF74"/>
      <c r="AG74"/>
      <c r="AH74"/>
      <c r="AI74"/>
    </row>
    <row r="75" spans="1:35" ht="15.75" customHeight="1">
      <c r="A75" s="181">
        <v>67</v>
      </c>
      <c r="B75" s="78"/>
      <c r="C75" s="84"/>
      <c r="D75" s="155"/>
      <c r="E75" s="76"/>
      <c r="F75" s="42"/>
      <c r="G75" s="82" t="s">
        <v>119</v>
      </c>
      <c r="H75" s="84" t="s">
        <v>79</v>
      </c>
      <c r="I75" s="76">
        <v>3</v>
      </c>
      <c r="J75" s="76">
        <v>4.17</v>
      </c>
      <c r="K75" s="76">
        <f t="shared" si="23"/>
        <v>12.51</v>
      </c>
      <c r="L75"/>
      <c r="M75"/>
      <c r="N75"/>
      <c r="O75"/>
      <c r="P75"/>
      <c r="Q75"/>
      <c r="R75"/>
      <c r="S75"/>
      <c r="T75"/>
      <c r="U75"/>
      <c r="V75"/>
      <c r="W75"/>
      <c r="X75"/>
      <c r="Y75"/>
      <c r="Z75"/>
      <c r="AA75"/>
      <c r="AB75"/>
      <c r="AC75"/>
      <c r="AD75"/>
      <c r="AE75"/>
      <c r="AF75"/>
      <c r="AG75"/>
      <c r="AH75"/>
      <c r="AI75"/>
    </row>
    <row r="76" spans="1:35" ht="15.75" customHeight="1">
      <c r="A76" s="181">
        <v>68</v>
      </c>
      <c r="B76" s="78"/>
      <c r="C76" s="84"/>
      <c r="D76" s="155"/>
      <c r="E76" s="76"/>
      <c r="F76" s="42"/>
      <c r="G76" s="82" t="s">
        <v>180</v>
      </c>
      <c r="H76" s="84" t="s">
        <v>79</v>
      </c>
      <c r="I76" s="76">
        <v>3</v>
      </c>
      <c r="J76" s="76">
        <v>67.5</v>
      </c>
      <c r="K76" s="76">
        <f t="shared" si="23"/>
        <v>202.5</v>
      </c>
      <c r="L76"/>
      <c r="M76"/>
      <c r="N76"/>
      <c r="O76"/>
      <c r="P76"/>
      <c r="Q76"/>
      <c r="R76"/>
      <c r="S76"/>
      <c r="T76"/>
      <c r="U76"/>
      <c r="V76"/>
      <c r="W76"/>
      <c r="X76"/>
      <c r="Y76"/>
      <c r="Z76"/>
      <c r="AA76"/>
      <c r="AB76"/>
      <c r="AC76"/>
      <c r="AD76"/>
      <c r="AE76"/>
      <c r="AF76"/>
      <c r="AG76"/>
      <c r="AH76"/>
      <c r="AI76"/>
    </row>
    <row r="77" spans="1:35" ht="27.6" customHeight="1">
      <c r="A77" s="181">
        <v>69</v>
      </c>
      <c r="B77" s="78" t="s">
        <v>204</v>
      </c>
      <c r="C77" s="84" t="s">
        <v>79</v>
      </c>
      <c r="D77" s="155">
        <v>8</v>
      </c>
      <c r="E77" s="76">
        <v>138</v>
      </c>
      <c r="F77" s="42">
        <f>D77*E77</f>
        <v>1104</v>
      </c>
      <c r="G77" s="78"/>
      <c r="H77" s="84"/>
      <c r="I77" s="76"/>
      <c r="J77" s="76"/>
      <c r="K77" s="76"/>
      <c r="L77"/>
      <c r="M77"/>
      <c r="N77"/>
      <c r="O77"/>
      <c r="P77"/>
      <c r="Q77"/>
      <c r="R77"/>
      <c r="S77"/>
      <c r="T77"/>
      <c r="U77"/>
      <c r="V77"/>
      <c r="W77"/>
      <c r="X77"/>
      <c r="Y77"/>
      <c r="Z77"/>
      <c r="AA77"/>
      <c r="AB77"/>
      <c r="AC77"/>
      <c r="AD77"/>
      <c r="AE77"/>
      <c r="AF77"/>
      <c r="AG77"/>
      <c r="AH77"/>
      <c r="AI77"/>
    </row>
    <row r="78" spans="1:35" ht="28.95" customHeight="1">
      <c r="A78" s="181">
        <v>70</v>
      </c>
      <c r="B78" s="179" t="s">
        <v>221</v>
      </c>
      <c r="C78" s="84" t="s">
        <v>79</v>
      </c>
      <c r="D78" s="155">
        <v>1</v>
      </c>
      <c r="E78" s="178">
        <v>150</v>
      </c>
      <c r="F78" s="177">
        <f>D78*E78</f>
        <v>150</v>
      </c>
      <c r="G78" s="78"/>
      <c r="H78" s="84"/>
      <c r="I78" s="76"/>
      <c r="J78" s="76"/>
      <c r="K78" s="76"/>
      <c r="L78"/>
      <c r="M78"/>
      <c r="N78"/>
      <c r="O78"/>
      <c r="P78"/>
      <c r="Q78"/>
      <c r="R78"/>
      <c r="S78"/>
      <c r="T78"/>
      <c r="U78"/>
      <c r="V78"/>
      <c r="W78"/>
      <c r="X78"/>
      <c r="Y78"/>
      <c r="Z78"/>
      <c r="AA78"/>
      <c r="AB78"/>
      <c r="AC78"/>
      <c r="AD78"/>
      <c r="AE78"/>
      <c r="AF78"/>
      <c r="AG78"/>
      <c r="AH78"/>
      <c r="AI78"/>
    </row>
    <row r="79" spans="1:35" ht="41.4">
      <c r="A79" s="181">
        <v>71</v>
      </c>
      <c r="B79" s="179" t="s">
        <v>208</v>
      </c>
      <c r="C79" s="180" t="s">
        <v>79</v>
      </c>
      <c r="D79" s="178">
        <v>8</v>
      </c>
      <c r="E79" s="178">
        <v>233</v>
      </c>
      <c r="F79" s="177">
        <v>3600</v>
      </c>
      <c r="G79" s="77" t="s">
        <v>183</v>
      </c>
      <c r="H79" s="85" t="s">
        <v>79</v>
      </c>
      <c r="I79" s="178">
        <v>0</v>
      </c>
      <c r="J79" s="178">
        <v>0</v>
      </c>
      <c r="K79" s="178">
        <f>J79*I79</f>
        <v>0</v>
      </c>
      <c r="L79"/>
      <c r="M79"/>
      <c r="N79"/>
      <c r="O79"/>
      <c r="P79"/>
      <c r="Q79"/>
      <c r="R79"/>
      <c r="S79"/>
      <c r="T79"/>
      <c r="U79"/>
      <c r="V79"/>
      <c r="W79"/>
      <c r="X79"/>
      <c r="Y79"/>
      <c r="Z79"/>
      <c r="AA79"/>
      <c r="AB79"/>
      <c r="AC79"/>
      <c r="AD79"/>
      <c r="AE79"/>
      <c r="AF79"/>
      <c r="AG79"/>
      <c r="AH79"/>
      <c r="AI79"/>
    </row>
    <row r="80" spans="1:35" s="40" customFormat="1" ht="27.6">
      <c r="A80" s="181">
        <v>72</v>
      </c>
      <c r="B80" s="78" t="s">
        <v>205</v>
      </c>
      <c r="C80" s="84" t="s">
        <v>87</v>
      </c>
      <c r="D80" s="155">
        <v>5</v>
      </c>
      <c r="E80" s="42">
        <v>126</v>
      </c>
      <c r="F80" s="42">
        <f>D80*E80</f>
        <v>630</v>
      </c>
      <c r="G80" s="77" t="s">
        <v>135</v>
      </c>
      <c r="H80" s="85" t="s">
        <v>79</v>
      </c>
      <c r="I80" s="76">
        <v>1</v>
      </c>
      <c r="J80" s="42">
        <v>167.5</v>
      </c>
      <c r="K80" s="108">
        <f t="shared" ref="K80:K81" si="24">J80*I80</f>
        <v>167.5</v>
      </c>
      <c r="L80"/>
      <c r="M80"/>
      <c r="N80"/>
      <c r="O80"/>
      <c r="P80"/>
      <c r="Q80"/>
      <c r="R80"/>
      <c r="S80"/>
      <c r="T80"/>
      <c r="U80"/>
      <c r="V80"/>
      <c r="W80"/>
      <c r="X80"/>
      <c r="Y80"/>
      <c r="Z80"/>
      <c r="AA80"/>
      <c r="AB80"/>
      <c r="AC80"/>
      <c r="AD80"/>
      <c r="AE80"/>
      <c r="AF80"/>
      <c r="AG80"/>
      <c r="AH80"/>
      <c r="AI80"/>
    </row>
    <row r="81" spans="1:35" s="40" customFormat="1">
      <c r="A81" s="181">
        <v>73</v>
      </c>
      <c r="B81" s="78"/>
      <c r="C81" s="84"/>
      <c r="D81" s="155"/>
      <c r="E81" s="42"/>
      <c r="F81" s="42"/>
      <c r="G81" s="77" t="s">
        <v>144</v>
      </c>
      <c r="H81" s="80" t="s">
        <v>79</v>
      </c>
      <c r="I81" s="76">
        <v>3</v>
      </c>
      <c r="J81" s="42">
        <v>50</v>
      </c>
      <c r="K81" s="76">
        <f t="shared" si="24"/>
        <v>150</v>
      </c>
      <c r="L81"/>
      <c r="M81"/>
      <c r="N81"/>
      <c r="O81"/>
      <c r="P81"/>
      <c r="Q81"/>
      <c r="R81"/>
      <c r="S81"/>
      <c r="T81"/>
      <c r="U81"/>
      <c r="V81"/>
      <c r="W81"/>
      <c r="X81"/>
      <c r="Y81"/>
      <c r="Z81"/>
      <c r="AA81"/>
      <c r="AB81"/>
      <c r="AC81"/>
      <c r="AD81"/>
      <c r="AE81"/>
      <c r="AF81"/>
      <c r="AG81"/>
      <c r="AH81"/>
      <c r="AI81"/>
    </row>
    <row r="82" spans="1:35" s="79" customFormat="1">
      <c r="A82" s="181">
        <v>74</v>
      </c>
      <c r="B82" s="78"/>
      <c r="C82" s="86"/>
      <c r="D82" s="158"/>
      <c r="E82" s="43"/>
      <c r="F82" s="42"/>
      <c r="G82" s="77" t="s">
        <v>149</v>
      </c>
      <c r="H82" s="80" t="s">
        <v>87</v>
      </c>
      <c r="I82" s="76">
        <v>10</v>
      </c>
      <c r="J82" s="42">
        <v>5.09</v>
      </c>
      <c r="K82" s="108">
        <f t="shared" ref="K82:K83" si="25">J82*I82</f>
        <v>50.9</v>
      </c>
      <c r="L82"/>
      <c r="M82"/>
      <c r="N82"/>
      <c r="O82"/>
      <c r="P82"/>
      <c r="Q82"/>
      <c r="R82"/>
      <c r="S82"/>
      <c r="T82"/>
      <c r="U82"/>
      <c r="V82"/>
      <c r="W82"/>
      <c r="X82"/>
      <c r="Y82"/>
      <c r="Z82"/>
      <c r="AA82"/>
      <c r="AB82"/>
      <c r="AC82"/>
      <c r="AD82"/>
      <c r="AE82"/>
      <c r="AF82"/>
      <c r="AG82"/>
      <c r="AH82"/>
      <c r="AI82"/>
    </row>
    <row r="83" spans="1:35" s="79" customFormat="1">
      <c r="A83" s="181">
        <v>75</v>
      </c>
      <c r="B83" s="179" t="s">
        <v>125</v>
      </c>
      <c r="C83" s="180" t="s">
        <v>79</v>
      </c>
      <c r="D83" s="178">
        <v>6</v>
      </c>
      <c r="E83" s="177">
        <v>158</v>
      </c>
      <c r="F83" s="177">
        <f>D83*E83</f>
        <v>948</v>
      </c>
      <c r="G83" s="36" t="s">
        <v>206</v>
      </c>
      <c r="H83" s="85" t="s">
        <v>79</v>
      </c>
      <c r="I83" s="178">
        <f>D83</f>
        <v>6</v>
      </c>
      <c r="J83" s="177">
        <v>664.3</v>
      </c>
      <c r="K83" s="178">
        <f t="shared" si="25"/>
        <v>3985.7999999999997</v>
      </c>
      <c r="L83"/>
      <c r="M83"/>
      <c r="N83"/>
      <c r="O83"/>
      <c r="P83"/>
      <c r="Q83"/>
      <c r="R83"/>
      <c r="S83"/>
      <c r="T83"/>
      <c r="U83"/>
      <c r="V83"/>
      <c r="W83"/>
      <c r="X83"/>
      <c r="Y83"/>
      <c r="Z83"/>
      <c r="AA83"/>
      <c r="AB83"/>
      <c r="AC83"/>
      <c r="AD83"/>
      <c r="AE83"/>
      <c r="AF83"/>
      <c r="AG83"/>
      <c r="AH83"/>
      <c r="AI83"/>
    </row>
    <row r="84" spans="1:35" s="61" customFormat="1" ht="27.6">
      <c r="A84" s="181">
        <v>76</v>
      </c>
      <c r="B84" s="64" t="s">
        <v>91</v>
      </c>
      <c r="C84" s="95"/>
      <c r="D84" s="88"/>
      <c r="E84" s="96"/>
      <c r="F84" s="97">
        <f>SUM(F64:F83)</f>
        <v>10611</v>
      </c>
      <c r="G84" s="65" t="s">
        <v>92</v>
      </c>
      <c r="H84" s="95"/>
      <c r="I84" s="95"/>
      <c r="J84" s="95"/>
      <c r="K84" s="97">
        <f>SUM(K64:K83)</f>
        <v>8579.51</v>
      </c>
      <c r="L84"/>
      <c r="M84"/>
      <c r="N84"/>
      <c r="O84"/>
      <c r="P84"/>
      <c r="Q84"/>
      <c r="R84"/>
      <c r="S84"/>
      <c r="T84"/>
      <c r="U84"/>
      <c r="V84"/>
      <c r="W84"/>
      <c r="X84"/>
      <c r="Y84"/>
      <c r="Z84"/>
      <c r="AA84"/>
      <c r="AB84"/>
      <c r="AC84"/>
      <c r="AD84"/>
      <c r="AE84"/>
      <c r="AF84"/>
      <c r="AG84"/>
      <c r="AH84"/>
      <c r="AI84"/>
    </row>
    <row r="85" spans="1:35" s="61" customFormat="1">
      <c r="A85" s="181">
        <v>77</v>
      </c>
      <c r="B85" s="66" t="s">
        <v>83</v>
      </c>
      <c r="C85" s="98"/>
      <c r="D85" s="159"/>
      <c r="E85" s="99"/>
      <c r="F85" s="100"/>
      <c r="G85" s="67"/>
      <c r="H85" s="98"/>
      <c r="I85" s="98"/>
      <c r="J85" s="98"/>
      <c r="K85" s="109"/>
      <c r="L85"/>
      <c r="M85"/>
      <c r="N85"/>
      <c r="O85"/>
      <c r="P85"/>
      <c r="Q85"/>
      <c r="R85"/>
      <c r="S85"/>
      <c r="T85"/>
      <c r="U85"/>
      <c r="V85"/>
      <c r="W85"/>
      <c r="X85"/>
      <c r="Y85"/>
      <c r="Z85"/>
      <c r="AA85"/>
      <c r="AB85"/>
      <c r="AC85"/>
      <c r="AD85"/>
      <c r="AE85"/>
      <c r="AF85"/>
      <c r="AG85"/>
      <c r="AH85"/>
      <c r="AI85"/>
    </row>
    <row r="86" spans="1:35" s="61" customFormat="1">
      <c r="A86" s="181">
        <v>78</v>
      </c>
      <c r="B86" s="114"/>
      <c r="C86" s="89"/>
      <c r="D86" s="155"/>
      <c r="E86" s="178"/>
      <c r="F86" s="76"/>
      <c r="G86" s="77"/>
      <c r="H86" s="85"/>
      <c r="I86" s="76"/>
      <c r="J86" s="74"/>
      <c r="K86" s="76"/>
      <c r="L86"/>
      <c r="M86"/>
      <c r="N86"/>
      <c r="O86"/>
      <c r="P86"/>
      <c r="Q86"/>
      <c r="R86"/>
      <c r="S86"/>
      <c r="T86"/>
      <c r="U86"/>
      <c r="V86"/>
      <c r="W86"/>
      <c r="X86"/>
      <c r="Y86"/>
      <c r="Z86"/>
      <c r="AA86"/>
      <c r="AB86"/>
      <c r="AC86"/>
      <c r="AD86"/>
      <c r="AE86"/>
      <c r="AF86"/>
      <c r="AG86"/>
      <c r="AH86"/>
      <c r="AI86"/>
    </row>
    <row r="87" spans="1:35" s="61" customFormat="1" ht="27.6">
      <c r="A87" s="181">
        <v>79</v>
      </c>
      <c r="B87" s="114" t="s">
        <v>209</v>
      </c>
      <c r="C87" s="101" t="s">
        <v>79</v>
      </c>
      <c r="D87" s="155">
        <v>8</v>
      </c>
      <c r="E87" s="178">
        <v>50</v>
      </c>
      <c r="F87" s="178">
        <f>D87*E87</f>
        <v>400</v>
      </c>
      <c r="G87" s="77" t="s">
        <v>101</v>
      </c>
      <c r="H87" s="85" t="s">
        <v>87</v>
      </c>
      <c r="I87" s="76">
        <v>24</v>
      </c>
      <c r="J87" s="76">
        <v>22.5</v>
      </c>
      <c r="K87" s="76">
        <f>J87*I87</f>
        <v>540</v>
      </c>
      <c r="L87"/>
      <c r="M87"/>
      <c r="N87"/>
      <c r="O87"/>
      <c r="P87"/>
      <c r="Q87"/>
      <c r="R87"/>
      <c r="S87"/>
      <c r="T87"/>
      <c r="U87"/>
      <c r="V87"/>
      <c r="W87"/>
      <c r="X87"/>
      <c r="Y87"/>
      <c r="Z87"/>
      <c r="AA87"/>
      <c r="AB87"/>
      <c r="AC87"/>
      <c r="AD87"/>
      <c r="AE87"/>
      <c r="AF87"/>
      <c r="AG87"/>
      <c r="AH87"/>
      <c r="AI87"/>
    </row>
    <row r="88" spans="1:35" s="61" customFormat="1">
      <c r="A88" s="181">
        <v>80</v>
      </c>
      <c r="B88" s="38" t="s">
        <v>210</v>
      </c>
      <c r="C88" s="101" t="s">
        <v>79</v>
      </c>
      <c r="D88" s="178">
        <v>8</v>
      </c>
      <c r="E88" s="178">
        <v>145</v>
      </c>
      <c r="F88" s="178">
        <f>D88*E88</f>
        <v>1160</v>
      </c>
      <c r="G88" s="77" t="s">
        <v>142</v>
      </c>
      <c r="H88" s="115" t="s">
        <v>79</v>
      </c>
      <c r="I88" s="76">
        <v>16</v>
      </c>
      <c r="J88" s="74">
        <v>4.83</v>
      </c>
      <c r="K88" s="76">
        <f t="shared" ref="K88" si="26">J88*I88</f>
        <v>77.28</v>
      </c>
      <c r="L88"/>
      <c r="M88"/>
      <c r="N88"/>
      <c r="O88"/>
      <c r="P88"/>
      <c r="Q88"/>
      <c r="R88"/>
      <c r="S88"/>
      <c r="T88"/>
      <c r="U88"/>
      <c r="V88"/>
      <c r="W88"/>
      <c r="X88"/>
      <c r="Y88"/>
      <c r="Z88"/>
      <c r="AA88"/>
      <c r="AB88"/>
      <c r="AC88"/>
      <c r="AD88"/>
      <c r="AE88"/>
      <c r="AF88"/>
      <c r="AG88"/>
      <c r="AH88"/>
      <c r="AI88"/>
    </row>
    <row r="89" spans="1:35" s="61" customFormat="1" ht="27.6">
      <c r="A89" s="181">
        <v>81</v>
      </c>
      <c r="B89" s="21" t="s">
        <v>93</v>
      </c>
      <c r="C89" s="88"/>
      <c r="D89" s="88"/>
      <c r="E89" s="39"/>
      <c r="F89" s="97">
        <f>SUM(F85:F88)</f>
        <v>1560</v>
      </c>
      <c r="G89" s="21" t="s">
        <v>94</v>
      </c>
      <c r="H89" s="105"/>
      <c r="I89" s="22"/>
      <c r="J89" s="106"/>
      <c r="K89" s="97">
        <f>SUM(K85:K88)</f>
        <v>617.28</v>
      </c>
      <c r="L89"/>
      <c r="M89"/>
      <c r="N89"/>
      <c r="O89"/>
      <c r="P89"/>
      <c r="Q89"/>
      <c r="R89"/>
      <c r="S89"/>
      <c r="T89"/>
      <c r="U89"/>
      <c r="V89"/>
      <c r="W89"/>
      <c r="X89"/>
      <c r="Y89"/>
      <c r="Z89"/>
      <c r="AA89"/>
      <c r="AB89"/>
      <c r="AC89"/>
      <c r="AD89"/>
      <c r="AE89"/>
      <c r="AF89"/>
      <c r="AG89"/>
      <c r="AH89"/>
      <c r="AI89"/>
    </row>
    <row r="90" spans="1:35" s="40" customFormat="1">
      <c r="A90" s="181">
        <v>82</v>
      </c>
      <c r="B90" s="58" t="s">
        <v>84</v>
      </c>
      <c r="C90" s="84"/>
      <c r="D90" s="154"/>
      <c r="E90" s="20"/>
      <c r="F90" s="83"/>
      <c r="G90" s="77"/>
      <c r="H90" s="85"/>
      <c r="I90" s="76"/>
      <c r="J90" s="76"/>
      <c r="K90" s="76"/>
      <c r="L90"/>
      <c r="M90"/>
      <c r="N90"/>
      <c r="O90"/>
      <c r="P90"/>
      <c r="Q90"/>
      <c r="R90"/>
      <c r="S90"/>
      <c r="T90"/>
      <c r="U90"/>
      <c r="V90"/>
      <c r="W90"/>
      <c r="X90"/>
      <c r="Y90"/>
      <c r="Z90"/>
      <c r="AA90"/>
      <c r="AB90"/>
      <c r="AC90"/>
      <c r="AD90"/>
      <c r="AE90"/>
      <c r="AF90"/>
      <c r="AG90"/>
      <c r="AH90"/>
      <c r="AI90"/>
    </row>
    <row r="91" spans="1:35" s="40" customFormat="1">
      <c r="A91" s="181">
        <v>83</v>
      </c>
      <c r="B91" s="36" t="s">
        <v>222</v>
      </c>
      <c r="C91" s="84" t="s">
        <v>223</v>
      </c>
      <c r="D91" s="160">
        <v>1</v>
      </c>
      <c r="E91" s="76">
        <v>1000</v>
      </c>
      <c r="F91" s="76">
        <f t="shared" ref="F91:F96" si="27">D91*E91</f>
        <v>1000</v>
      </c>
      <c r="G91" s="77"/>
      <c r="H91" s="85"/>
      <c r="I91" s="76"/>
      <c r="J91" s="76"/>
      <c r="K91" s="76"/>
      <c r="L91"/>
      <c r="M91"/>
      <c r="N91"/>
      <c r="O91"/>
      <c r="P91"/>
      <c r="Q91"/>
      <c r="R91"/>
      <c r="S91"/>
      <c r="T91"/>
      <c r="U91"/>
      <c r="V91"/>
      <c r="W91"/>
      <c r="X91"/>
      <c r="Y91"/>
      <c r="Z91"/>
      <c r="AA91"/>
      <c r="AB91"/>
      <c r="AC91"/>
      <c r="AD91"/>
      <c r="AE91"/>
      <c r="AF91"/>
      <c r="AG91"/>
      <c r="AH91"/>
      <c r="AI91"/>
    </row>
    <row r="92" spans="1:35" s="61" customFormat="1" ht="27.6">
      <c r="A92" s="181">
        <v>84</v>
      </c>
      <c r="B92" s="36" t="s">
        <v>211</v>
      </c>
      <c r="C92" s="113" t="s">
        <v>86</v>
      </c>
      <c r="D92" s="160">
        <v>70</v>
      </c>
      <c r="E92" s="76">
        <v>25</v>
      </c>
      <c r="F92" s="76">
        <f t="shared" si="27"/>
        <v>1750</v>
      </c>
      <c r="G92" s="77" t="s">
        <v>181</v>
      </c>
      <c r="H92" s="85" t="s">
        <v>85</v>
      </c>
      <c r="I92" s="76">
        <v>28.5</v>
      </c>
      <c r="J92" s="76" t="s">
        <v>166</v>
      </c>
      <c r="K92" s="76">
        <v>0</v>
      </c>
      <c r="L92"/>
      <c r="M92"/>
      <c r="N92"/>
      <c r="O92"/>
      <c r="P92"/>
      <c r="Q92"/>
      <c r="R92"/>
      <c r="S92"/>
      <c r="T92"/>
      <c r="U92"/>
      <c r="V92"/>
      <c r="W92"/>
      <c r="X92"/>
      <c r="Y92"/>
      <c r="Z92"/>
      <c r="AA92"/>
      <c r="AB92"/>
      <c r="AC92"/>
      <c r="AD92"/>
      <c r="AE92"/>
      <c r="AF92"/>
      <c r="AG92"/>
      <c r="AH92"/>
      <c r="AI92"/>
    </row>
    <row r="93" spans="1:35" s="61" customFormat="1">
      <c r="A93" s="181">
        <v>85</v>
      </c>
      <c r="B93" s="36" t="s">
        <v>177</v>
      </c>
      <c r="C93" s="113" t="s">
        <v>86</v>
      </c>
      <c r="D93" s="160">
        <v>10</v>
      </c>
      <c r="E93" s="76">
        <v>15</v>
      </c>
      <c r="F93" s="76">
        <f t="shared" ref="F93" si="28">D93*E93</f>
        <v>150</v>
      </c>
      <c r="G93" s="47" t="s">
        <v>182</v>
      </c>
      <c r="H93" s="183" t="s">
        <v>85</v>
      </c>
      <c r="I93" s="155">
        <v>80</v>
      </c>
      <c r="J93" s="155">
        <v>21.3</v>
      </c>
      <c r="K93" s="155">
        <f>I93*J93</f>
        <v>1704</v>
      </c>
      <c r="L93"/>
      <c r="M93"/>
      <c r="N93"/>
      <c r="O93"/>
      <c r="P93"/>
      <c r="Q93"/>
      <c r="R93"/>
      <c r="S93"/>
      <c r="T93"/>
      <c r="U93"/>
      <c r="V93"/>
      <c r="W93"/>
      <c r="X93"/>
      <c r="Y93"/>
      <c r="Z93"/>
      <c r="AA93"/>
      <c r="AB93"/>
      <c r="AC93"/>
      <c r="AD93"/>
      <c r="AE93"/>
      <c r="AF93"/>
      <c r="AG93"/>
      <c r="AH93"/>
      <c r="AI93"/>
    </row>
    <row r="94" spans="1:35" s="63" customFormat="1">
      <c r="A94" s="181">
        <v>86</v>
      </c>
      <c r="B94" s="36" t="s">
        <v>98</v>
      </c>
      <c r="C94" s="84" t="s">
        <v>100</v>
      </c>
      <c r="D94" s="160">
        <v>1</v>
      </c>
      <c r="E94" s="76">
        <v>822</v>
      </c>
      <c r="F94" s="76">
        <f t="shared" si="27"/>
        <v>822</v>
      </c>
      <c r="G94" s="77" t="s">
        <v>117</v>
      </c>
      <c r="H94" s="85" t="s">
        <v>79</v>
      </c>
      <c r="I94" s="76">
        <v>25</v>
      </c>
      <c r="J94" s="76">
        <v>11.67</v>
      </c>
      <c r="K94" s="76">
        <f>I94*J94</f>
        <v>291.75</v>
      </c>
      <c r="L94"/>
      <c r="M94"/>
      <c r="N94"/>
      <c r="O94"/>
      <c r="P94"/>
      <c r="Q94"/>
      <c r="R94"/>
      <c r="S94"/>
      <c r="T94"/>
      <c r="U94"/>
      <c r="V94"/>
      <c r="W94"/>
      <c r="X94"/>
      <c r="Y94"/>
      <c r="Z94"/>
      <c r="AA94"/>
      <c r="AB94"/>
      <c r="AC94"/>
      <c r="AD94"/>
      <c r="AE94"/>
      <c r="AF94"/>
      <c r="AG94"/>
      <c r="AH94"/>
      <c r="AI94"/>
    </row>
    <row r="95" spans="1:35" s="63" customFormat="1">
      <c r="A95" s="181">
        <v>87</v>
      </c>
      <c r="B95" s="36" t="s">
        <v>124</v>
      </c>
      <c r="C95" s="84" t="s">
        <v>99</v>
      </c>
      <c r="D95" s="155">
        <v>0.5</v>
      </c>
      <c r="E95" s="155">
        <v>3317</v>
      </c>
      <c r="F95" s="76">
        <f t="shared" si="27"/>
        <v>1658.5</v>
      </c>
      <c r="G95" s="77"/>
      <c r="H95" s="85"/>
      <c r="I95" s="20"/>
      <c r="J95" s="76"/>
      <c r="K95" s="76"/>
      <c r="L95"/>
      <c r="M95"/>
      <c r="N95"/>
      <c r="O95"/>
      <c r="P95"/>
      <c r="Q95"/>
      <c r="R95"/>
      <c r="S95"/>
      <c r="T95"/>
      <c r="U95"/>
      <c r="V95"/>
      <c r="W95"/>
      <c r="X95"/>
      <c r="Y95"/>
      <c r="Z95"/>
      <c r="AA95"/>
      <c r="AB95"/>
      <c r="AC95"/>
      <c r="AD95"/>
      <c r="AE95"/>
      <c r="AF95"/>
      <c r="AG95"/>
      <c r="AH95"/>
      <c r="AI95"/>
    </row>
    <row r="96" spans="1:35" s="63" customFormat="1" ht="41.4">
      <c r="A96" s="181">
        <v>88</v>
      </c>
      <c r="B96" s="78" t="s">
        <v>212</v>
      </c>
      <c r="C96" s="130" t="s">
        <v>154</v>
      </c>
      <c r="D96" s="155">
        <v>511</v>
      </c>
      <c r="E96" s="74">
        <v>36</v>
      </c>
      <c r="F96" s="74">
        <f t="shared" si="27"/>
        <v>18396</v>
      </c>
      <c r="G96" s="77"/>
      <c r="H96" s="85"/>
      <c r="I96" s="20"/>
      <c r="J96" s="76"/>
      <c r="K96" s="76"/>
      <c r="L96"/>
      <c r="M96"/>
      <c r="N96"/>
      <c r="O96"/>
      <c r="P96"/>
      <c r="Q96"/>
      <c r="R96"/>
      <c r="S96"/>
      <c r="T96"/>
      <c r="U96"/>
      <c r="V96"/>
      <c r="W96"/>
      <c r="X96"/>
      <c r="Y96"/>
      <c r="Z96"/>
      <c r="AA96"/>
      <c r="AB96"/>
      <c r="AC96"/>
      <c r="AD96"/>
      <c r="AE96"/>
      <c r="AF96"/>
      <c r="AG96"/>
      <c r="AH96"/>
      <c r="AI96"/>
    </row>
    <row r="97" spans="1:35" s="63" customFormat="1" ht="27.6">
      <c r="A97" s="78"/>
      <c r="B97" s="21" t="s">
        <v>105</v>
      </c>
      <c r="C97" s="88"/>
      <c r="D97" s="88"/>
      <c r="E97" s="22"/>
      <c r="F97" s="22">
        <f>SUM(F91:F96)</f>
        <v>23776.5</v>
      </c>
      <c r="G97" s="65" t="s">
        <v>114</v>
      </c>
      <c r="H97" s="105"/>
      <c r="I97" s="22"/>
      <c r="J97" s="39"/>
      <c r="K97" s="97">
        <f>SUM(K90:K96)</f>
        <v>1995.75</v>
      </c>
      <c r="L97"/>
      <c r="M97"/>
      <c r="N97"/>
      <c r="O97"/>
      <c r="P97"/>
      <c r="Q97"/>
      <c r="R97"/>
      <c r="S97"/>
      <c r="T97"/>
      <c r="U97"/>
      <c r="V97"/>
      <c r="W97"/>
      <c r="X97"/>
      <c r="Y97"/>
      <c r="Z97"/>
      <c r="AA97"/>
      <c r="AB97"/>
      <c r="AC97"/>
      <c r="AD97"/>
      <c r="AE97"/>
      <c r="AF97"/>
      <c r="AG97"/>
      <c r="AH97"/>
      <c r="AI97"/>
    </row>
    <row r="98" spans="1:35" s="63" customFormat="1">
      <c r="A98" s="78"/>
      <c r="B98" s="68"/>
      <c r="C98" s="25"/>
      <c r="D98" s="161"/>
      <c r="E98" s="25"/>
      <c r="F98" s="26"/>
      <c r="G98" s="69" t="s">
        <v>110</v>
      </c>
      <c r="H98" s="102"/>
      <c r="I98" s="27"/>
      <c r="J98" s="27"/>
      <c r="K98" s="28">
        <f>K97+K84+K62+K27+K89</f>
        <v>41031.591199999995</v>
      </c>
      <c r="L98"/>
      <c r="M98"/>
      <c r="N98"/>
      <c r="O98"/>
      <c r="P98"/>
      <c r="Q98"/>
      <c r="R98"/>
      <c r="S98"/>
      <c r="T98"/>
      <c r="U98"/>
      <c r="V98"/>
      <c r="W98"/>
      <c r="X98"/>
      <c r="Y98"/>
      <c r="Z98"/>
      <c r="AA98"/>
      <c r="AB98"/>
      <c r="AC98"/>
      <c r="AD98"/>
      <c r="AE98"/>
      <c r="AF98"/>
      <c r="AG98"/>
      <c r="AH98"/>
      <c r="AI98"/>
    </row>
    <row r="99" spans="1:35" s="63" customFormat="1">
      <c r="A99" s="78"/>
      <c r="B99" s="69" t="s">
        <v>111</v>
      </c>
      <c r="C99" s="102"/>
      <c r="D99" s="150"/>
      <c r="E99" s="26"/>
      <c r="F99" s="29">
        <f>F27+F97+F84+F62+F89</f>
        <v>57548.619999999995</v>
      </c>
      <c r="G99" s="70" t="s">
        <v>112</v>
      </c>
      <c r="H99" s="110">
        <v>0.03</v>
      </c>
      <c r="I99" s="27"/>
      <c r="J99" s="27"/>
      <c r="K99" s="28">
        <f>K98*H99</f>
        <v>1230.9477359999998</v>
      </c>
      <c r="L99"/>
      <c r="M99"/>
      <c r="N99"/>
      <c r="O99"/>
      <c r="P99"/>
      <c r="Q99"/>
      <c r="R99"/>
      <c r="S99"/>
      <c r="T99"/>
      <c r="U99"/>
      <c r="V99"/>
      <c r="W99"/>
      <c r="X99"/>
      <c r="Y99"/>
      <c r="Z99"/>
      <c r="AA99"/>
      <c r="AB99"/>
      <c r="AC99"/>
      <c r="AD99"/>
      <c r="AE99"/>
      <c r="AF99"/>
      <c r="AG99"/>
      <c r="AH99"/>
      <c r="AI99"/>
    </row>
    <row r="100" spans="1:35" s="63" customFormat="1">
      <c r="A100" s="78"/>
      <c r="B100" s="70"/>
      <c r="C100" s="103"/>
      <c r="D100" s="150"/>
      <c r="E100" s="26"/>
      <c r="F100" s="29"/>
      <c r="G100" s="71" t="s">
        <v>104</v>
      </c>
      <c r="H100" s="102"/>
      <c r="I100" s="27"/>
      <c r="J100" s="27"/>
      <c r="K100" s="28">
        <f>K98+K99</f>
        <v>42262.538935999997</v>
      </c>
      <c r="L100"/>
      <c r="M100"/>
      <c r="N100"/>
      <c r="O100"/>
      <c r="P100"/>
      <c r="Q100"/>
      <c r="R100"/>
      <c r="S100"/>
      <c r="T100"/>
      <c r="U100"/>
      <c r="V100"/>
      <c r="W100"/>
      <c r="X100"/>
      <c r="Y100"/>
      <c r="Z100"/>
      <c r="AA100"/>
      <c r="AB100"/>
      <c r="AC100"/>
      <c r="AD100"/>
      <c r="AE100"/>
      <c r="AF100"/>
      <c r="AG100"/>
      <c r="AH100"/>
      <c r="AI100"/>
    </row>
    <row r="101" spans="1:35" s="63" customFormat="1">
      <c r="A101" s="78"/>
      <c r="B101" s="71" t="s">
        <v>103</v>
      </c>
      <c r="C101" s="30"/>
      <c r="D101" s="150"/>
      <c r="E101" s="26"/>
      <c r="F101" s="29">
        <f>F99</f>
        <v>57548.619999999995</v>
      </c>
      <c r="G101" s="71" t="s">
        <v>115</v>
      </c>
      <c r="H101" s="30"/>
      <c r="I101" s="27"/>
      <c r="J101" s="27"/>
      <c r="K101" s="28">
        <f>F101+K100</f>
        <v>99811.158935999993</v>
      </c>
      <c r="L101"/>
      <c r="M101"/>
      <c r="N101"/>
      <c r="O101"/>
      <c r="P101"/>
      <c r="Q101"/>
      <c r="R101"/>
      <c r="S101"/>
      <c r="T101"/>
      <c r="U101"/>
      <c r="V101"/>
      <c r="W101"/>
      <c r="X101"/>
      <c r="Y101"/>
      <c r="Z101"/>
      <c r="AA101"/>
      <c r="AB101"/>
      <c r="AC101"/>
      <c r="AD101"/>
      <c r="AE101"/>
      <c r="AF101"/>
      <c r="AG101"/>
      <c r="AH101"/>
      <c r="AI101"/>
    </row>
    <row r="102" spans="1:35">
      <c r="A102" s="179"/>
      <c r="B102" s="72"/>
      <c r="C102" s="30"/>
      <c r="D102" s="162"/>
      <c r="E102" s="30"/>
      <c r="F102" s="72"/>
      <c r="G102" s="71" t="s">
        <v>113</v>
      </c>
      <c r="H102" s="30"/>
      <c r="I102" s="27"/>
      <c r="J102" s="27"/>
      <c r="K102" s="28">
        <f>K103/6</f>
        <v>19962.231787199999</v>
      </c>
      <c r="L102"/>
      <c r="M102"/>
      <c r="N102"/>
      <c r="O102"/>
      <c r="P102"/>
      <c r="Q102"/>
      <c r="R102"/>
      <c r="S102"/>
      <c r="T102"/>
      <c r="U102"/>
      <c r="V102"/>
      <c r="W102"/>
      <c r="X102"/>
      <c r="Y102"/>
      <c r="Z102"/>
      <c r="AA102"/>
      <c r="AB102"/>
      <c r="AC102"/>
      <c r="AD102"/>
      <c r="AE102"/>
      <c r="AF102"/>
      <c r="AG102"/>
      <c r="AH102"/>
      <c r="AI102"/>
    </row>
    <row r="103" spans="1:35">
      <c r="A103" s="179"/>
      <c r="B103" s="72"/>
      <c r="C103" s="30"/>
      <c r="D103" s="162"/>
      <c r="E103" s="30"/>
      <c r="F103" s="72"/>
      <c r="G103" s="71" t="s">
        <v>116</v>
      </c>
      <c r="H103" s="30"/>
      <c r="I103" s="27"/>
      <c r="J103" s="27"/>
      <c r="K103" s="28">
        <f>K101*1.2</f>
        <v>119773.39072319999</v>
      </c>
      <c r="L103"/>
      <c r="M103"/>
      <c r="N103"/>
      <c r="O103"/>
      <c r="P103"/>
      <c r="Q103"/>
      <c r="R103"/>
      <c r="S103"/>
      <c r="T103"/>
      <c r="U103"/>
      <c r="V103"/>
      <c r="W103"/>
      <c r="X103"/>
      <c r="Y103"/>
      <c r="Z103"/>
      <c r="AA103"/>
      <c r="AB103"/>
      <c r="AC103"/>
      <c r="AD103"/>
      <c r="AE103"/>
      <c r="AF103"/>
      <c r="AG103"/>
      <c r="AH103"/>
      <c r="AI103"/>
    </row>
    <row r="104" spans="1:35">
      <c r="A104" s="172"/>
      <c r="D104" s="163"/>
      <c r="L104"/>
      <c r="M104"/>
      <c r="N104"/>
      <c r="O104"/>
      <c r="P104"/>
      <c r="Q104"/>
      <c r="R104"/>
      <c r="S104"/>
      <c r="T104"/>
      <c r="U104"/>
      <c r="V104"/>
      <c r="W104"/>
      <c r="X104"/>
      <c r="Y104"/>
      <c r="Z104"/>
      <c r="AA104"/>
      <c r="AB104"/>
      <c r="AC104"/>
      <c r="AD104"/>
      <c r="AE104"/>
      <c r="AF104"/>
      <c r="AG104"/>
      <c r="AH104"/>
      <c r="AI104"/>
    </row>
    <row r="105" spans="1:35">
      <c r="A105" s="172"/>
      <c r="D105" s="163"/>
      <c r="E105" s="54"/>
      <c r="O105"/>
    </row>
    <row r="106" spans="1:35">
      <c r="A106" s="172"/>
      <c r="D106" s="163"/>
      <c r="E106" s="54"/>
    </row>
    <row r="107" spans="1:35">
      <c r="A107" s="172"/>
      <c r="D107" s="163"/>
      <c r="E107" s="54"/>
    </row>
    <row r="108" spans="1:35">
      <c r="A108" s="172"/>
      <c r="D108" s="163"/>
      <c r="E108" s="54"/>
    </row>
    <row r="109" spans="1:35">
      <c r="A109" s="172"/>
      <c r="D109" s="163"/>
      <c r="E109" s="54"/>
    </row>
    <row r="110" spans="1:35">
      <c r="A110" s="172"/>
      <c r="D110" s="163"/>
      <c r="E110" s="54"/>
    </row>
    <row r="111" spans="1:35">
      <c r="A111" s="172"/>
      <c r="D111" s="163"/>
      <c r="E111" s="54"/>
    </row>
    <row r="112" spans="1:35">
      <c r="A112" s="172"/>
      <c r="D112" s="163"/>
      <c r="E112" s="54"/>
    </row>
    <row r="113" spans="1:5">
      <c r="A113" s="172"/>
      <c r="D113" s="163"/>
      <c r="E113" s="54"/>
    </row>
    <row r="114" spans="1:5">
      <c r="A114" s="172"/>
      <c r="D114" s="163"/>
      <c r="E114" s="54"/>
    </row>
    <row r="115" spans="1:5">
      <c r="A115" s="172"/>
      <c r="D115" s="163"/>
      <c r="E115" s="54"/>
    </row>
    <row r="116" spans="1:5">
      <c r="A116" s="172"/>
      <c r="D116" s="163"/>
      <c r="E116" s="54"/>
    </row>
    <row r="117" spans="1:5">
      <c r="A117" s="172"/>
      <c r="D117" s="163"/>
      <c r="E117" s="54"/>
    </row>
    <row r="118" spans="1:5">
      <c r="A118" s="172"/>
      <c r="D118" s="163"/>
      <c r="E118" s="54"/>
    </row>
    <row r="119" spans="1:5">
      <c r="A119" s="172"/>
      <c r="D119" s="163"/>
      <c r="E119" s="54"/>
    </row>
    <row r="120" spans="1:5">
      <c r="A120" s="172"/>
      <c r="D120" s="163"/>
      <c r="E120" s="54"/>
    </row>
    <row r="121" spans="1:5">
      <c r="A121" s="173"/>
      <c r="D121" s="163"/>
      <c r="E121" s="54"/>
    </row>
    <row r="122" spans="1:5">
      <c r="A122" s="61"/>
      <c r="D122" s="163"/>
      <c r="E122" s="54"/>
    </row>
    <row r="123" spans="1:5">
      <c r="E123" s="54"/>
    </row>
    <row r="124" spans="1:5">
      <c r="E124" s="54"/>
    </row>
    <row r="125" spans="1:5">
      <c r="E125" s="54"/>
    </row>
    <row r="126" spans="1:5">
      <c r="A126" s="175"/>
      <c r="E126" s="54"/>
    </row>
    <row r="127" spans="1:5">
      <c r="A127" s="175"/>
      <c r="E127" s="54"/>
    </row>
    <row r="128" spans="1:5">
      <c r="E128" s="54"/>
    </row>
    <row r="136" spans="1:15" s="62" customFormat="1">
      <c r="A136" s="174"/>
      <c r="B136" s="54"/>
      <c r="C136" s="54"/>
      <c r="D136" s="54"/>
      <c r="E136" s="23"/>
      <c r="F136" s="54"/>
      <c r="G136" s="54"/>
      <c r="H136" s="54"/>
      <c r="I136" s="54"/>
      <c r="J136" s="54"/>
      <c r="K136" s="54"/>
      <c r="O136" s="54"/>
    </row>
    <row r="137" spans="1:15" s="62" customFormat="1">
      <c r="A137" s="174"/>
      <c r="B137" s="54"/>
      <c r="C137" s="54"/>
      <c r="D137" s="54"/>
      <c r="E137" s="23"/>
      <c r="F137" s="54"/>
      <c r="G137" s="54"/>
      <c r="H137" s="54"/>
      <c r="I137" s="54"/>
      <c r="J137" s="54"/>
      <c r="K137" s="54"/>
    </row>
    <row r="138" spans="1:15" s="62" customFormat="1">
      <c r="A138" s="174"/>
      <c r="B138" s="54"/>
      <c r="C138" s="54"/>
      <c r="D138" s="54"/>
      <c r="E138" s="23"/>
      <c r="F138" s="54"/>
      <c r="G138" s="54"/>
      <c r="H138" s="54"/>
      <c r="I138" s="54"/>
      <c r="J138" s="54"/>
      <c r="K138" s="54"/>
    </row>
    <row r="139" spans="1:15" s="62" customFormat="1">
      <c r="A139" s="174"/>
      <c r="B139" s="54"/>
      <c r="C139" s="54"/>
      <c r="D139" s="54"/>
      <c r="E139" s="23"/>
      <c r="F139" s="54"/>
      <c r="G139" s="54"/>
      <c r="H139" s="54"/>
      <c r="I139" s="54"/>
      <c r="J139" s="54"/>
      <c r="K139" s="54"/>
    </row>
    <row r="140" spans="1:15" s="62" customFormat="1">
      <c r="A140" s="174"/>
      <c r="B140" s="54"/>
      <c r="C140" s="54"/>
      <c r="D140" s="54"/>
      <c r="E140" s="23"/>
      <c r="F140" s="54"/>
      <c r="G140" s="54"/>
      <c r="H140" s="54"/>
      <c r="I140" s="54"/>
      <c r="J140" s="54"/>
      <c r="K140" s="54"/>
    </row>
    <row r="141" spans="1:15" s="63" customFormat="1">
      <c r="A141" s="174"/>
      <c r="B141" s="54"/>
      <c r="C141" s="54"/>
      <c r="D141" s="54"/>
      <c r="E141" s="23"/>
      <c r="F141" s="54"/>
      <c r="G141" s="54"/>
      <c r="H141" s="54"/>
      <c r="I141" s="54"/>
      <c r="J141" s="54"/>
      <c r="K141" s="54"/>
      <c r="O141" s="62"/>
    </row>
    <row r="142" spans="1:15" s="63" customFormat="1">
      <c r="A142" s="174"/>
      <c r="B142" s="54"/>
      <c r="C142" s="54"/>
      <c r="D142" s="54"/>
      <c r="E142" s="23"/>
      <c r="F142" s="54"/>
      <c r="G142" s="54"/>
      <c r="H142" s="54"/>
      <c r="I142" s="54"/>
      <c r="J142" s="54"/>
      <c r="K142" s="54"/>
    </row>
    <row r="143" spans="1:15" s="73" customFormat="1" ht="29.4" customHeight="1">
      <c r="A143" s="174"/>
      <c r="B143" s="54"/>
      <c r="C143" s="54"/>
      <c r="D143" s="54"/>
      <c r="E143" s="23"/>
      <c r="F143" s="54"/>
      <c r="G143" s="54"/>
      <c r="H143" s="54"/>
      <c r="I143" s="54"/>
      <c r="J143" s="54"/>
      <c r="K143" s="54"/>
      <c r="O143" s="63"/>
    </row>
    <row r="144" spans="1:15" s="73" customFormat="1" ht="29.4" customHeight="1">
      <c r="A144" s="174"/>
      <c r="B144" s="54"/>
      <c r="C144" s="54"/>
      <c r="D144" s="54"/>
      <c r="E144" s="23"/>
      <c r="F144" s="54"/>
      <c r="G144" s="54"/>
      <c r="H144" s="54"/>
      <c r="I144" s="54"/>
      <c r="J144" s="54"/>
      <c r="K144" s="54"/>
    </row>
    <row r="145" spans="1:15" s="73" customFormat="1" ht="29.4" customHeight="1">
      <c r="A145" s="174"/>
      <c r="B145" s="54"/>
      <c r="C145" s="54"/>
      <c r="D145" s="54"/>
      <c r="E145" s="23"/>
      <c r="F145" s="54"/>
      <c r="G145" s="54"/>
      <c r="H145" s="54"/>
      <c r="I145" s="54"/>
      <c r="J145" s="54"/>
      <c r="K145" s="54"/>
    </row>
    <row r="146" spans="1:15">
      <c r="O146" s="73"/>
    </row>
    <row r="147" spans="1:15" s="37" customFormat="1">
      <c r="A147" s="174"/>
      <c r="B147" s="54"/>
      <c r="C147" s="54"/>
      <c r="D147" s="54"/>
      <c r="E147" s="23"/>
      <c r="F147" s="54"/>
      <c r="G147" s="54"/>
      <c r="H147" s="54"/>
      <c r="I147" s="54"/>
      <c r="J147" s="54"/>
      <c r="K147" s="54"/>
      <c r="O147" s="54"/>
    </row>
    <row r="148" spans="1:15" s="37" customFormat="1">
      <c r="A148" s="174"/>
      <c r="B148" s="54"/>
      <c r="C148" s="54"/>
      <c r="D148" s="54"/>
      <c r="E148" s="23"/>
      <c r="F148" s="54"/>
      <c r="G148" s="54"/>
      <c r="H148" s="54"/>
      <c r="I148" s="54"/>
      <c r="J148" s="54"/>
      <c r="K148" s="54"/>
    </row>
    <row r="149" spans="1:15" s="37" customFormat="1">
      <c r="A149" s="174"/>
      <c r="B149" s="54"/>
      <c r="C149" s="54"/>
      <c r="D149" s="54"/>
      <c r="E149" s="23"/>
      <c r="F149" s="54"/>
      <c r="G149" s="54"/>
      <c r="H149" s="54"/>
      <c r="I149" s="54"/>
      <c r="J149" s="54"/>
      <c r="K149" s="54"/>
    </row>
    <row r="150" spans="1:15">
      <c r="O150" s="37"/>
    </row>
  </sheetData>
  <protectedRanges>
    <protectedRange sqref="J33" name="Range1_3_3_1_2_1"/>
    <protectedRange sqref="J34" name="Range1_4_1_1_1_2_1_2_1_1"/>
  </protectedRanges>
  <mergeCells count="5">
    <mergeCell ref="A1:B1"/>
    <mergeCell ref="A2:B2"/>
    <mergeCell ref="A3:J3"/>
    <mergeCell ref="A4:I4"/>
    <mergeCell ref="A5:K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9497-45DD-4ABE-B145-C0411F2F9CFD}">
  <dimension ref="A1:H21"/>
  <sheetViews>
    <sheetView workbookViewId="0">
      <selection activeCell="B18" sqref="B18"/>
    </sheetView>
  </sheetViews>
  <sheetFormatPr defaultRowHeight="13.2"/>
  <cols>
    <col min="1" max="1" width="3.5546875" customWidth="1"/>
    <col min="2" max="2" width="41.21875" customWidth="1"/>
    <col min="6" max="6" width="11.88671875" customWidth="1"/>
    <col min="7" max="7" width="48.33203125" customWidth="1"/>
  </cols>
  <sheetData>
    <row r="1" spans="1:8" s="54" customFormat="1" ht="13.8"/>
    <row r="2" spans="1:8" s="139" customFormat="1" ht="31.5" customHeight="1"/>
    <row r="3" spans="1:8" s="139" customFormat="1" ht="15" customHeight="1"/>
    <row r="4" spans="1:8" s="139" customFormat="1" ht="15" customHeight="1"/>
    <row r="5" spans="1:8" s="139" customFormat="1" ht="15" customHeight="1"/>
    <row r="6" spans="1:8" s="139" customFormat="1" ht="15" customHeight="1"/>
    <row r="7" spans="1:8" s="139" customFormat="1" ht="15" customHeight="1"/>
    <row r="8" spans="1:8" s="61" customFormat="1" ht="13.8">
      <c r="A8"/>
      <c r="B8"/>
      <c r="C8"/>
      <c r="D8"/>
      <c r="E8"/>
      <c r="F8"/>
      <c r="G8"/>
      <c r="H8"/>
    </row>
    <row r="9" spans="1:8" s="61" customFormat="1" ht="13.8">
      <c r="A9"/>
      <c r="B9"/>
      <c r="C9"/>
      <c r="D9"/>
      <c r="E9"/>
      <c r="F9"/>
      <c r="G9"/>
      <c r="H9"/>
    </row>
    <row r="10" spans="1:8" s="139" customFormat="1" ht="15" customHeight="1"/>
    <row r="11" spans="1:8" s="139" customFormat="1" ht="13.8"/>
    <row r="12" spans="1:8" s="139" customFormat="1" ht="13.8"/>
    <row r="13" spans="1:8" s="54" customFormat="1" ht="13.8"/>
    <row r="14" spans="1:8" s="54" customFormat="1" ht="18" customHeight="1"/>
    <row r="15" spans="1:8" s="54" customFormat="1" ht="13.8"/>
    <row r="16" spans="1:8" s="54" customFormat="1" ht="13.8"/>
    <row r="17" s="54" customFormat="1" ht="13.8"/>
    <row r="18" s="54" customFormat="1" ht="13.8"/>
    <row r="19" s="54" customFormat="1" ht="13.8"/>
    <row r="20" s="54" customFormat="1" ht="13.8"/>
    <row r="21" s="54" customFormat="1" 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Додаток 2</vt:lpstr>
      <vt:lpstr>Основні положеня</vt: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Pokryshka Sergii</cp:lastModifiedBy>
  <cp:lastPrinted>2022-11-07T08:53:10Z</cp:lastPrinted>
  <dcterms:created xsi:type="dcterms:W3CDTF">1996-10-08T23:32:00Z</dcterms:created>
  <dcterms:modified xsi:type="dcterms:W3CDTF">2025-09-29T10:48:03Z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