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Home\yevheniia.overchuk\Рабочий стол\Одеса\Стіна\"/>
    </mc:Choice>
  </mc:AlternateContent>
  <xr:revisionPtr revIDLastSave="0" documentId="13_ncr:1_{1262E234-C314-473C-8678-49EE8DDE07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8" r:id="rId1"/>
    <sheet name="Лист2" sheetId="9" r:id="rId2"/>
    <sheet name="Лист3" sheetId="10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8" l="1"/>
  <c r="N8" i="8"/>
  <c r="N15" i="8"/>
  <c r="N14" i="8"/>
  <c r="D3" i="10"/>
  <c r="N13" i="8"/>
  <c r="N12" i="8"/>
  <c r="B3" i="9"/>
  <c r="B2" i="9"/>
  <c r="D56" i="8"/>
  <c r="I55" i="8"/>
  <c r="K55" i="8" s="1"/>
  <c r="K53" i="8"/>
  <c r="K52" i="8"/>
  <c r="D52" i="8"/>
  <c r="D51" i="8"/>
  <c r="I50" i="8"/>
  <c r="K50" i="8" s="1"/>
  <c r="K49" i="8"/>
  <c r="K48" i="8"/>
  <c r="K47" i="8"/>
  <c r="D47" i="8"/>
  <c r="D45" i="8"/>
  <c r="I44" i="8"/>
  <c r="K44" i="8" s="1"/>
  <c r="I42" i="8"/>
  <c r="K42" i="8" s="1"/>
  <c r="D40" i="8"/>
  <c r="I39" i="8"/>
  <c r="K39" i="8" s="1"/>
  <c r="D35" i="8"/>
  <c r="D29" i="8"/>
  <c r="D9" i="8"/>
  <c r="I26" i="8"/>
  <c r="K26" i="8" s="1"/>
  <c r="I6" i="8"/>
  <c r="K37" i="8"/>
  <c r="K36" i="8"/>
  <c r="D36" i="8"/>
  <c r="I34" i="8"/>
  <c r="K34" i="8" s="1"/>
  <c r="K33" i="8"/>
  <c r="K32" i="8"/>
  <c r="K31" i="8"/>
  <c r="D31" i="8"/>
  <c r="I28" i="8"/>
  <c r="K28" i="8" s="1"/>
  <c r="D24" i="8"/>
  <c r="I23" i="8"/>
  <c r="K23" i="8" s="1"/>
  <c r="D21" i="8"/>
  <c r="K21" i="8"/>
  <c r="D20" i="8"/>
  <c r="D15" i="8"/>
  <c r="I14" i="8"/>
  <c r="K14" i="8" s="1"/>
  <c r="D16" i="8"/>
  <c r="I19" i="8" l="1"/>
  <c r="K19" i="8" s="1"/>
  <c r="K17" i="8"/>
  <c r="K16" i="8"/>
  <c r="D11" i="8"/>
  <c r="K13" i="8"/>
  <c r="K12" i="8"/>
  <c r="K11" i="8"/>
  <c r="I8" i="8"/>
  <c r="K8" i="8" s="1"/>
  <c r="K6" i="8"/>
</calcChain>
</file>

<file path=xl/sharedStrings.xml><?xml version="1.0" encoding="utf-8"?>
<sst xmlns="http://schemas.openxmlformats.org/spreadsheetml/2006/main" count="170" uniqueCount="51">
  <si>
    <t>№п/п</t>
  </si>
  <si>
    <t>Найменування робіт</t>
  </si>
  <si>
    <t>Обєм</t>
  </si>
  <si>
    <t>Вартість од. роз</t>
  </si>
  <si>
    <t>Заг вартість</t>
  </si>
  <si>
    <t>Роботи</t>
  </si>
  <si>
    <t>Од. виміру</t>
  </si>
  <si>
    <t>Коеф</t>
  </si>
  <si>
    <t>м.кв</t>
  </si>
  <si>
    <t>м.куб</t>
  </si>
  <si>
    <t>Матеріали</t>
  </si>
  <si>
    <t>Загальна вартість робіт</t>
  </si>
  <si>
    <t>Матеріали для виконання робіт поставляє Замовник</t>
  </si>
  <si>
    <t>Примітки:</t>
  </si>
  <si>
    <t>Найменування</t>
  </si>
  <si>
    <t>Арматура ∅12 А500С</t>
  </si>
  <si>
    <t>Бетон С20/25</t>
  </si>
  <si>
    <t>Обєм*Коеф</t>
  </si>
  <si>
    <t>кг.</t>
  </si>
  <si>
    <t>Влаштування Ц/П підготовки розчин марки М100</t>
  </si>
  <si>
    <t xml:space="preserve">Армування ростверку, А500C </t>
  </si>
  <si>
    <t>Арматура ∅16 А500С</t>
  </si>
  <si>
    <t>Щебень фр. 20-40мм</t>
  </si>
  <si>
    <t>м.пог</t>
  </si>
  <si>
    <t>Арматура ∅8 А240С</t>
  </si>
  <si>
    <t xml:space="preserve">Ущільнення шебнем  основи </t>
  </si>
  <si>
    <t>Монтаж опалубки під бетонну підготовку</t>
  </si>
  <si>
    <t>Ц/П розчин марки М100</t>
  </si>
  <si>
    <t>Монтаж опалубки під ростверк</t>
  </si>
  <si>
    <t>Арматура ∅20 А500С</t>
  </si>
  <si>
    <t>Бетонування  ростверку бетон С20/25</t>
  </si>
  <si>
    <t xml:space="preserve">Монтаж опалубки під підпірну стіну та контфорс </t>
  </si>
  <si>
    <t>Армування підпірної стіни та контфорсів,              А500C, А240С</t>
  </si>
  <si>
    <t>Бетонування  підпірної стіни та конрф. бетон С20/25</t>
  </si>
  <si>
    <t xml:space="preserve">Демонтаж опалубки </t>
  </si>
  <si>
    <t xml:space="preserve">Строк виконання </t>
  </si>
  <si>
    <t>Кількість працівників</t>
  </si>
  <si>
    <t xml:space="preserve">Аванс </t>
  </si>
  <si>
    <t xml:space="preserve">Ⅰ захватка </t>
  </si>
  <si>
    <t>Демонтаж опалубки з ростверку</t>
  </si>
  <si>
    <t>Армування З'єднання, А500C, А240С</t>
  </si>
  <si>
    <t>Монтаж опалубки під З'єднання</t>
  </si>
  <si>
    <t>Бетонування З'єднання бетон С20/25</t>
  </si>
  <si>
    <t xml:space="preserve">Ⅱ захватка </t>
  </si>
  <si>
    <t xml:space="preserve">Ⅲ захватка </t>
  </si>
  <si>
    <t>Демонтаж опалубки з З'єднання</t>
  </si>
  <si>
    <t>Армування підпірної стіни, А500C, А240С</t>
  </si>
  <si>
    <t>Монтаж опалубки під підпірну стіну</t>
  </si>
  <si>
    <t>Демонтаж опалубки з стіни</t>
  </si>
  <si>
    <t>Демонтаж опалубки з стіни та контфорсів</t>
  </si>
  <si>
    <t>Всього ,кг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</si>
</sst>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3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11" xfId="0" applyFont="1" applyBorder="1"/>
    <xf numFmtId="0" fontId="3" fillId="0" borderId="1" xfId="0" applyFont="1" applyBorder="1"/>
    <xf numFmtId="2" fontId="1" fillId="0" borderId="1" xfId="0" applyNumberFormat="1" applyFont="1" applyBorder="1" applyAlignment="1">
      <alignment horizontal="center"/>
    </xf>
    <xf numFmtId="2" fontId="3" fillId="0" borderId="11" xfId="0" applyNumberFormat="1" applyFont="1" applyBorder="1"/>
    <xf numFmtId="2" fontId="3" fillId="0" borderId="1" xfId="0" applyNumberFormat="1" applyFont="1" applyBorder="1"/>
    <xf numFmtId="0" fontId="1" fillId="0" borderId="1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1" fillId="0" borderId="16" xfId="0" applyFont="1" applyBorder="1"/>
    <xf numFmtId="0" fontId="0" fillId="0" borderId="1" xfId="0" applyBorder="1"/>
    <xf numFmtId="0" fontId="0" fillId="0" borderId="11" xfId="0" applyBorder="1"/>
    <xf numFmtId="2" fontId="0" fillId="0" borderId="0" xfId="0" applyNumberFormat="1" applyAlignment="1">
      <alignment horizont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2" fontId="3" fillId="0" borderId="8" xfId="0" applyNumberFormat="1" applyFont="1" applyBorder="1"/>
    <xf numFmtId="2" fontId="3" fillId="0" borderId="4" xfId="0" applyNumberFormat="1" applyFont="1" applyBorder="1"/>
    <xf numFmtId="2" fontId="1" fillId="0" borderId="8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8" xfId="0" applyFont="1" applyBorder="1"/>
    <xf numFmtId="2" fontId="1" fillId="0" borderId="16" xfId="0" applyNumberFormat="1" applyFont="1" applyBorder="1" applyAlignment="1">
      <alignment horizontal="center" vertical="center"/>
    </xf>
    <xf numFmtId="2" fontId="0" fillId="0" borderId="0" xfId="0" applyNumberFormat="1"/>
    <xf numFmtId="2" fontId="1" fillId="0" borderId="21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2" fontId="0" fillId="0" borderId="26" xfId="0" applyNumberFormat="1" applyBorder="1"/>
    <xf numFmtId="2" fontId="1" fillId="0" borderId="26" xfId="0" applyNumberFormat="1" applyFont="1" applyBorder="1" applyAlignment="1">
      <alignment horizontal="center" vertical="center"/>
    </xf>
    <xf numFmtId="1" fontId="0" fillId="0" borderId="26" xfId="0" applyNumberFormat="1" applyBorder="1"/>
    <xf numFmtId="1" fontId="0" fillId="0" borderId="0" xfId="0" applyNumberFormat="1"/>
    <xf numFmtId="0" fontId="0" fillId="0" borderId="2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opLeftCell="A7" zoomScale="85" zoomScaleNormal="85" workbookViewId="0">
      <selection activeCell="N9" sqref="N9"/>
    </sheetView>
  </sheetViews>
  <sheetFormatPr defaultRowHeight="15" x14ac:dyDescent="0.25"/>
  <cols>
    <col min="1" max="1" width="10" customWidth="1"/>
    <col min="2" max="2" width="62.85546875" customWidth="1"/>
    <col min="3" max="3" width="17.140625" customWidth="1"/>
    <col min="4" max="4" width="11.42578125" customWidth="1"/>
    <col min="5" max="5" width="22.85546875" customWidth="1"/>
    <col min="6" max="6" width="17.140625" customWidth="1"/>
    <col min="7" max="7" width="35.7109375" customWidth="1"/>
    <col min="8" max="8" width="17.140625" hidden="1" customWidth="1"/>
    <col min="9" max="10" width="11.42578125" hidden="1" customWidth="1"/>
    <col min="11" max="12" width="20" customWidth="1"/>
    <col min="13" max="13" width="17.140625" customWidth="1"/>
  </cols>
  <sheetData>
    <row r="1" spans="1:14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19.5" thickBot="1" x14ac:dyDescent="0.3">
      <c r="A3" s="75" t="s">
        <v>0</v>
      </c>
      <c r="B3" s="77" t="s">
        <v>1</v>
      </c>
      <c r="C3" s="79" t="s">
        <v>5</v>
      </c>
      <c r="D3" s="80"/>
      <c r="E3" s="80"/>
      <c r="F3" s="81"/>
      <c r="G3" s="59" t="s">
        <v>10</v>
      </c>
      <c r="H3" s="60"/>
      <c r="I3" s="60"/>
      <c r="J3" s="60"/>
      <c r="K3" s="60"/>
      <c r="L3" s="61"/>
      <c r="M3" s="62"/>
    </row>
    <row r="4" spans="1:14" ht="19.5" thickBot="1" x14ac:dyDescent="0.3">
      <c r="A4" s="76"/>
      <c r="B4" s="78"/>
      <c r="C4" s="10" t="s">
        <v>6</v>
      </c>
      <c r="D4" s="11" t="s">
        <v>2</v>
      </c>
      <c r="E4" s="10" t="s">
        <v>3</v>
      </c>
      <c r="F4" s="11" t="s">
        <v>4</v>
      </c>
      <c r="G4" s="10" t="s">
        <v>14</v>
      </c>
      <c r="H4" s="14" t="s">
        <v>6</v>
      </c>
      <c r="I4" s="10" t="s">
        <v>2</v>
      </c>
      <c r="J4" s="11" t="s">
        <v>7</v>
      </c>
      <c r="K4" s="10" t="s">
        <v>17</v>
      </c>
      <c r="L4" s="14" t="s">
        <v>3</v>
      </c>
      <c r="M4" s="10" t="s">
        <v>4</v>
      </c>
    </row>
    <row r="5" spans="1:14" ht="30" customHeight="1" thickBot="1" x14ac:dyDescent="0.3">
      <c r="A5" s="6"/>
      <c r="B5" s="12" t="s">
        <v>38</v>
      </c>
      <c r="C5" s="6"/>
      <c r="D5" s="9"/>
      <c r="E5" s="6"/>
      <c r="F5" s="7"/>
      <c r="G5" s="8"/>
      <c r="H5" s="9"/>
      <c r="I5" s="6"/>
      <c r="J5" s="9"/>
      <c r="K5" s="6"/>
      <c r="L5" s="9"/>
      <c r="M5" s="6"/>
    </row>
    <row r="6" spans="1:14" ht="18.75" x14ac:dyDescent="0.3">
      <c r="A6" s="21">
        <v>1.01</v>
      </c>
      <c r="B6" s="31" t="s">
        <v>25</v>
      </c>
      <c r="C6" s="21" t="s">
        <v>8</v>
      </c>
      <c r="D6" s="22">
        <v>36</v>
      </c>
      <c r="E6" s="19"/>
      <c r="F6" s="20"/>
      <c r="G6" s="21" t="s">
        <v>22</v>
      </c>
      <c r="H6" s="13" t="s">
        <v>9</v>
      </c>
      <c r="I6" s="32">
        <f>D6*0.1</f>
        <v>3.6</v>
      </c>
      <c r="J6" s="13">
        <v>1.1000000000000001</v>
      </c>
      <c r="K6" s="32">
        <f>I6*J6</f>
        <v>3.9600000000000004</v>
      </c>
      <c r="L6" s="17"/>
      <c r="M6" s="16"/>
    </row>
    <row r="7" spans="1:14" ht="18.75" x14ac:dyDescent="0.3">
      <c r="A7" s="21">
        <v>1.02</v>
      </c>
      <c r="B7" s="15" t="s">
        <v>26</v>
      </c>
      <c r="C7" s="21" t="s">
        <v>23</v>
      </c>
      <c r="D7" s="18">
        <v>42</v>
      </c>
      <c r="E7" s="19"/>
      <c r="F7" s="20"/>
      <c r="G7" s="32"/>
      <c r="H7" s="22"/>
      <c r="I7" s="32"/>
      <c r="J7" s="22"/>
      <c r="K7" s="32"/>
      <c r="L7" s="17"/>
      <c r="M7" s="16"/>
    </row>
    <row r="8" spans="1:14" ht="18" customHeight="1" x14ac:dyDescent="0.3">
      <c r="A8" s="21">
        <v>1.03</v>
      </c>
      <c r="B8" s="41" t="s">
        <v>19</v>
      </c>
      <c r="C8" s="21" t="s">
        <v>9</v>
      </c>
      <c r="D8" s="18">
        <v>3.2</v>
      </c>
      <c r="E8" s="19"/>
      <c r="F8" s="20"/>
      <c r="G8" s="32" t="s">
        <v>27</v>
      </c>
      <c r="H8" s="22" t="s">
        <v>9</v>
      </c>
      <c r="I8" s="32">
        <f>D8</f>
        <v>3.2</v>
      </c>
      <c r="J8" s="22">
        <v>1.2</v>
      </c>
      <c r="K8" s="32">
        <f>I8*J8</f>
        <v>3.84</v>
      </c>
      <c r="L8" s="13"/>
      <c r="M8" s="21"/>
      <c r="N8" s="58">
        <f>K8+K28+K44</f>
        <v>6</v>
      </c>
    </row>
    <row r="9" spans="1:14" ht="18" customHeight="1" x14ac:dyDescent="0.3">
      <c r="A9" s="21">
        <v>1.04</v>
      </c>
      <c r="B9" s="15" t="s">
        <v>34</v>
      </c>
      <c r="C9" s="21" t="s">
        <v>23</v>
      </c>
      <c r="D9" s="18">
        <f>D7</f>
        <v>42</v>
      </c>
      <c r="E9" s="19"/>
      <c r="F9" s="20"/>
      <c r="G9" s="32"/>
      <c r="H9" s="22"/>
      <c r="I9" s="32"/>
      <c r="J9" s="22"/>
      <c r="K9" s="32"/>
      <c r="L9" s="13"/>
      <c r="M9" s="21"/>
      <c r="N9" s="58">
        <f>K14+K19+K23+K34+K39+K50+K55</f>
        <v>86.677500000000009</v>
      </c>
    </row>
    <row r="10" spans="1:14" ht="18.75" x14ac:dyDescent="0.3">
      <c r="A10" s="21">
        <v>1.05</v>
      </c>
      <c r="B10" s="15" t="s">
        <v>28</v>
      </c>
      <c r="C10" s="21" t="s">
        <v>8</v>
      </c>
      <c r="D10" s="18">
        <v>39</v>
      </c>
      <c r="E10" s="19"/>
      <c r="F10" s="20"/>
      <c r="G10" s="19"/>
      <c r="H10" s="20"/>
      <c r="I10" s="19"/>
      <c r="J10" s="20"/>
      <c r="K10" s="19"/>
      <c r="L10" s="17"/>
      <c r="M10" s="16"/>
    </row>
    <row r="11" spans="1:14" ht="18.75" x14ac:dyDescent="0.3">
      <c r="A11" s="65">
        <v>1.06</v>
      </c>
      <c r="B11" s="72" t="s">
        <v>20</v>
      </c>
      <c r="C11" s="65" t="s">
        <v>18</v>
      </c>
      <c r="D11" s="73">
        <f>I11+I12+I13</f>
        <v>2133.9100000000003</v>
      </c>
      <c r="E11" s="67"/>
      <c r="F11" s="63"/>
      <c r="G11" s="5" t="s">
        <v>29</v>
      </c>
      <c r="H11" s="13" t="s">
        <v>18</v>
      </c>
      <c r="I11" s="21">
        <v>516.97</v>
      </c>
      <c r="J11" s="13">
        <v>1.1499999999999999</v>
      </c>
      <c r="K11" s="32">
        <f t="shared" ref="K11:K17" si="0">I11*J11</f>
        <v>594.51549999999997</v>
      </c>
      <c r="L11" s="17"/>
      <c r="M11" s="16"/>
    </row>
    <row r="12" spans="1:14" ht="18.75" x14ac:dyDescent="0.3">
      <c r="A12" s="65"/>
      <c r="B12" s="72"/>
      <c r="C12" s="65"/>
      <c r="D12" s="74"/>
      <c r="E12" s="65"/>
      <c r="F12" s="63"/>
      <c r="G12" s="5" t="s">
        <v>21</v>
      </c>
      <c r="H12" s="13" t="s">
        <v>18</v>
      </c>
      <c r="I12" s="21">
        <v>1560.25</v>
      </c>
      <c r="J12" s="13">
        <v>1.1499999999999999</v>
      </c>
      <c r="K12" s="32">
        <f t="shared" si="0"/>
        <v>1794.2874999999999</v>
      </c>
      <c r="L12" s="17"/>
      <c r="M12" s="16"/>
      <c r="N12" s="58">
        <f>K11+K31+K47</f>
        <v>940.78049999999985</v>
      </c>
    </row>
    <row r="13" spans="1:14" ht="18.75" x14ac:dyDescent="0.25">
      <c r="A13" s="65"/>
      <c r="B13" s="72"/>
      <c r="C13" s="65"/>
      <c r="D13" s="74"/>
      <c r="E13" s="65"/>
      <c r="F13" s="63"/>
      <c r="G13" s="5" t="s">
        <v>15</v>
      </c>
      <c r="H13" s="13" t="s">
        <v>18</v>
      </c>
      <c r="I13" s="21">
        <v>56.69</v>
      </c>
      <c r="J13" s="22">
        <v>1.1499999999999999</v>
      </c>
      <c r="K13" s="32">
        <f t="shared" si="0"/>
        <v>65.193499999999986</v>
      </c>
      <c r="L13" s="43"/>
      <c r="M13" s="44"/>
      <c r="N13" s="58">
        <f>K12+K16+K21+K36+K32+K48+K52</f>
        <v>8133.2070999999996</v>
      </c>
    </row>
    <row r="14" spans="1:14" ht="18.75" x14ac:dyDescent="0.3">
      <c r="A14" s="21">
        <v>1.07</v>
      </c>
      <c r="B14" s="15" t="s">
        <v>30</v>
      </c>
      <c r="C14" s="21" t="s">
        <v>9</v>
      </c>
      <c r="D14" s="18">
        <v>21.6</v>
      </c>
      <c r="E14" s="19"/>
      <c r="F14" s="20"/>
      <c r="G14" s="32" t="s">
        <v>16</v>
      </c>
      <c r="H14" s="22" t="s">
        <v>9</v>
      </c>
      <c r="I14" s="32">
        <f>D14</f>
        <v>21.6</v>
      </c>
      <c r="J14" s="22">
        <v>1.05</v>
      </c>
      <c r="K14" s="32">
        <f t="shared" ref="K14" si="1">I14*J14</f>
        <v>22.680000000000003</v>
      </c>
      <c r="L14" s="43"/>
      <c r="M14" s="44"/>
      <c r="N14" s="58">
        <f>K13+K33+K49</f>
        <v>110.89449999999999</v>
      </c>
    </row>
    <row r="15" spans="1:14" ht="18.75" x14ac:dyDescent="0.3">
      <c r="A15" s="21">
        <v>1.08</v>
      </c>
      <c r="B15" s="15" t="s">
        <v>39</v>
      </c>
      <c r="C15" s="21" t="s">
        <v>8</v>
      </c>
      <c r="D15" s="18">
        <f>D10</f>
        <v>39</v>
      </c>
      <c r="E15" s="19"/>
      <c r="F15" s="20"/>
      <c r="G15" s="32"/>
      <c r="H15" s="22"/>
      <c r="I15" s="32"/>
      <c r="J15" s="22"/>
      <c r="K15" s="32"/>
      <c r="L15" s="43"/>
      <c r="M15" s="44"/>
      <c r="N15" s="58">
        <f>K17+K37+K53</f>
        <v>399.59049999999991</v>
      </c>
    </row>
    <row r="16" spans="1:14" ht="18.75" customHeight="1" x14ac:dyDescent="0.25">
      <c r="A16" s="65">
        <v>1.0900000000000001</v>
      </c>
      <c r="B16" s="64" t="s">
        <v>32</v>
      </c>
      <c r="C16" s="65" t="s">
        <v>18</v>
      </c>
      <c r="D16" s="66">
        <f>I16+I17</f>
        <v>3285.12</v>
      </c>
      <c r="E16" s="68"/>
      <c r="F16" s="70"/>
      <c r="G16" s="5" t="s">
        <v>21</v>
      </c>
      <c r="H16" s="13" t="s">
        <v>18</v>
      </c>
      <c r="I16" s="21">
        <v>3052.88</v>
      </c>
      <c r="J16" s="13">
        <v>1.1499999999999999</v>
      </c>
      <c r="K16" s="32">
        <f t="shared" si="0"/>
        <v>3510.8119999999999</v>
      </c>
      <c r="L16" s="43"/>
      <c r="M16" s="44"/>
    </row>
    <row r="17" spans="1:13" ht="19.5" customHeight="1" x14ac:dyDescent="0.25">
      <c r="A17" s="65"/>
      <c r="B17" s="64"/>
      <c r="C17" s="65"/>
      <c r="D17" s="66"/>
      <c r="E17" s="69"/>
      <c r="F17" s="71"/>
      <c r="G17" s="5" t="s">
        <v>24</v>
      </c>
      <c r="H17" s="13" t="s">
        <v>18</v>
      </c>
      <c r="I17" s="21">
        <v>232.24</v>
      </c>
      <c r="J17" s="22">
        <v>1.1499999999999999</v>
      </c>
      <c r="K17" s="32">
        <f t="shared" si="0"/>
        <v>267.07599999999996</v>
      </c>
      <c r="L17" s="22"/>
      <c r="M17" s="32"/>
    </row>
    <row r="18" spans="1:13" ht="18.75" x14ac:dyDescent="0.3">
      <c r="A18" s="21">
        <v>1.1000000000000001</v>
      </c>
      <c r="B18" s="15" t="s">
        <v>31</v>
      </c>
      <c r="C18" s="21" t="s">
        <v>8</v>
      </c>
      <c r="D18" s="22">
        <v>170</v>
      </c>
      <c r="E18" s="23"/>
      <c r="F18" s="24"/>
      <c r="G18" s="32"/>
      <c r="H18" s="22"/>
      <c r="I18" s="32"/>
      <c r="J18" s="22"/>
      <c r="K18" s="32"/>
      <c r="L18" s="22"/>
      <c r="M18" s="32"/>
    </row>
    <row r="19" spans="1:13" ht="19.5" customHeight="1" x14ac:dyDescent="0.3">
      <c r="A19" s="21">
        <v>1.1100000000000001</v>
      </c>
      <c r="B19" s="15" t="s">
        <v>33</v>
      </c>
      <c r="C19" s="21" t="s">
        <v>9</v>
      </c>
      <c r="D19" s="18">
        <v>32.75</v>
      </c>
      <c r="E19" s="19"/>
      <c r="F19" s="20"/>
      <c r="G19" s="32" t="s">
        <v>16</v>
      </c>
      <c r="H19" s="22" t="s">
        <v>9</v>
      </c>
      <c r="I19" s="32">
        <f>D19</f>
        <v>32.75</v>
      </c>
      <c r="J19" s="22">
        <v>1.05</v>
      </c>
      <c r="K19" s="32">
        <f>I19*J19</f>
        <v>34.387500000000003</v>
      </c>
      <c r="L19" s="22"/>
      <c r="M19" s="32"/>
    </row>
    <row r="20" spans="1:13" ht="19.5" customHeight="1" x14ac:dyDescent="0.3">
      <c r="A20" s="21">
        <v>1.1200000000000001</v>
      </c>
      <c r="B20" s="15" t="s">
        <v>49</v>
      </c>
      <c r="C20" s="21" t="s">
        <v>8</v>
      </c>
      <c r="D20" s="22">
        <f>D18</f>
        <v>170</v>
      </c>
      <c r="E20" s="46"/>
      <c r="F20" s="22"/>
      <c r="G20" s="46"/>
      <c r="H20" s="22"/>
      <c r="I20" s="46"/>
      <c r="J20" s="22"/>
      <c r="K20" s="46"/>
      <c r="L20" s="22"/>
      <c r="M20" s="46"/>
    </row>
    <row r="21" spans="1:13" ht="19.5" customHeight="1" x14ac:dyDescent="0.25">
      <c r="A21" s="21">
        <v>1.1299999999999999</v>
      </c>
      <c r="B21" s="47" t="s">
        <v>40</v>
      </c>
      <c r="C21" s="21" t="s">
        <v>18</v>
      </c>
      <c r="D21" s="22">
        <f>I21</f>
        <v>171.79</v>
      </c>
      <c r="E21" s="46"/>
      <c r="F21" s="45"/>
      <c r="G21" s="5" t="s">
        <v>21</v>
      </c>
      <c r="H21" s="13" t="s">
        <v>18</v>
      </c>
      <c r="I21" s="21">
        <v>171.79</v>
      </c>
      <c r="J21" s="13">
        <v>1.1499999999999999</v>
      </c>
      <c r="K21" s="32">
        <f t="shared" ref="K21" si="2">I21*J21</f>
        <v>197.55849999999998</v>
      </c>
      <c r="L21" s="22"/>
      <c r="M21" s="46"/>
    </row>
    <row r="22" spans="1:13" ht="19.5" customHeight="1" x14ac:dyDescent="0.3">
      <c r="A22" s="21">
        <v>1.1399999999999999</v>
      </c>
      <c r="B22" s="15" t="s">
        <v>41</v>
      </c>
      <c r="C22" s="21" t="s">
        <v>8</v>
      </c>
      <c r="D22" s="22">
        <v>12</v>
      </c>
      <c r="E22" s="23"/>
      <c r="F22" s="24"/>
      <c r="G22" s="32"/>
      <c r="H22" s="22"/>
      <c r="I22" s="32"/>
      <c r="J22" s="22"/>
      <c r="K22" s="32"/>
      <c r="L22" s="22"/>
      <c r="M22" s="46"/>
    </row>
    <row r="23" spans="1:13" ht="19.5" customHeight="1" x14ac:dyDescent="0.3">
      <c r="A23" s="21">
        <v>1.1499999999999999</v>
      </c>
      <c r="B23" s="15" t="s">
        <v>42</v>
      </c>
      <c r="C23" s="21" t="s">
        <v>9</v>
      </c>
      <c r="D23" s="18">
        <v>3</v>
      </c>
      <c r="E23" s="19"/>
      <c r="F23" s="20"/>
      <c r="G23" s="32" t="s">
        <v>16</v>
      </c>
      <c r="H23" s="22" t="s">
        <v>9</v>
      </c>
      <c r="I23" s="32">
        <f>D23</f>
        <v>3</v>
      </c>
      <c r="J23" s="22">
        <v>1.05</v>
      </c>
      <c r="K23" s="32">
        <f>I23*J23</f>
        <v>3.1500000000000004</v>
      </c>
      <c r="L23" s="22"/>
      <c r="M23" s="46"/>
    </row>
    <row r="24" spans="1:13" ht="18.75" customHeight="1" thickBot="1" x14ac:dyDescent="0.35">
      <c r="A24" s="21">
        <v>1.1599999999999999</v>
      </c>
      <c r="B24" s="15" t="s">
        <v>45</v>
      </c>
      <c r="C24" s="21" t="s">
        <v>8</v>
      </c>
      <c r="D24" s="22">
        <f>D22</f>
        <v>12</v>
      </c>
      <c r="E24" s="46"/>
      <c r="F24" s="22"/>
      <c r="G24" s="46"/>
      <c r="H24" s="22"/>
      <c r="I24" s="46"/>
      <c r="J24" s="22"/>
      <c r="K24" s="46"/>
      <c r="L24" s="13"/>
      <c r="M24" s="4"/>
    </row>
    <row r="25" spans="1:13" ht="30" customHeight="1" thickBot="1" x14ac:dyDescent="0.3">
      <c r="A25" s="6"/>
      <c r="B25" s="12" t="s">
        <v>43</v>
      </c>
      <c r="C25" s="9"/>
      <c r="D25" s="6"/>
      <c r="E25" s="9"/>
      <c r="F25" s="8"/>
      <c r="G25" s="7"/>
      <c r="H25" s="6"/>
      <c r="I25" s="9"/>
      <c r="J25" s="6"/>
      <c r="K25" s="9"/>
      <c r="L25" s="6"/>
      <c r="M25" s="6"/>
    </row>
    <row r="26" spans="1:13" ht="18.75" x14ac:dyDescent="0.3">
      <c r="A26" s="21">
        <v>1.17</v>
      </c>
      <c r="B26" s="31" t="s">
        <v>25</v>
      </c>
      <c r="C26" s="21" t="s">
        <v>8</v>
      </c>
      <c r="D26" s="22">
        <v>14</v>
      </c>
      <c r="E26" s="19"/>
      <c r="F26" s="20"/>
      <c r="G26" s="21" t="s">
        <v>22</v>
      </c>
      <c r="H26" s="13" t="s">
        <v>9</v>
      </c>
      <c r="I26" s="32">
        <f>D26*0.1</f>
        <v>1.4000000000000001</v>
      </c>
      <c r="J26" s="13">
        <v>1.1000000000000001</v>
      </c>
      <c r="K26" s="32">
        <f>I26*J26</f>
        <v>1.5400000000000003</v>
      </c>
      <c r="L26" s="17"/>
      <c r="M26" s="16"/>
    </row>
    <row r="27" spans="1:13" ht="19.5" customHeight="1" x14ac:dyDescent="0.3">
      <c r="A27" s="21">
        <v>1.18</v>
      </c>
      <c r="B27" s="15" t="s">
        <v>26</v>
      </c>
      <c r="C27" s="21" t="s">
        <v>23</v>
      </c>
      <c r="D27" s="18">
        <v>14</v>
      </c>
      <c r="E27" s="19"/>
      <c r="F27" s="20"/>
      <c r="G27" s="32"/>
      <c r="H27" s="22"/>
      <c r="I27" s="32"/>
      <c r="J27" s="22"/>
      <c r="K27" s="32"/>
      <c r="L27" s="17"/>
      <c r="M27" s="16"/>
    </row>
    <row r="28" spans="1:13" ht="18.75" customHeight="1" x14ac:dyDescent="0.3">
      <c r="A28" s="21">
        <v>1.19</v>
      </c>
      <c r="B28" s="41" t="s">
        <v>19</v>
      </c>
      <c r="C28" s="21" t="s">
        <v>9</v>
      </c>
      <c r="D28" s="18">
        <v>1.3</v>
      </c>
      <c r="E28" s="19"/>
      <c r="F28" s="20"/>
      <c r="G28" s="32" t="s">
        <v>27</v>
      </c>
      <c r="H28" s="22" t="s">
        <v>9</v>
      </c>
      <c r="I28" s="32">
        <f>D28</f>
        <v>1.3</v>
      </c>
      <c r="J28" s="22">
        <v>1.2</v>
      </c>
      <c r="K28" s="32">
        <f>I28*J28</f>
        <v>1.56</v>
      </c>
      <c r="L28" s="13"/>
      <c r="M28" s="21"/>
    </row>
    <row r="29" spans="1:13" ht="18.75" customHeight="1" x14ac:dyDescent="0.3">
      <c r="A29" s="21">
        <v>1.2</v>
      </c>
      <c r="B29" s="15" t="s">
        <v>34</v>
      </c>
      <c r="C29" s="21" t="s">
        <v>23</v>
      </c>
      <c r="D29" s="18">
        <f>D27</f>
        <v>14</v>
      </c>
      <c r="E29" s="19"/>
      <c r="F29" s="20"/>
      <c r="G29" s="32"/>
      <c r="H29" s="22"/>
      <c r="I29" s="32"/>
      <c r="J29" s="22"/>
      <c r="K29" s="32"/>
      <c r="L29" s="13"/>
      <c r="M29" s="21"/>
    </row>
    <row r="30" spans="1:13" ht="16.5" customHeight="1" x14ac:dyDescent="0.3">
      <c r="A30" s="21">
        <v>1.21</v>
      </c>
      <c r="B30" s="15" t="s">
        <v>28</v>
      </c>
      <c r="C30" s="21" t="s">
        <v>8</v>
      </c>
      <c r="D30" s="18">
        <v>16</v>
      </c>
      <c r="E30" s="19"/>
      <c r="F30" s="20"/>
      <c r="G30" s="19"/>
      <c r="H30" s="20"/>
      <c r="I30" s="19"/>
      <c r="J30" s="20"/>
      <c r="K30" s="19"/>
      <c r="L30" s="17"/>
      <c r="M30" s="16"/>
    </row>
    <row r="31" spans="1:13" ht="18.75" customHeight="1" x14ac:dyDescent="0.3">
      <c r="A31" s="65">
        <v>1.22</v>
      </c>
      <c r="B31" s="72" t="s">
        <v>20</v>
      </c>
      <c r="C31" s="65" t="s">
        <v>18</v>
      </c>
      <c r="D31" s="73">
        <f>I31+I32+I33</f>
        <v>963.43</v>
      </c>
      <c r="E31" s="67"/>
      <c r="F31" s="63"/>
      <c r="G31" s="5" t="s">
        <v>29</v>
      </c>
      <c r="H31" s="13" t="s">
        <v>18</v>
      </c>
      <c r="I31" s="21">
        <v>215.88</v>
      </c>
      <c r="J31" s="13">
        <v>1.1499999999999999</v>
      </c>
      <c r="K31" s="32">
        <f t="shared" ref="K31:K34" si="3">I31*J31</f>
        <v>248.26199999999997</v>
      </c>
      <c r="L31" s="17"/>
      <c r="M31" s="16"/>
    </row>
    <row r="32" spans="1:13" ht="18.75" customHeight="1" x14ac:dyDescent="0.3">
      <c r="A32" s="65"/>
      <c r="B32" s="72"/>
      <c r="C32" s="65"/>
      <c r="D32" s="74"/>
      <c r="E32" s="65"/>
      <c r="F32" s="63"/>
      <c r="G32" s="5" t="s">
        <v>21</v>
      </c>
      <c r="H32" s="13" t="s">
        <v>18</v>
      </c>
      <c r="I32" s="21">
        <v>718.9</v>
      </c>
      <c r="J32" s="13">
        <v>1.1499999999999999</v>
      </c>
      <c r="K32" s="32">
        <f t="shared" si="3"/>
        <v>826.7349999999999</v>
      </c>
      <c r="L32" s="17"/>
      <c r="M32" s="16"/>
    </row>
    <row r="33" spans="1:13" ht="18.75" customHeight="1" x14ac:dyDescent="0.25">
      <c r="A33" s="65"/>
      <c r="B33" s="72"/>
      <c r="C33" s="65"/>
      <c r="D33" s="74"/>
      <c r="E33" s="65"/>
      <c r="F33" s="63"/>
      <c r="G33" s="5" t="s">
        <v>15</v>
      </c>
      <c r="H33" s="13" t="s">
        <v>18</v>
      </c>
      <c r="I33" s="21">
        <v>28.65</v>
      </c>
      <c r="J33" s="22">
        <v>1.1499999999999999</v>
      </c>
      <c r="K33" s="32">
        <f t="shared" si="3"/>
        <v>32.947499999999998</v>
      </c>
      <c r="L33" s="43"/>
      <c r="M33" s="44"/>
    </row>
    <row r="34" spans="1:13" ht="18.75" customHeight="1" x14ac:dyDescent="0.3">
      <c r="A34" s="21">
        <v>1.23</v>
      </c>
      <c r="B34" s="15" t="s">
        <v>30</v>
      </c>
      <c r="C34" s="21" t="s">
        <v>9</v>
      </c>
      <c r="D34" s="18">
        <v>8.64</v>
      </c>
      <c r="E34" s="19"/>
      <c r="F34" s="20"/>
      <c r="G34" s="32" t="s">
        <v>16</v>
      </c>
      <c r="H34" s="22" t="s">
        <v>9</v>
      </c>
      <c r="I34" s="32">
        <f>D34</f>
        <v>8.64</v>
      </c>
      <c r="J34" s="22">
        <v>1.05</v>
      </c>
      <c r="K34" s="32">
        <f t="shared" si="3"/>
        <v>9.072000000000001</v>
      </c>
      <c r="L34" s="43"/>
      <c r="M34" s="44"/>
    </row>
    <row r="35" spans="1:13" ht="18.75" customHeight="1" x14ac:dyDescent="0.3">
      <c r="A35" s="21">
        <v>1.24</v>
      </c>
      <c r="B35" s="15" t="s">
        <v>39</v>
      </c>
      <c r="C35" s="21" t="s">
        <v>8</v>
      </c>
      <c r="D35" s="18">
        <f>D30</f>
        <v>16</v>
      </c>
      <c r="E35" s="19"/>
      <c r="F35" s="20"/>
      <c r="G35" s="32"/>
      <c r="H35" s="22"/>
      <c r="I35" s="32"/>
      <c r="J35" s="22"/>
      <c r="K35" s="32"/>
      <c r="L35" s="43"/>
      <c r="M35" s="44"/>
    </row>
    <row r="36" spans="1:13" ht="18.75" customHeight="1" x14ac:dyDescent="0.25">
      <c r="A36" s="65">
        <v>1.25</v>
      </c>
      <c r="B36" s="64" t="s">
        <v>32</v>
      </c>
      <c r="C36" s="65" t="s">
        <v>18</v>
      </c>
      <c r="D36" s="66">
        <f>I36+I37</f>
        <v>1121.374</v>
      </c>
      <c r="E36" s="68"/>
      <c r="F36" s="70"/>
      <c r="G36" s="5" t="s">
        <v>21</v>
      </c>
      <c r="H36" s="13" t="s">
        <v>18</v>
      </c>
      <c r="I36" s="21">
        <v>1025.104</v>
      </c>
      <c r="J36" s="13">
        <v>1.1499999999999999</v>
      </c>
      <c r="K36" s="32">
        <f t="shared" ref="K36:K37" si="4">I36*J36</f>
        <v>1178.8696</v>
      </c>
      <c r="L36" s="43"/>
      <c r="M36" s="44"/>
    </row>
    <row r="37" spans="1:13" ht="18.75" customHeight="1" x14ac:dyDescent="0.25">
      <c r="A37" s="65"/>
      <c r="B37" s="64"/>
      <c r="C37" s="65"/>
      <c r="D37" s="66"/>
      <c r="E37" s="69"/>
      <c r="F37" s="71"/>
      <c r="G37" s="5" t="s">
        <v>24</v>
      </c>
      <c r="H37" s="13" t="s">
        <v>18</v>
      </c>
      <c r="I37" s="21">
        <v>96.27</v>
      </c>
      <c r="J37" s="22">
        <v>1.1499999999999999</v>
      </c>
      <c r="K37" s="32">
        <f t="shared" si="4"/>
        <v>110.71049999999998</v>
      </c>
      <c r="L37" s="22"/>
      <c r="M37" s="32"/>
    </row>
    <row r="38" spans="1:13" ht="19.5" customHeight="1" x14ac:dyDescent="0.3">
      <c r="A38" s="21">
        <v>1.26</v>
      </c>
      <c r="B38" s="15" t="s">
        <v>31</v>
      </c>
      <c r="C38" s="21" t="s">
        <v>8</v>
      </c>
      <c r="D38" s="22">
        <v>52</v>
      </c>
      <c r="E38" s="23"/>
      <c r="F38" s="24"/>
      <c r="G38" s="32"/>
      <c r="H38" s="22"/>
      <c r="I38" s="32"/>
      <c r="J38" s="22"/>
      <c r="K38" s="32"/>
      <c r="L38" s="22"/>
      <c r="M38" s="32"/>
    </row>
    <row r="39" spans="1:13" ht="18.75" customHeight="1" x14ac:dyDescent="0.3">
      <c r="A39" s="21">
        <v>1.27</v>
      </c>
      <c r="B39" s="15" t="s">
        <v>33</v>
      </c>
      <c r="C39" s="21" t="s">
        <v>9</v>
      </c>
      <c r="D39" s="18">
        <v>10.36</v>
      </c>
      <c r="E39" s="19"/>
      <c r="F39" s="20"/>
      <c r="G39" s="32" t="s">
        <v>16</v>
      </c>
      <c r="H39" s="22" t="s">
        <v>9</v>
      </c>
      <c r="I39" s="32">
        <f>D39</f>
        <v>10.36</v>
      </c>
      <c r="J39" s="22">
        <v>1.05</v>
      </c>
      <c r="K39" s="32">
        <f>I39*J39</f>
        <v>10.878</v>
      </c>
      <c r="L39" s="22"/>
      <c r="M39" s="32"/>
    </row>
    <row r="40" spans="1:13" ht="18.75" customHeight="1" thickBot="1" x14ac:dyDescent="0.35">
      <c r="A40" s="21">
        <v>1.28</v>
      </c>
      <c r="B40" s="15" t="s">
        <v>49</v>
      </c>
      <c r="C40" s="21" t="s">
        <v>8</v>
      </c>
      <c r="D40" s="22">
        <f>D38</f>
        <v>52</v>
      </c>
      <c r="E40" s="46"/>
      <c r="F40" s="22"/>
      <c r="G40" s="46"/>
      <c r="H40" s="22"/>
      <c r="I40" s="46"/>
      <c r="J40" s="22"/>
      <c r="K40" s="46"/>
      <c r="L40" s="22"/>
      <c r="M40" s="32"/>
    </row>
    <row r="41" spans="1:13" ht="30" customHeight="1" thickBot="1" x14ac:dyDescent="0.3">
      <c r="A41" s="6"/>
      <c r="B41" s="12" t="s">
        <v>44</v>
      </c>
      <c r="C41" s="9"/>
      <c r="D41" s="6"/>
      <c r="E41" s="9"/>
      <c r="F41" s="8"/>
      <c r="G41" s="7"/>
      <c r="H41" s="6"/>
      <c r="I41" s="9"/>
      <c r="J41" s="6"/>
      <c r="K41" s="9"/>
      <c r="L41" s="6"/>
      <c r="M41" s="6"/>
    </row>
    <row r="42" spans="1:13" ht="19.5" customHeight="1" x14ac:dyDescent="0.3">
      <c r="A42" s="48">
        <v>1.29</v>
      </c>
      <c r="B42" s="50" t="s">
        <v>25</v>
      </c>
      <c r="C42" s="48" t="s">
        <v>8</v>
      </c>
      <c r="D42" s="51">
        <v>6</v>
      </c>
      <c r="E42" s="52"/>
      <c r="F42" s="53"/>
      <c r="G42" s="48" t="s">
        <v>22</v>
      </c>
      <c r="H42" s="49" t="s">
        <v>9</v>
      </c>
      <c r="I42" s="54">
        <f>D42*0.1</f>
        <v>0.60000000000000009</v>
      </c>
      <c r="J42" s="49">
        <v>1.1000000000000001</v>
      </c>
      <c r="K42" s="54">
        <f>I42*J42</f>
        <v>0.66000000000000014</v>
      </c>
      <c r="L42" s="55"/>
      <c r="M42" s="56"/>
    </row>
    <row r="43" spans="1:13" ht="18.75" customHeight="1" x14ac:dyDescent="0.3">
      <c r="A43" s="21">
        <v>1.3</v>
      </c>
      <c r="B43" s="15" t="s">
        <v>26</v>
      </c>
      <c r="C43" s="21" t="s">
        <v>23</v>
      </c>
      <c r="D43" s="18">
        <v>9.6999999999999993</v>
      </c>
      <c r="E43" s="19"/>
      <c r="F43" s="20"/>
      <c r="G43" s="32"/>
      <c r="H43" s="22"/>
      <c r="I43" s="32"/>
      <c r="J43" s="22"/>
      <c r="K43" s="32"/>
      <c r="L43" s="17"/>
      <c r="M43" s="16"/>
    </row>
    <row r="44" spans="1:13" ht="18.75" customHeight="1" x14ac:dyDescent="0.3">
      <c r="A44" s="21">
        <v>1.31</v>
      </c>
      <c r="B44" s="41" t="s">
        <v>19</v>
      </c>
      <c r="C44" s="21" t="s">
        <v>9</v>
      </c>
      <c r="D44" s="18">
        <v>0.5</v>
      </c>
      <c r="E44" s="19"/>
      <c r="F44" s="20"/>
      <c r="G44" s="32" t="s">
        <v>27</v>
      </c>
      <c r="H44" s="22" t="s">
        <v>9</v>
      </c>
      <c r="I44" s="32">
        <f>D44</f>
        <v>0.5</v>
      </c>
      <c r="J44" s="22">
        <v>1.2</v>
      </c>
      <c r="K44" s="32">
        <f>I44*J44</f>
        <v>0.6</v>
      </c>
      <c r="L44" s="13"/>
      <c r="M44" s="21"/>
    </row>
    <row r="45" spans="1:13" ht="18.75" customHeight="1" x14ac:dyDescent="0.3">
      <c r="A45" s="21">
        <v>1.32</v>
      </c>
      <c r="B45" s="15" t="s">
        <v>34</v>
      </c>
      <c r="C45" s="21" t="s">
        <v>23</v>
      </c>
      <c r="D45" s="18">
        <f>D43</f>
        <v>9.6999999999999993</v>
      </c>
      <c r="E45" s="19"/>
      <c r="F45" s="20"/>
      <c r="G45" s="32"/>
      <c r="H45" s="22"/>
      <c r="I45" s="32"/>
      <c r="J45" s="22"/>
      <c r="K45" s="32"/>
      <c r="L45" s="13"/>
      <c r="M45" s="21"/>
    </row>
    <row r="46" spans="1:13" ht="18.75" customHeight="1" x14ac:dyDescent="0.3">
      <c r="A46" s="21">
        <v>1.33</v>
      </c>
      <c r="B46" s="15" t="s">
        <v>28</v>
      </c>
      <c r="C46" s="21" t="s">
        <v>8</v>
      </c>
      <c r="D46" s="18">
        <v>8</v>
      </c>
      <c r="E46" s="19"/>
      <c r="F46" s="20"/>
      <c r="G46" s="19"/>
      <c r="H46" s="20"/>
      <c r="I46" s="19"/>
      <c r="J46" s="20"/>
      <c r="K46" s="19"/>
      <c r="L46" s="17"/>
      <c r="M46" s="16"/>
    </row>
    <row r="47" spans="1:13" ht="18.75" customHeight="1" x14ac:dyDescent="0.3">
      <c r="A47" s="65">
        <v>1.34</v>
      </c>
      <c r="B47" s="72" t="s">
        <v>20</v>
      </c>
      <c r="C47" s="65" t="s">
        <v>18</v>
      </c>
      <c r="D47" s="73">
        <f>I47+I48+I49</f>
        <v>392.56</v>
      </c>
      <c r="E47" s="67"/>
      <c r="F47" s="63"/>
      <c r="G47" s="5" t="s">
        <v>29</v>
      </c>
      <c r="H47" s="13" t="s">
        <v>18</v>
      </c>
      <c r="I47" s="21">
        <v>85.22</v>
      </c>
      <c r="J47" s="13">
        <v>1.1499999999999999</v>
      </c>
      <c r="K47" s="32">
        <f t="shared" ref="K47:K50" si="5">I47*J47</f>
        <v>98.002999999999986</v>
      </c>
      <c r="L47" s="17"/>
      <c r="M47" s="16"/>
    </row>
    <row r="48" spans="1:13" ht="19.5" customHeight="1" x14ac:dyDescent="0.3">
      <c r="A48" s="65"/>
      <c r="B48" s="72"/>
      <c r="C48" s="65"/>
      <c r="D48" s="74"/>
      <c r="E48" s="65"/>
      <c r="F48" s="63"/>
      <c r="G48" s="5" t="s">
        <v>21</v>
      </c>
      <c r="H48" s="13" t="s">
        <v>18</v>
      </c>
      <c r="I48" s="21">
        <v>296.25</v>
      </c>
      <c r="J48" s="13">
        <v>1.1499999999999999</v>
      </c>
      <c r="K48" s="32">
        <f t="shared" si="5"/>
        <v>340.6875</v>
      </c>
      <c r="L48" s="17"/>
      <c r="M48" s="16"/>
    </row>
    <row r="49" spans="1:13" ht="19.5" customHeight="1" x14ac:dyDescent="0.25">
      <c r="A49" s="65"/>
      <c r="B49" s="72"/>
      <c r="C49" s="65"/>
      <c r="D49" s="74"/>
      <c r="E49" s="65"/>
      <c r="F49" s="63"/>
      <c r="G49" s="5" t="s">
        <v>15</v>
      </c>
      <c r="H49" s="13" t="s">
        <v>18</v>
      </c>
      <c r="I49" s="21">
        <v>11.09</v>
      </c>
      <c r="J49" s="22">
        <v>1.1499999999999999</v>
      </c>
      <c r="K49" s="32">
        <f t="shared" si="5"/>
        <v>12.753499999999999</v>
      </c>
      <c r="L49" s="43"/>
      <c r="M49" s="44"/>
    </row>
    <row r="50" spans="1:13" ht="18.75" customHeight="1" x14ac:dyDescent="0.3">
      <c r="A50" s="21">
        <v>1.35</v>
      </c>
      <c r="B50" s="15" t="s">
        <v>30</v>
      </c>
      <c r="C50" s="21" t="s">
        <v>9</v>
      </c>
      <c r="D50" s="18">
        <v>3.17</v>
      </c>
      <c r="E50" s="19"/>
      <c r="F50" s="20"/>
      <c r="G50" s="32" t="s">
        <v>16</v>
      </c>
      <c r="H50" s="22" t="s">
        <v>9</v>
      </c>
      <c r="I50" s="32">
        <f>D50</f>
        <v>3.17</v>
      </c>
      <c r="J50" s="22">
        <v>1.05</v>
      </c>
      <c r="K50" s="32">
        <f t="shared" si="5"/>
        <v>3.3285</v>
      </c>
      <c r="L50" s="43"/>
      <c r="M50" s="44"/>
    </row>
    <row r="51" spans="1:13" ht="18" customHeight="1" x14ac:dyDescent="0.3">
      <c r="A51" s="21">
        <v>1.36</v>
      </c>
      <c r="B51" s="15" t="s">
        <v>39</v>
      </c>
      <c r="C51" s="21" t="s">
        <v>8</v>
      </c>
      <c r="D51" s="18">
        <f>D46</f>
        <v>8</v>
      </c>
      <c r="E51" s="19"/>
      <c r="F51" s="20"/>
      <c r="G51" s="32"/>
      <c r="H51" s="22"/>
      <c r="I51" s="32"/>
      <c r="J51" s="22"/>
      <c r="K51" s="32"/>
      <c r="L51" s="43"/>
      <c r="M51" s="44"/>
    </row>
    <row r="52" spans="1:13" ht="18" customHeight="1" x14ac:dyDescent="0.25">
      <c r="A52" s="65">
        <v>1.37</v>
      </c>
      <c r="B52" s="64" t="s">
        <v>46</v>
      </c>
      <c r="C52" s="65" t="s">
        <v>18</v>
      </c>
      <c r="D52" s="66">
        <f>I52+I53</f>
        <v>266.14</v>
      </c>
      <c r="E52" s="68"/>
      <c r="F52" s="70"/>
      <c r="G52" s="5" t="s">
        <v>21</v>
      </c>
      <c r="H52" s="13" t="s">
        <v>18</v>
      </c>
      <c r="I52" s="21">
        <v>247.18</v>
      </c>
      <c r="J52" s="13">
        <v>1.1499999999999999</v>
      </c>
      <c r="K52" s="32">
        <f t="shared" ref="K52:K53" si="6">I52*J52</f>
        <v>284.25700000000001</v>
      </c>
      <c r="L52" s="43"/>
      <c r="M52" s="44"/>
    </row>
    <row r="53" spans="1:13" ht="18" customHeight="1" x14ac:dyDescent="0.25">
      <c r="A53" s="65"/>
      <c r="B53" s="64"/>
      <c r="C53" s="65"/>
      <c r="D53" s="66"/>
      <c r="E53" s="69"/>
      <c r="F53" s="71"/>
      <c r="G53" s="5" t="s">
        <v>24</v>
      </c>
      <c r="H53" s="13" t="s">
        <v>18</v>
      </c>
      <c r="I53" s="21">
        <v>18.96</v>
      </c>
      <c r="J53" s="22">
        <v>1.1499999999999999</v>
      </c>
      <c r="K53" s="32">
        <f t="shared" si="6"/>
        <v>21.803999999999998</v>
      </c>
      <c r="L53" s="22"/>
      <c r="M53" s="32"/>
    </row>
    <row r="54" spans="1:13" ht="18" customHeight="1" x14ac:dyDescent="0.3">
      <c r="A54" s="21">
        <v>1.38</v>
      </c>
      <c r="B54" s="15" t="s">
        <v>47</v>
      </c>
      <c r="C54" s="21" t="s">
        <v>8</v>
      </c>
      <c r="D54" s="22">
        <v>16</v>
      </c>
      <c r="E54" s="23"/>
      <c r="F54" s="24"/>
      <c r="G54" s="32"/>
      <c r="H54" s="22"/>
      <c r="I54" s="32"/>
      <c r="J54" s="22"/>
      <c r="K54" s="32"/>
      <c r="L54" s="22"/>
      <c r="M54" s="32"/>
    </row>
    <row r="55" spans="1:13" ht="18.75" customHeight="1" x14ac:dyDescent="0.3">
      <c r="A55" s="21">
        <v>1.39</v>
      </c>
      <c r="B55" s="15" t="s">
        <v>33</v>
      </c>
      <c r="C55" s="21" t="s">
        <v>9</v>
      </c>
      <c r="D55" s="18">
        <v>3.03</v>
      </c>
      <c r="E55" s="19"/>
      <c r="F55" s="20"/>
      <c r="G55" s="32" t="s">
        <v>16</v>
      </c>
      <c r="H55" s="22" t="s">
        <v>9</v>
      </c>
      <c r="I55" s="32">
        <f>D55</f>
        <v>3.03</v>
      </c>
      <c r="J55" s="22">
        <v>1.05</v>
      </c>
      <c r="K55" s="32">
        <f>I55*J55</f>
        <v>3.1814999999999998</v>
      </c>
      <c r="L55" s="22"/>
      <c r="M55" s="32"/>
    </row>
    <row r="56" spans="1:13" ht="18.75" customHeight="1" thickBot="1" x14ac:dyDescent="0.35">
      <c r="A56" s="4">
        <v>1.4</v>
      </c>
      <c r="B56" s="42" t="s">
        <v>48</v>
      </c>
      <c r="C56" s="4" t="s">
        <v>8</v>
      </c>
      <c r="D56" s="57">
        <f>D54</f>
        <v>16</v>
      </c>
      <c r="E56" s="37"/>
      <c r="F56" s="57"/>
      <c r="G56" s="37"/>
      <c r="H56" s="57"/>
      <c r="I56" s="37"/>
      <c r="J56" s="57"/>
      <c r="K56" s="37"/>
      <c r="L56" s="57"/>
      <c r="M56" s="37"/>
    </row>
    <row r="57" spans="1:13" ht="19.5" thickBot="1" x14ac:dyDescent="0.35">
      <c r="A57" s="35"/>
      <c r="B57" s="38"/>
      <c r="C57" s="35"/>
      <c r="D57" s="39"/>
      <c r="E57" s="40"/>
      <c r="F57" s="40"/>
      <c r="G57" s="33"/>
      <c r="H57" s="33"/>
      <c r="I57" s="33"/>
      <c r="J57" s="33"/>
      <c r="K57" s="33"/>
    </row>
    <row r="58" spans="1:13" ht="19.5" thickBot="1" x14ac:dyDescent="0.3">
      <c r="A58" s="35"/>
      <c r="B58" s="36"/>
      <c r="C58" s="88" t="s">
        <v>11</v>
      </c>
      <c r="D58" s="89"/>
      <c r="E58" s="89"/>
      <c r="F58" s="2"/>
      <c r="M58" s="58"/>
    </row>
    <row r="59" spans="1:13" ht="23.25" thickBot="1" x14ac:dyDescent="0.3">
      <c r="A59" s="26"/>
      <c r="B59" s="27"/>
      <c r="C59" s="35"/>
      <c r="D59" s="35"/>
      <c r="E59" s="35"/>
      <c r="F59" s="28"/>
      <c r="M59" s="58"/>
    </row>
    <row r="60" spans="1:13" ht="19.5" thickBot="1" x14ac:dyDescent="0.35">
      <c r="A60" s="3"/>
      <c r="B60" s="90" t="s">
        <v>13</v>
      </c>
      <c r="C60" s="91"/>
      <c r="D60" s="35"/>
      <c r="E60" s="35"/>
      <c r="F60" s="34"/>
      <c r="M60" s="58"/>
    </row>
    <row r="61" spans="1:13" ht="18.75" x14ac:dyDescent="0.25">
      <c r="A61" s="30">
        <v>1</v>
      </c>
      <c r="B61" s="92" t="s">
        <v>12</v>
      </c>
      <c r="C61" s="93"/>
      <c r="D61" s="35"/>
      <c r="E61" s="25"/>
      <c r="F61" s="29"/>
      <c r="M61" s="58"/>
    </row>
    <row r="62" spans="1:13" ht="18.75" x14ac:dyDescent="0.3">
      <c r="A62" s="21">
        <v>2</v>
      </c>
      <c r="B62" s="94" t="s">
        <v>35</v>
      </c>
      <c r="C62" s="95"/>
      <c r="D62" s="35"/>
      <c r="E62" s="25"/>
      <c r="F62" s="29"/>
      <c r="M62" s="58"/>
    </row>
    <row r="63" spans="1:13" ht="18.75" x14ac:dyDescent="0.3">
      <c r="A63" s="21">
        <v>3</v>
      </c>
      <c r="B63" s="82" t="s">
        <v>36</v>
      </c>
      <c r="C63" s="83"/>
      <c r="D63" s="84"/>
      <c r="E63" s="84"/>
      <c r="F63" s="85"/>
      <c r="M63" s="58"/>
    </row>
    <row r="64" spans="1:13" ht="19.5" thickBot="1" x14ac:dyDescent="0.35">
      <c r="A64" s="4">
        <v>4</v>
      </c>
      <c r="B64" s="86" t="s">
        <v>37</v>
      </c>
      <c r="C64" s="87"/>
      <c r="D64" s="84"/>
      <c r="E64" s="84"/>
      <c r="F64" s="85"/>
      <c r="M64" s="58"/>
    </row>
    <row r="65" spans="13:13" x14ac:dyDescent="0.25">
      <c r="M65" s="58"/>
    </row>
    <row r="66" spans="13:13" x14ac:dyDescent="0.25">
      <c r="M66" s="58"/>
    </row>
    <row r="67" spans="13:13" x14ac:dyDescent="0.25">
      <c r="M67" s="58"/>
    </row>
    <row r="68" spans="13:13" x14ac:dyDescent="0.25">
      <c r="M68" s="58"/>
    </row>
    <row r="69" spans="13:13" x14ac:dyDescent="0.25">
      <c r="M69" s="58"/>
    </row>
  </sheetData>
  <mergeCells count="49">
    <mergeCell ref="A52:A53"/>
    <mergeCell ref="A47:A49"/>
    <mergeCell ref="B47:B49"/>
    <mergeCell ref="C47:C49"/>
    <mergeCell ref="D47:D49"/>
    <mergeCell ref="E47:E49"/>
    <mergeCell ref="A36:A37"/>
    <mergeCell ref="B36:B37"/>
    <mergeCell ref="C36:C37"/>
    <mergeCell ref="D36:D37"/>
    <mergeCell ref="E36:E37"/>
    <mergeCell ref="A31:A33"/>
    <mergeCell ref="B31:B33"/>
    <mergeCell ref="C31:C33"/>
    <mergeCell ref="D31:D33"/>
    <mergeCell ref="E31:E33"/>
    <mergeCell ref="F31:F33"/>
    <mergeCell ref="C58:E58"/>
    <mergeCell ref="B60:C60"/>
    <mergeCell ref="B61:C61"/>
    <mergeCell ref="B62:C62"/>
    <mergeCell ref="B52:B53"/>
    <mergeCell ref="C52:C53"/>
    <mergeCell ref="D52:D53"/>
    <mergeCell ref="E52:E53"/>
    <mergeCell ref="F52:F53"/>
    <mergeCell ref="F36:F37"/>
    <mergeCell ref="F47:F49"/>
    <mergeCell ref="B63:C63"/>
    <mergeCell ref="D63:D64"/>
    <mergeCell ref="E63:E64"/>
    <mergeCell ref="F63:F64"/>
    <mergeCell ref="B64:C64"/>
    <mergeCell ref="G3:M3"/>
    <mergeCell ref="F11:F13"/>
    <mergeCell ref="B16:B17"/>
    <mergeCell ref="A16:A17"/>
    <mergeCell ref="C16:C17"/>
    <mergeCell ref="D16:D17"/>
    <mergeCell ref="E11:E13"/>
    <mergeCell ref="E16:E17"/>
    <mergeCell ref="F16:F17"/>
    <mergeCell ref="A11:A13"/>
    <mergeCell ref="B11:B13"/>
    <mergeCell ref="C11:C13"/>
    <mergeCell ref="D11:D13"/>
    <mergeCell ref="A3:A4"/>
    <mergeCell ref="B3:B4"/>
    <mergeCell ref="C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2E92-5B30-4FE9-8302-DBCFCB13487F}">
  <dimension ref="A2:B3"/>
  <sheetViews>
    <sheetView tabSelected="1" workbookViewId="0">
      <selection activeCell="B3" sqref="A2:B3"/>
    </sheetView>
  </sheetViews>
  <sheetFormatPr defaultRowHeight="15" x14ac:dyDescent="0.25"/>
  <cols>
    <col min="1" max="1" width="33.5703125" customWidth="1"/>
  </cols>
  <sheetData>
    <row r="2" spans="1:2" ht="18.75" x14ac:dyDescent="0.25">
      <c r="A2" s="97" t="s">
        <v>27</v>
      </c>
      <c r="B2" s="96">
        <f>Лист1!K8+Лист1!K28+Лист1!K44</f>
        <v>6</v>
      </c>
    </row>
    <row r="3" spans="1:2" ht="18.75" x14ac:dyDescent="0.25">
      <c r="A3" s="97" t="s">
        <v>16</v>
      </c>
      <c r="B3" s="98">
        <f>Лист1!K14+Лист1!K34+Лист1!K50+Лист1!K39+Лист1!K55+Лист1!K19+Лист1!K23</f>
        <v>86.677500000000009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6B66-1DAE-4F24-911C-691A8C61B6A7}">
  <dimension ref="A1:D5"/>
  <sheetViews>
    <sheetView workbookViewId="0">
      <selection activeCell="B5" sqref="A1:B5"/>
    </sheetView>
  </sheetViews>
  <sheetFormatPr defaultRowHeight="15" x14ac:dyDescent="0.25"/>
  <cols>
    <col min="1" max="1" width="38.42578125" customWidth="1"/>
    <col min="2" max="2" width="9.140625" customWidth="1"/>
  </cols>
  <sheetData>
    <row r="1" spans="1:4" x14ac:dyDescent="0.25">
      <c r="A1" s="100" t="s">
        <v>14</v>
      </c>
      <c r="B1" s="100" t="s">
        <v>50</v>
      </c>
    </row>
    <row r="2" spans="1:4" x14ac:dyDescent="0.25">
      <c r="A2" s="100" t="s">
        <v>29</v>
      </c>
      <c r="B2" s="98">
        <v>940.78049999999985</v>
      </c>
    </row>
    <row r="3" spans="1:4" x14ac:dyDescent="0.25">
      <c r="A3" s="100" t="s">
        <v>21</v>
      </c>
      <c r="B3" s="98">
        <v>8133.2070999999996</v>
      </c>
      <c r="C3">
        <v>8133.2070999999996</v>
      </c>
      <c r="D3" s="99">
        <f>C3-B3</f>
        <v>0</v>
      </c>
    </row>
    <row r="4" spans="1:4" x14ac:dyDescent="0.25">
      <c r="A4" s="100" t="s">
        <v>15</v>
      </c>
      <c r="B4" s="98">
        <v>110.89449999999999</v>
      </c>
    </row>
    <row r="5" spans="1:4" x14ac:dyDescent="0.25">
      <c r="A5" s="100" t="s">
        <v>24</v>
      </c>
      <c r="B5" s="98">
        <v>399.59049999999991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Roks</dc:creator>
  <cp:lastModifiedBy>Оверчук Є. В.</cp:lastModifiedBy>
  <cp:lastPrinted>2024-07-29T13:10:58Z</cp:lastPrinted>
  <dcterms:created xsi:type="dcterms:W3CDTF">2024-04-15T05:26:27Z</dcterms:created>
  <dcterms:modified xsi:type="dcterms:W3CDTF">2025-09-25T13:32:37Z</dcterms:modified>
</cp:coreProperties>
</file>