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oma\OneDrive\Рабочий стол\Тойота\Завдання\2025_09_Вересень\Підпірні стіни (Захватка №1, 2, 3)\"/>
    </mc:Choice>
  </mc:AlternateContent>
  <bookViews>
    <workbookView xWindow="0" yWindow="0" windowWidth="13215" windowHeight="8145"/>
  </bookViews>
  <sheets>
    <sheet name="Лист1" sheetId="8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8" l="1"/>
  <c r="I34" i="8"/>
  <c r="I33" i="8"/>
  <c r="I32" i="8"/>
  <c r="I37" i="8"/>
  <c r="K37" i="8" s="1"/>
  <c r="K35" i="8"/>
  <c r="K34" i="8"/>
  <c r="K33" i="8"/>
  <c r="K32" i="8"/>
  <c r="D32" i="8"/>
  <c r="K31" i="8"/>
  <c r="I24" i="8"/>
  <c r="K24" i="8" s="1"/>
  <c r="I23" i="8"/>
  <c r="K23" i="8" s="1"/>
  <c r="I22" i="8"/>
  <c r="K22" i="8" s="1"/>
  <c r="I21" i="8"/>
  <c r="K21" i="8" s="1"/>
  <c r="I26" i="8"/>
  <c r="K26" i="8" s="1"/>
  <c r="K20" i="8"/>
  <c r="I13" i="8"/>
  <c r="I12" i="8"/>
  <c r="I11" i="8"/>
  <c r="I10" i="8"/>
  <c r="D10" i="8" s="1"/>
  <c r="D21" i="8" l="1"/>
  <c r="I15" i="8"/>
  <c r="K15" i="8" s="1"/>
  <c r="K13" i="8"/>
  <c r="K12" i="8"/>
  <c r="K11" i="8"/>
  <c r="K10" i="8"/>
  <c r="K9" i="8" l="1"/>
</calcChain>
</file>

<file path=xl/sharedStrings.xml><?xml version="1.0" encoding="utf-8"?>
<sst xmlns="http://schemas.openxmlformats.org/spreadsheetml/2006/main" count="103" uniqueCount="41">
  <si>
    <t>№п/п</t>
  </si>
  <si>
    <t>Найменування робіт</t>
  </si>
  <si>
    <t>Обєм</t>
  </si>
  <si>
    <t>Вартість од. роз</t>
  </si>
  <si>
    <t>Заг вартість</t>
  </si>
  <si>
    <t>Роботи</t>
  </si>
  <si>
    <t>Од. виміру</t>
  </si>
  <si>
    <t>Коеф</t>
  </si>
  <si>
    <t>м.куб</t>
  </si>
  <si>
    <t>Матеріали</t>
  </si>
  <si>
    <t>Загальна вартість робіт</t>
  </si>
  <si>
    <t>Матеріали для виконання робіт поставляє Замовник</t>
  </si>
  <si>
    <t>Примітки:</t>
  </si>
  <si>
    <t>Найменування</t>
  </si>
  <si>
    <t>кг</t>
  </si>
  <si>
    <t>Бетон С20/25</t>
  </si>
  <si>
    <t>Обєм*Коеф</t>
  </si>
  <si>
    <t>Арматура ∅10 А500С</t>
  </si>
  <si>
    <t>шт.</t>
  </si>
  <si>
    <t>шт</t>
  </si>
  <si>
    <t xml:space="preserve">Розробка грунту </t>
  </si>
  <si>
    <t xml:space="preserve">кг. </t>
  </si>
  <si>
    <t>Лист 100х4мм</t>
  </si>
  <si>
    <t>Бетонування  паль, бетон С20/25</t>
  </si>
  <si>
    <t>Зварювання каркасу (5шт)</t>
  </si>
  <si>
    <t xml:space="preserve">Строк виконання </t>
  </si>
  <si>
    <t>Кількість працівників</t>
  </si>
  <si>
    <t xml:space="preserve">Аванс </t>
  </si>
  <si>
    <t xml:space="preserve">Ⅰ захватка </t>
  </si>
  <si>
    <t xml:space="preserve">Ⅱ захватка </t>
  </si>
  <si>
    <t xml:space="preserve">Монтаж буронабивних паль </t>
  </si>
  <si>
    <t>Буріння під палі ∅620мм, L=11500мм</t>
  </si>
  <si>
    <t>Зварювання каркасу (10шт)</t>
  </si>
  <si>
    <t>Влаштування обсадної труби L=11500мм</t>
  </si>
  <si>
    <t xml:space="preserve">Обсадна труба ∅620мм </t>
  </si>
  <si>
    <t>Демонта обсадних труб L=11500мм</t>
  </si>
  <si>
    <t>Арматура ∅14 А500С</t>
  </si>
  <si>
    <t>Дріт в'язальний ∅6</t>
  </si>
  <si>
    <t>Монтаж каркасу ( 171,88кг)</t>
  </si>
  <si>
    <t xml:space="preserve">Ⅲ захватка </t>
  </si>
  <si>
    <t>Зварювання каркасу (3шт)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</si>
</sst>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3" fontId="2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3" fontId="1" fillId="4" borderId="22" xfId="0" applyNumberFormat="1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2" fontId="2" fillId="2" borderId="22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2" fontId="1" fillId="2" borderId="22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0" fontId="1" fillId="0" borderId="1" xfId="0" applyFont="1" applyBorder="1"/>
    <xf numFmtId="0" fontId="3" fillId="0" borderId="11" xfId="0" applyFont="1" applyBorder="1"/>
    <xf numFmtId="0" fontId="3" fillId="0" borderId="1" xfId="0" applyFont="1" applyBorder="1"/>
    <xf numFmtId="0" fontId="5" fillId="2" borderId="3" xfId="0" applyFont="1" applyFill="1" applyBorder="1" applyAlignment="1">
      <alignment horizontal="center" vertical="center"/>
    </xf>
    <xf numFmtId="2" fontId="1" fillId="0" borderId="10" xfId="0" applyNumberFormat="1" applyFont="1" applyBorder="1" applyAlignment="1">
      <alignment vertical="center"/>
    </xf>
    <xf numFmtId="0" fontId="1" fillId="0" borderId="10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vertical="center"/>
    </xf>
    <xf numFmtId="2" fontId="3" fillId="0" borderId="11" xfId="0" applyNumberFormat="1" applyFont="1" applyBorder="1"/>
    <xf numFmtId="2" fontId="1" fillId="0" borderId="20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" fontId="3" fillId="0" borderId="1" xfId="0" applyNumberFormat="1" applyFont="1" applyBorder="1"/>
    <xf numFmtId="2" fontId="2" fillId="2" borderId="3" xfId="0" applyNumberFormat="1" applyFont="1" applyFill="1" applyBorder="1" applyAlignment="1">
      <alignment horizontal="center" vertical="center"/>
    </xf>
    <xf numFmtId="2" fontId="1" fillId="0" borderId="10" xfId="0" applyNumberFormat="1" applyFont="1" applyBorder="1" applyAlignment="1">
      <alignment wrapText="1"/>
    </xf>
    <xf numFmtId="2" fontId="3" fillId="0" borderId="11" xfId="0" applyNumberFormat="1" applyFont="1" applyBorder="1" applyAlignment="1">
      <alignment horizontal="center"/>
    </xf>
    <xf numFmtId="0" fontId="1" fillId="0" borderId="1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/>
    </xf>
    <xf numFmtId="2" fontId="1" fillId="0" borderId="0" xfId="0" applyNumberFormat="1" applyFont="1" applyBorder="1" applyAlignment="1">
      <alignment horizontal="center"/>
    </xf>
    <xf numFmtId="2" fontId="3" fillId="0" borderId="0" xfId="0" applyNumberFormat="1" applyFont="1" applyBorder="1"/>
    <xf numFmtId="0" fontId="1" fillId="0" borderId="20" xfId="0" applyFont="1" applyBorder="1"/>
    <xf numFmtId="2" fontId="3" fillId="0" borderId="11" xfId="0" applyNumberFormat="1" applyFont="1" applyBorder="1" applyAlignment="1"/>
    <xf numFmtId="2" fontId="3" fillId="0" borderId="1" xfId="0" applyNumberFormat="1" applyFont="1" applyBorder="1" applyAlignment="1"/>
    <xf numFmtId="2" fontId="1" fillId="0" borderId="10" xfId="0" applyNumberFormat="1" applyFont="1" applyBorder="1" applyAlignment="1">
      <alignment horizontal="center" vertical="center"/>
    </xf>
    <xf numFmtId="2" fontId="1" fillId="0" borderId="2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/>
    </xf>
    <xf numFmtId="2" fontId="3" fillId="0" borderId="26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2" fontId="3" fillId="0" borderId="11" xfId="0" applyNumberFormat="1" applyFont="1" applyBorder="1" applyAlignment="1">
      <alignment horizontal="center" wrapText="1"/>
    </xf>
    <xf numFmtId="0" fontId="1" fillId="0" borderId="20" xfId="0" applyFont="1" applyBorder="1" applyAlignment="1">
      <alignment vertical="center"/>
    </xf>
    <xf numFmtId="2" fontId="1" fillId="0" borderId="10" xfId="0" applyNumberFormat="1" applyFont="1" applyBorder="1" applyAlignment="1">
      <alignment vertical="center" wrapText="1"/>
    </xf>
    <xf numFmtId="2" fontId="3" fillId="0" borderId="14" xfId="0" applyNumberFormat="1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3" fillId="0" borderId="26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2" fontId="3" fillId="0" borderId="16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9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7"/>
  <sheetViews>
    <sheetView tabSelected="1" zoomScale="85" zoomScaleNormal="85" workbookViewId="0">
      <selection activeCell="B2" sqref="B2"/>
    </sheetView>
  </sheetViews>
  <sheetFormatPr defaultRowHeight="15" x14ac:dyDescent="0.25"/>
  <cols>
    <col min="1" max="1" width="10" customWidth="1"/>
    <col min="2" max="2" width="62.85546875" customWidth="1"/>
    <col min="3" max="3" width="17.140625" customWidth="1"/>
    <col min="4" max="4" width="11.42578125" customWidth="1"/>
    <col min="5" max="5" width="22.85546875" customWidth="1"/>
    <col min="6" max="6" width="17.140625" customWidth="1"/>
    <col min="7" max="7" width="35.7109375" customWidth="1"/>
    <col min="8" max="8" width="17.140625" customWidth="1"/>
    <col min="9" max="10" width="11.42578125" customWidth="1"/>
    <col min="11" max="12" width="20" customWidth="1"/>
    <col min="13" max="13" width="17.140625" customWidth="1"/>
  </cols>
  <sheetData>
    <row r="2" spans="1:13" ht="19.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9.5" thickBot="1" x14ac:dyDescent="0.3">
      <c r="A3" s="63" t="s">
        <v>0</v>
      </c>
      <c r="B3" s="65" t="s">
        <v>1</v>
      </c>
      <c r="C3" s="67" t="s">
        <v>5</v>
      </c>
      <c r="D3" s="68"/>
      <c r="E3" s="68"/>
      <c r="F3" s="69"/>
      <c r="G3" s="70" t="s">
        <v>9</v>
      </c>
      <c r="H3" s="71"/>
      <c r="I3" s="71"/>
      <c r="J3" s="71"/>
      <c r="K3" s="71"/>
      <c r="L3" s="72"/>
      <c r="M3" s="73"/>
    </row>
    <row r="4" spans="1:13" ht="19.5" thickBot="1" x14ac:dyDescent="0.3">
      <c r="A4" s="64"/>
      <c r="B4" s="66"/>
      <c r="C4" s="9" t="s">
        <v>6</v>
      </c>
      <c r="D4" s="10" t="s">
        <v>2</v>
      </c>
      <c r="E4" s="9" t="s">
        <v>3</v>
      </c>
      <c r="F4" s="10" t="s">
        <v>4</v>
      </c>
      <c r="G4" s="9" t="s">
        <v>13</v>
      </c>
      <c r="H4" s="62" t="s">
        <v>6</v>
      </c>
      <c r="I4" s="9" t="s">
        <v>2</v>
      </c>
      <c r="J4" s="10" t="s">
        <v>7</v>
      </c>
      <c r="K4" s="9" t="s">
        <v>16</v>
      </c>
      <c r="L4" s="62" t="s">
        <v>3</v>
      </c>
      <c r="M4" s="9" t="s">
        <v>4</v>
      </c>
    </row>
    <row r="5" spans="1:13" ht="44.25" customHeight="1" thickBot="1" x14ac:dyDescent="0.3">
      <c r="A5" s="20">
        <v>1</v>
      </c>
      <c r="B5" s="33" t="s">
        <v>30</v>
      </c>
      <c r="C5" s="12"/>
      <c r="D5" s="13"/>
      <c r="E5" s="12"/>
      <c r="F5" s="11"/>
      <c r="G5" s="29"/>
      <c r="H5" s="13"/>
      <c r="I5" s="12"/>
      <c r="J5" s="13"/>
      <c r="K5" s="12"/>
      <c r="L5" s="13"/>
      <c r="M5" s="12"/>
    </row>
    <row r="6" spans="1:13" ht="30" customHeight="1" thickBot="1" x14ac:dyDescent="0.3">
      <c r="A6" s="5"/>
      <c r="B6" s="14" t="s">
        <v>28</v>
      </c>
      <c r="C6" s="8"/>
      <c r="D6" s="5"/>
      <c r="E6" s="8"/>
      <c r="F6" s="7"/>
      <c r="G6" s="6"/>
      <c r="H6" s="5"/>
      <c r="I6" s="8"/>
      <c r="J6" s="5"/>
      <c r="K6" s="8"/>
      <c r="L6" s="5"/>
      <c r="M6" s="5"/>
    </row>
    <row r="7" spans="1:13" ht="18.75" customHeight="1" x14ac:dyDescent="0.3">
      <c r="A7" s="22">
        <v>1.01</v>
      </c>
      <c r="B7" s="49" t="s">
        <v>20</v>
      </c>
      <c r="C7" s="52" t="s">
        <v>8</v>
      </c>
      <c r="D7" s="53">
        <v>37</v>
      </c>
      <c r="E7" s="21"/>
      <c r="F7" s="26"/>
      <c r="G7" s="30"/>
      <c r="H7" s="59"/>
      <c r="I7" s="52"/>
      <c r="J7" s="59"/>
      <c r="K7" s="52"/>
      <c r="L7" s="59"/>
      <c r="M7" s="52"/>
    </row>
    <row r="8" spans="1:13" ht="18.75" x14ac:dyDescent="0.25">
      <c r="A8" s="55">
        <v>1.02</v>
      </c>
      <c r="B8" s="54" t="s">
        <v>31</v>
      </c>
      <c r="C8" s="55" t="s">
        <v>19</v>
      </c>
      <c r="D8" s="57">
        <v>10</v>
      </c>
      <c r="E8" s="24"/>
      <c r="F8" s="27"/>
      <c r="G8" s="56"/>
      <c r="H8" s="57"/>
      <c r="I8" s="56"/>
      <c r="J8" s="57"/>
      <c r="K8" s="56"/>
      <c r="L8" s="57"/>
      <c r="M8" s="56"/>
    </row>
    <row r="9" spans="1:13" ht="18.75" x14ac:dyDescent="0.25">
      <c r="A9" s="55">
        <v>1.03</v>
      </c>
      <c r="B9" s="54" t="s">
        <v>33</v>
      </c>
      <c r="C9" s="55" t="s">
        <v>19</v>
      </c>
      <c r="D9" s="57">
        <v>10</v>
      </c>
      <c r="E9" s="56"/>
      <c r="F9" s="57"/>
      <c r="G9" s="41" t="s">
        <v>34</v>
      </c>
      <c r="H9" s="60" t="s">
        <v>18</v>
      </c>
      <c r="I9" s="41">
        <v>10</v>
      </c>
      <c r="J9" s="60">
        <v>1</v>
      </c>
      <c r="K9" s="56">
        <f>I9*J9</f>
        <v>10</v>
      </c>
      <c r="L9" s="57"/>
      <c r="M9" s="56"/>
    </row>
    <row r="10" spans="1:13" ht="18.75" x14ac:dyDescent="0.3">
      <c r="A10" s="77">
        <v>1.04</v>
      </c>
      <c r="B10" s="78" t="s">
        <v>32</v>
      </c>
      <c r="C10" s="77" t="s">
        <v>21</v>
      </c>
      <c r="D10" s="79">
        <f>SUM(I10:I13)</f>
        <v>1718.8</v>
      </c>
      <c r="E10" s="74"/>
      <c r="F10" s="80"/>
      <c r="G10" s="31" t="s">
        <v>36</v>
      </c>
      <c r="H10" s="57" t="s">
        <v>14</v>
      </c>
      <c r="I10" s="56">
        <f>121*10</f>
        <v>1210</v>
      </c>
      <c r="J10" s="57">
        <v>1.1499999999999999</v>
      </c>
      <c r="K10" s="56">
        <f>I10*J10</f>
        <v>1391.5</v>
      </c>
      <c r="L10" s="19"/>
      <c r="M10" s="18"/>
    </row>
    <row r="11" spans="1:13" ht="18.75" x14ac:dyDescent="0.3">
      <c r="A11" s="77"/>
      <c r="B11" s="78"/>
      <c r="C11" s="77"/>
      <c r="D11" s="79"/>
      <c r="E11" s="75"/>
      <c r="F11" s="81"/>
      <c r="G11" s="31" t="s">
        <v>17</v>
      </c>
      <c r="H11" s="57" t="s">
        <v>14</v>
      </c>
      <c r="I11" s="56">
        <f>12.71*10</f>
        <v>127.10000000000001</v>
      </c>
      <c r="J11" s="57">
        <v>1.1499999999999999</v>
      </c>
      <c r="K11" s="56">
        <f t="shared" ref="K11:K12" si="0">I11*J11</f>
        <v>146.16499999999999</v>
      </c>
      <c r="L11" s="19"/>
      <c r="M11" s="18"/>
    </row>
    <row r="12" spans="1:13" ht="18" customHeight="1" x14ac:dyDescent="0.3">
      <c r="A12" s="77"/>
      <c r="B12" s="78"/>
      <c r="C12" s="77"/>
      <c r="D12" s="79"/>
      <c r="E12" s="75"/>
      <c r="F12" s="81"/>
      <c r="G12" s="97" t="s">
        <v>37</v>
      </c>
      <c r="H12" s="57" t="s">
        <v>14</v>
      </c>
      <c r="I12" s="56">
        <f>12.69*10</f>
        <v>126.89999999999999</v>
      </c>
      <c r="J12" s="57">
        <v>1.1499999999999999</v>
      </c>
      <c r="K12" s="56">
        <f t="shared" si="0"/>
        <v>145.93499999999997</v>
      </c>
      <c r="L12" s="19"/>
      <c r="M12" s="18"/>
    </row>
    <row r="13" spans="1:13" ht="18.75" x14ac:dyDescent="0.3">
      <c r="A13" s="77"/>
      <c r="B13" s="78"/>
      <c r="C13" s="77"/>
      <c r="D13" s="79"/>
      <c r="E13" s="76"/>
      <c r="F13" s="82"/>
      <c r="G13" s="31" t="s">
        <v>22</v>
      </c>
      <c r="H13" s="57" t="s">
        <v>14</v>
      </c>
      <c r="I13" s="56">
        <f>25.48*10</f>
        <v>254.8</v>
      </c>
      <c r="J13" s="57">
        <v>1.1499999999999999</v>
      </c>
      <c r="K13" s="56">
        <f t="shared" ref="K13" si="1">I13*J13</f>
        <v>293.02</v>
      </c>
      <c r="L13" s="19"/>
      <c r="M13" s="18"/>
    </row>
    <row r="14" spans="1:13" ht="18.75" x14ac:dyDescent="0.3">
      <c r="A14" s="55">
        <v>1.05</v>
      </c>
      <c r="B14" s="17" t="s">
        <v>38</v>
      </c>
      <c r="C14" s="55" t="s">
        <v>18</v>
      </c>
      <c r="D14" s="23">
        <v>10</v>
      </c>
      <c r="E14" s="25"/>
      <c r="F14" s="28"/>
      <c r="G14" s="56"/>
      <c r="H14" s="57"/>
      <c r="I14" s="56"/>
      <c r="J14" s="57"/>
      <c r="K14" s="56"/>
      <c r="L14" s="19"/>
      <c r="M14" s="18"/>
    </row>
    <row r="15" spans="1:13" ht="18.75" x14ac:dyDescent="0.3">
      <c r="A15" s="55">
        <v>1.06</v>
      </c>
      <c r="B15" s="17" t="s">
        <v>23</v>
      </c>
      <c r="C15" s="55" t="s">
        <v>8</v>
      </c>
      <c r="D15" s="23">
        <v>34.799999999999997</v>
      </c>
      <c r="E15" s="25"/>
      <c r="F15" s="28"/>
      <c r="G15" s="56" t="s">
        <v>15</v>
      </c>
      <c r="H15" s="57" t="s">
        <v>8</v>
      </c>
      <c r="I15" s="56">
        <f>D15</f>
        <v>34.799999999999997</v>
      </c>
      <c r="J15" s="57">
        <v>1.05</v>
      </c>
      <c r="K15" s="56">
        <f>I15*J15</f>
        <v>36.54</v>
      </c>
      <c r="L15" s="19"/>
      <c r="M15" s="18"/>
    </row>
    <row r="16" spans="1:13" ht="19.5" thickBot="1" x14ac:dyDescent="0.35">
      <c r="A16" s="55">
        <v>1.07</v>
      </c>
      <c r="B16" s="58" t="s">
        <v>35</v>
      </c>
      <c r="C16" s="55" t="s">
        <v>19</v>
      </c>
      <c r="D16" s="57">
        <v>10</v>
      </c>
      <c r="E16" s="50"/>
      <c r="F16" s="51"/>
      <c r="G16" s="31"/>
      <c r="H16" s="57"/>
      <c r="I16" s="56"/>
      <c r="J16" s="57"/>
      <c r="K16" s="56"/>
      <c r="L16" s="19"/>
      <c r="M16" s="18"/>
    </row>
    <row r="17" spans="1:13" ht="30" customHeight="1" thickBot="1" x14ac:dyDescent="0.3">
      <c r="A17" s="5"/>
      <c r="B17" s="14" t="s">
        <v>29</v>
      </c>
      <c r="C17" s="8"/>
      <c r="D17" s="5"/>
      <c r="E17" s="8"/>
      <c r="F17" s="7"/>
      <c r="G17" s="6"/>
      <c r="H17" s="5"/>
      <c r="I17" s="8"/>
      <c r="J17" s="5"/>
      <c r="K17" s="8"/>
      <c r="L17" s="5"/>
      <c r="M17" s="5"/>
    </row>
    <row r="18" spans="1:13" ht="18.75" x14ac:dyDescent="0.3">
      <c r="A18" s="22">
        <v>1.08</v>
      </c>
      <c r="B18" s="49" t="s">
        <v>20</v>
      </c>
      <c r="C18" s="52" t="s">
        <v>8</v>
      </c>
      <c r="D18" s="53">
        <v>18.5</v>
      </c>
      <c r="E18" s="21"/>
      <c r="F18" s="26"/>
      <c r="G18" s="30"/>
      <c r="H18" s="59"/>
      <c r="I18" s="52"/>
      <c r="J18" s="59"/>
      <c r="K18" s="52"/>
      <c r="L18" s="59"/>
      <c r="M18" s="52"/>
    </row>
    <row r="19" spans="1:13" ht="19.5" customHeight="1" x14ac:dyDescent="0.25">
      <c r="A19" s="55">
        <v>1.0900000000000001</v>
      </c>
      <c r="B19" s="54" t="s">
        <v>31</v>
      </c>
      <c r="C19" s="55" t="s">
        <v>19</v>
      </c>
      <c r="D19" s="57">
        <v>5</v>
      </c>
      <c r="E19" s="24"/>
      <c r="F19" s="27"/>
      <c r="G19" s="56"/>
      <c r="H19" s="57"/>
      <c r="I19" s="56"/>
      <c r="J19" s="57"/>
      <c r="K19" s="56"/>
      <c r="L19" s="57"/>
      <c r="M19" s="56"/>
    </row>
    <row r="20" spans="1:13" ht="18.75" customHeight="1" x14ac:dyDescent="0.25">
      <c r="A20" s="55">
        <v>1.1000000000000001</v>
      </c>
      <c r="B20" s="54" t="s">
        <v>33</v>
      </c>
      <c r="C20" s="55" t="s">
        <v>19</v>
      </c>
      <c r="D20" s="57">
        <v>5</v>
      </c>
      <c r="E20" s="56"/>
      <c r="F20" s="57"/>
      <c r="G20" s="41" t="s">
        <v>34</v>
      </c>
      <c r="H20" s="60" t="s">
        <v>18</v>
      </c>
      <c r="I20" s="41">
        <v>5</v>
      </c>
      <c r="J20" s="60">
        <v>1</v>
      </c>
      <c r="K20" s="56">
        <f>I20*J20</f>
        <v>5</v>
      </c>
      <c r="L20" s="57"/>
      <c r="M20" s="56"/>
    </row>
    <row r="21" spans="1:13" ht="22.5" customHeight="1" x14ac:dyDescent="0.3">
      <c r="A21" s="77">
        <v>1.1100000000000001</v>
      </c>
      <c r="B21" s="78" t="s">
        <v>24</v>
      </c>
      <c r="C21" s="77" t="s">
        <v>21</v>
      </c>
      <c r="D21" s="79">
        <f>SUM(I21:I24)</f>
        <v>859.4</v>
      </c>
      <c r="E21" s="74"/>
      <c r="F21" s="80"/>
      <c r="G21" s="31" t="s">
        <v>36</v>
      </c>
      <c r="H21" s="57" t="s">
        <v>14</v>
      </c>
      <c r="I21" s="56">
        <f>121*5</f>
        <v>605</v>
      </c>
      <c r="J21" s="57">
        <v>1.1499999999999999</v>
      </c>
      <c r="K21" s="56">
        <f>I21*J21</f>
        <v>695.75</v>
      </c>
      <c r="L21" s="19"/>
      <c r="M21" s="18"/>
    </row>
    <row r="22" spans="1:13" ht="18.75" customHeight="1" x14ac:dyDescent="0.3">
      <c r="A22" s="77"/>
      <c r="B22" s="78"/>
      <c r="C22" s="77"/>
      <c r="D22" s="79"/>
      <c r="E22" s="75"/>
      <c r="F22" s="81"/>
      <c r="G22" s="31" t="s">
        <v>17</v>
      </c>
      <c r="H22" s="57" t="s">
        <v>14</v>
      </c>
      <c r="I22" s="56">
        <f>12.71*5</f>
        <v>63.550000000000004</v>
      </c>
      <c r="J22" s="57">
        <v>1.1499999999999999</v>
      </c>
      <c r="K22" s="56">
        <f t="shared" ref="K22:K24" si="2">I22*J22</f>
        <v>73.082499999999996</v>
      </c>
      <c r="L22" s="19"/>
      <c r="M22" s="18"/>
    </row>
    <row r="23" spans="1:13" ht="18.75" customHeight="1" x14ac:dyDescent="0.3">
      <c r="A23" s="77"/>
      <c r="B23" s="78"/>
      <c r="C23" s="77"/>
      <c r="D23" s="79"/>
      <c r="E23" s="75"/>
      <c r="F23" s="81"/>
      <c r="G23" s="97" t="s">
        <v>37</v>
      </c>
      <c r="H23" s="57" t="s">
        <v>14</v>
      </c>
      <c r="I23" s="56">
        <f>12.69*5</f>
        <v>63.449999999999996</v>
      </c>
      <c r="J23" s="57">
        <v>1.1499999999999999</v>
      </c>
      <c r="K23" s="56">
        <f t="shared" si="2"/>
        <v>72.967499999999987</v>
      </c>
      <c r="L23" s="19"/>
      <c r="M23" s="18"/>
    </row>
    <row r="24" spans="1:13" ht="18.75" customHeight="1" x14ac:dyDescent="0.3">
      <c r="A24" s="77"/>
      <c r="B24" s="78"/>
      <c r="C24" s="77"/>
      <c r="D24" s="79"/>
      <c r="E24" s="76"/>
      <c r="F24" s="82"/>
      <c r="G24" s="31" t="s">
        <v>22</v>
      </c>
      <c r="H24" s="57" t="s">
        <v>14</v>
      </c>
      <c r="I24" s="56">
        <f>25.48*5</f>
        <v>127.4</v>
      </c>
      <c r="J24" s="57">
        <v>1.1499999999999999</v>
      </c>
      <c r="K24" s="56">
        <f t="shared" si="2"/>
        <v>146.51</v>
      </c>
      <c r="L24" s="19"/>
      <c r="M24" s="18"/>
    </row>
    <row r="25" spans="1:13" ht="18.75" customHeight="1" x14ac:dyDescent="0.3">
      <c r="A25" s="55">
        <v>1.1200000000000001</v>
      </c>
      <c r="B25" s="17" t="s">
        <v>38</v>
      </c>
      <c r="C25" s="55" t="s">
        <v>18</v>
      </c>
      <c r="D25" s="23">
        <v>5</v>
      </c>
      <c r="E25" s="25"/>
      <c r="F25" s="28"/>
      <c r="G25" s="56"/>
      <c r="H25" s="57"/>
      <c r="I25" s="56"/>
      <c r="J25" s="57"/>
      <c r="K25" s="56"/>
      <c r="L25" s="19"/>
      <c r="M25" s="18"/>
    </row>
    <row r="26" spans="1:13" ht="18.75" customHeight="1" x14ac:dyDescent="0.3">
      <c r="A26" s="55">
        <v>1.1299999999999999</v>
      </c>
      <c r="B26" s="17" t="s">
        <v>23</v>
      </c>
      <c r="C26" s="55" t="s">
        <v>8</v>
      </c>
      <c r="D26" s="23">
        <v>17.399999999999999</v>
      </c>
      <c r="E26" s="25"/>
      <c r="F26" s="28"/>
      <c r="G26" s="56" t="s">
        <v>15</v>
      </c>
      <c r="H26" s="57" t="s">
        <v>8</v>
      </c>
      <c r="I26" s="56">
        <f>D26</f>
        <v>17.399999999999999</v>
      </c>
      <c r="J26" s="57">
        <v>1.05</v>
      </c>
      <c r="K26" s="56">
        <f>I26*J26</f>
        <v>18.27</v>
      </c>
      <c r="L26" s="19"/>
      <c r="M26" s="18"/>
    </row>
    <row r="27" spans="1:13" ht="18.75" customHeight="1" thickBot="1" x14ac:dyDescent="0.35">
      <c r="A27" s="55">
        <v>1.1399999999999999</v>
      </c>
      <c r="B27" s="58" t="s">
        <v>35</v>
      </c>
      <c r="C27" s="55" t="s">
        <v>19</v>
      </c>
      <c r="D27" s="57">
        <v>5</v>
      </c>
      <c r="E27" s="50"/>
      <c r="F27" s="51"/>
      <c r="G27" s="31"/>
      <c r="H27" s="57"/>
      <c r="I27" s="56"/>
      <c r="J27" s="57"/>
      <c r="K27" s="56"/>
      <c r="L27" s="19"/>
      <c r="M27" s="18"/>
    </row>
    <row r="28" spans="1:13" ht="30" customHeight="1" thickBot="1" x14ac:dyDescent="0.3">
      <c r="A28" s="5"/>
      <c r="B28" s="14" t="s">
        <v>39</v>
      </c>
      <c r="C28" s="8"/>
      <c r="D28" s="5"/>
      <c r="E28" s="8"/>
      <c r="F28" s="7"/>
      <c r="G28" s="6"/>
      <c r="H28" s="5"/>
      <c r="I28" s="8"/>
      <c r="J28" s="5"/>
      <c r="K28" s="8"/>
      <c r="L28" s="5"/>
      <c r="M28" s="5"/>
    </row>
    <row r="29" spans="1:13" ht="18.75" customHeight="1" x14ac:dyDescent="0.25">
      <c r="A29" s="22">
        <v>1.1499999999999999</v>
      </c>
      <c r="B29" s="98" t="s">
        <v>20</v>
      </c>
      <c r="C29" s="52" t="s">
        <v>8</v>
      </c>
      <c r="D29" s="53">
        <v>11.1</v>
      </c>
      <c r="E29" s="21"/>
      <c r="F29" s="26"/>
      <c r="G29" s="99"/>
      <c r="H29" s="59"/>
      <c r="I29" s="52"/>
      <c r="J29" s="59"/>
      <c r="K29" s="52"/>
      <c r="L29" s="59"/>
      <c r="M29" s="52"/>
    </row>
    <row r="30" spans="1:13" ht="18.75" customHeight="1" x14ac:dyDescent="0.25">
      <c r="A30" s="55">
        <v>1.1599999999999999</v>
      </c>
      <c r="B30" s="54" t="s">
        <v>31</v>
      </c>
      <c r="C30" s="55" t="s">
        <v>19</v>
      </c>
      <c r="D30" s="57">
        <v>3</v>
      </c>
      <c r="E30" s="24"/>
      <c r="F30" s="27"/>
      <c r="G30" s="56"/>
      <c r="H30" s="57"/>
      <c r="I30" s="56"/>
      <c r="J30" s="57"/>
      <c r="K30" s="56"/>
      <c r="L30" s="57"/>
      <c r="M30" s="56"/>
    </row>
    <row r="31" spans="1:13" ht="20.25" customHeight="1" x14ac:dyDescent="0.25">
      <c r="A31" s="55">
        <v>1.17</v>
      </c>
      <c r="B31" s="54" t="s">
        <v>33</v>
      </c>
      <c r="C31" s="55" t="s">
        <v>19</v>
      </c>
      <c r="D31" s="57">
        <v>3</v>
      </c>
      <c r="E31" s="56"/>
      <c r="F31" s="57"/>
      <c r="G31" s="41" t="s">
        <v>34</v>
      </c>
      <c r="H31" s="60" t="s">
        <v>18</v>
      </c>
      <c r="I31" s="41">
        <v>3</v>
      </c>
      <c r="J31" s="60">
        <v>1</v>
      </c>
      <c r="K31" s="56">
        <f>I31*J31</f>
        <v>3</v>
      </c>
      <c r="L31" s="57"/>
      <c r="M31" s="56"/>
    </row>
    <row r="32" spans="1:13" ht="18.75" customHeight="1" x14ac:dyDescent="0.25">
      <c r="A32" s="77">
        <v>1.18</v>
      </c>
      <c r="B32" s="78" t="s">
        <v>40</v>
      </c>
      <c r="C32" s="77" t="s">
        <v>21</v>
      </c>
      <c r="D32" s="79">
        <f>SUM(I32:I35)</f>
        <v>515.64</v>
      </c>
      <c r="E32" s="100"/>
      <c r="F32" s="101"/>
      <c r="G32" s="102" t="s">
        <v>36</v>
      </c>
      <c r="H32" s="57" t="s">
        <v>14</v>
      </c>
      <c r="I32" s="56">
        <f>121*3</f>
        <v>363</v>
      </c>
      <c r="J32" s="57">
        <v>1.1499999999999999</v>
      </c>
      <c r="K32" s="56">
        <f>I32*J32</f>
        <v>417.45</v>
      </c>
      <c r="L32" s="103"/>
      <c r="M32" s="104"/>
    </row>
    <row r="33" spans="1:13" ht="18.75" customHeight="1" x14ac:dyDescent="0.25">
      <c r="A33" s="77"/>
      <c r="B33" s="78"/>
      <c r="C33" s="77"/>
      <c r="D33" s="79"/>
      <c r="E33" s="105"/>
      <c r="F33" s="106"/>
      <c r="G33" s="102" t="s">
        <v>17</v>
      </c>
      <c r="H33" s="57" t="s">
        <v>14</v>
      </c>
      <c r="I33" s="56">
        <f>12.71*3</f>
        <v>38.130000000000003</v>
      </c>
      <c r="J33" s="57">
        <v>1.1499999999999999</v>
      </c>
      <c r="K33" s="56">
        <f t="shared" ref="K33:K35" si="3">I33*J33</f>
        <v>43.849499999999999</v>
      </c>
      <c r="L33" s="103"/>
      <c r="M33" s="104"/>
    </row>
    <row r="34" spans="1:13" ht="18.75" customHeight="1" x14ac:dyDescent="0.25">
      <c r="A34" s="77"/>
      <c r="B34" s="78"/>
      <c r="C34" s="77"/>
      <c r="D34" s="79"/>
      <c r="E34" s="105"/>
      <c r="F34" s="106"/>
      <c r="G34" s="107" t="s">
        <v>37</v>
      </c>
      <c r="H34" s="57" t="s">
        <v>14</v>
      </c>
      <c r="I34" s="56">
        <f>12.69*3</f>
        <v>38.07</v>
      </c>
      <c r="J34" s="57">
        <v>1.1499999999999999</v>
      </c>
      <c r="K34" s="56">
        <f t="shared" si="3"/>
        <v>43.780499999999996</v>
      </c>
      <c r="L34" s="103"/>
      <c r="M34" s="104"/>
    </row>
    <row r="35" spans="1:13" ht="18.75" customHeight="1" x14ac:dyDescent="0.25">
      <c r="A35" s="77"/>
      <c r="B35" s="78"/>
      <c r="C35" s="77"/>
      <c r="D35" s="79"/>
      <c r="E35" s="108"/>
      <c r="F35" s="109"/>
      <c r="G35" s="102" t="s">
        <v>22</v>
      </c>
      <c r="H35" s="57" t="s">
        <v>14</v>
      </c>
      <c r="I35" s="56">
        <f>25.48*3</f>
        <v>76.44</v>
      </c>
      <c r="J35" s="57">
        <v>1.1499999999999999</v>
      </c>
      <c r="K35" s="56">
        <f t="shared" si="3"/>
        <v>87.905999999999992</v>
      </c>
      <c r="L35" s="103"/>
      <c r="M35" s="104"/>
    </row>
    <row r="36" spans="1:13" ht="18.75" customHeight="1" x14ac:dyDescent="0.25">
      <c r="A36" s="55">
        <v>1.19</v>
      </c>
      <c r="B36" s="58" t="s">
        <v>38</v>
      </c>
      <c r="C36" s="55" t="s">
        <v>18</v>
      </c>
      <c r="D36" s="57">
        <v>3</v>
      </c>
      <c r="E36" s="110"/>
      <c r="F36" s="111"/>
      <c r="G36" s="56"/>
      <c r="H36" s="57"/>
      <c r="I36" s="56"/>
      <c r="J36" s="57"/>
      <c r="K36" s="56"/>
      <c r="L36" s="103"/>
      <c r="M36" s="104"/>
    </row>
    <row r="37" spans="1:13" ht="18.75" customHeight="1" x14ac:dyDescent="0.25">
      <c r="A37" s="55">
        <v>1.2</v>
      </c>
      <c r="B37" s="58" t="s">
        <v>23</v>
      </c>
      <c r="C37" s="55" t="s">
        <v>8</v>
      </c>
      <c r="D37" s="57">
        <v>10.44</v>
      </c>
      <c r="E37" s="110"/>
      <c r="F37" s="111"/>
      <c r="G37" s="56" t="s">
        <v>15</v>
      </c>
      <c r="H37" s="57" t="s">
        <v>8</v>
      </c>
      <c r="I37" s="56">
        <f>D37</f>
        <v>10.44</v>
      </c>
      <c r="J37" s="57">
        <v>1.05</v>
      </c>
      <c r="K37" s="56">
        <f>I37*J37</f>
        <v>10.962</v>
      </c>
      <c r="L37" s="103"/>
      <c r="M37" s="104"/>
    </row>
    <row r="38" spans="1:13" ht="19.5" customHeight="1" thickBot="1" x14ac:dyDescent="0.3">
      <c r="A38" s="61">
        <v>1.21</v>
      </c>
      <c r="B38" s="112" t="s">
        <v>35</v>
      </c>
      <c r="C38" s="61" t="s">
        <v>19</v>
      </c>
      <c r="D38" s="16">
        <v>3</v>
      </c>
      <c r="E38" s="113"/>
      <c r="F38" s="114"/>
      <c r="G38" s="115"/>
      <c r="H38" s="16"/>
      <c r="I38" s="15"/>
      <c r="J38" s="16"/>
      <c r="K38" s="15"/>
      <c r="L38" s="116"/>
      <c r="M38" s="117"/>
    </row>
    <row r="40" spans="1:13" ht="19.5" thickBot="1" x14ac:dyDescent="0.35">
      <c r="A40" s="45"/>
      <c r="B40" s="46"/>
      <c r="C40" s="45"/>
      <c r="D40" s="47"/>
      <c r="E40" s="48"/>
      <c r="F40" s="48"/>
      <c r="G40" s="40"/>
      <c r="H40" s="40"/>
      <c r="I40" s="40"/>
      <c r="J40" s="40"/>
      <c r="K40" s="40"/>
    </row>
    <row r="41" spans="1:13" ht="19.5" thickBot="1" x14ac:dyDescent="0.3">
      <c r="A41" s="43"/>
      <c r="B41" s="44"/>
      <c r="C41" s="83" t="s">
        <v>10</v>
      </c>
      <c r="D41" s="84"/>
      <c r="E41" s="84"/>
      <c r="F41" s="2"/>
    </row>
    <row r="42" spans="1:13" ht="23.25" thickBot="1" x14ac:dyDescent="0.3">
      <c r="A42" s="35"/>
      <c r="B42" s="36"/>
      <c r="C42" s="43"/>
      <c r="D42" s="43"/>
      <c r="E42" s="43"/>
      <c r="F42" s="37"/>
    </row>
    <row r="43" spans="1:13" ht="19.5" thickBot="1" x14ac:dyDescent="0.35">
      <c r="A43" s="3"/>
      <c r="B43" s="85" t="s">
        <v>12</v>
      </c>
      <c r="C43" s="86"/>
      <c r="D43" s="43"/>
      <c r="E43" s="43"/>
      <c r="F43" s="42"/>
    </row>
    <row r="44" spans="1:13" ht="18.75" x14ac:dyDescent="0.25">
      <c r="A44" s="39">
        <v>1</v>
      </c>
      <c r="B44" s="87" t="s">
        <v>11</v>
      </c>
      <c r="C44" s="88"/>
      <c r="D44" s="43"/>
      <c r="E44" s="34"/>
      <c r="F44" s="38"/>
    </row>
    <row r="45" spans="1:13" ht="18.75" x14ac:dyDescent="0.3">
      <c r="A45" s="32">
        <v>2</v>
      </c>
      <c r="B45" s="89" t="s">
        <v>25</v>
      </c>
      <c r="C45" s="90"/>
      <c r="D45" s="43"/>
      <c r="E45" s="34"/>
      <c r="F45" s="38"/>
    </row>
    <row r="46" spans="1:13" ht="18.75" x14ac:dyDescent="0.3">
      <c r="A46" s="32">
        <v>3</v>
      </c>
      <c r="B46" s="91" t="s">
        <v>26</v>
      </c>
      <c r="C46" s="92"/>
      <c r="D46" s="93"/>
      <c r="E46" s="93"/>
      <c r="F46" s="94"/>
    </row>
    <row r="47" spans="1:13" ht="19.5" thickBot="1" x14ac:dyDescent="0.35">
      <c r="A47" s="4">
        <v>4</v>
      </c>
      <c r="B47" s="95" t="s">
        <v>27</v>
      </c>
      <c r="C47" s="96"/>
      <c r="D47" s="93"/>
      <c r="E47" s="93"/>
      <c r="F47" s="94"/>
    </row>
  </sheetData>
  <mergeCells count="31">
    <mergeCell ref="C41:E41"/>
    <mergeCell ref="B43:C43"/>
    <mergeCell ref="B44:C44"/>
    <mergeCell ref="B45:C45"/>
    <mergeCell ref="B46:C46"/>
    <mergeCell ref="D46:D47"/>
    <mergeCell ref="E46:E47"/>
    <mergeCell ref="F46:F47"/>
    <mergeCell ref="B47:C47"/>
    <mergeCell ref="E21:E24"/>
    <mergeCell ref="F21:F24"/>
    <mergeCell ref="A32:A35"/>
    <mergeCell ref="B32:B35"/>
    <mergeCell ref="C32:C35"/>
    <mergeCell ref="D32:D35"/>
    <mergeCell ref="E32:E35"/>
    <mergeCell ref="F32:F35"/>
    <mergeCell ref="A21:A24"/>
    <mergeCell ref="B21:B24"/>
    <mergeCell ref="C21:C24"/>
    <mergeCell ref="C10:C13"/>
    <mergeCell ref="D10:D13"/>
    <mergeCell ref="B10:B13"/>
    <mergeCell ref="A10:A13"/>
    <mergeCell ref="D21:D24"/>
    <mergeCell ref="A3:A4"/>
    <mergeCell ref="B3:B4"/>
    <mergeCell ref="C3:F3"/>
    <mergeCell ref="G3:M3"/>
    <mergeCell ref="E10:E13"/>
    <mergeCell ref="F10:F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Roks</dc:creator>
  <cp:lastModifiedBy>Roman Melen</cp:lastModifiedBy>
  <cp:lastPrinted>2024-07-29T13:10:58Z</cp:lastPrinted>
  <dcterms:created xsi:type="dcterms:W3CDTF">2024-04-15T05:26:27Z</dcterms:created>
  <dcterms:modified xsi:type="dcterms:W3CDTF">2025-09-15T07:22:59Z</dcterms:modified>
</cp:coreProperties>
</file>