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ртем\Сагайдака 26\7.Тендера\4.Кладка\"/>
    </mc:Choice>
  </mc:AlternateContent>
  <bookViews>
    <workbookView xWindow="28680" yWindow="-120" windowWidth="29040" windowHeight="15720" firstSheet="2" activeTab="2"/>
  </bookViews>
  <sheets>
    <sheet name="ДЦ3_пропозиція МБІ1" sheetId="6" state="hidden" r:id="rId1"/>
    <sheet name="ДЦ3_пропозиція2" sheetId="3" state="hidden" r:id="rId2"/>
    <sheet name="1" sheetId="7" r:id="rId3"/>
    <sheet name="Лист1" sheetId="4" state="hidden" r:id="rId4"/>
    <sheet name="Лист2" sheetId="5" state="hidden" r:id="rId5"/>
  </sheets>
  <definedNames>
    <definedName name="_xlnm._FilterDatabase" localSheetId="1" hidden="1">ДЦ3_пропозиція2!$G$1:$G$278</definedName>
    <definedName name="_xlnm._FilterDatabase" localSheetId="3" hidden="1">Лист1!$A$5:$H$149</definedName>
    <definedName name="_xlnm.Print_Area" localSheetId="2">'1'!$A$1:$P$694</definedName>
    <definedName name="_xlnm.Print_Area" localSheetId="1">ДЦ3_пропозиція2!$A$1:$L$207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7" l="1"/>
  <c r="F15" i="7"/>
  <c r="F22" i="7"/>
  <c r="L691" i="7"/>
  <c r="F28" i="7"/>
  <c r="F402" i="7"/>
  <c r="F496" i="7"/>
  <c r="F590" i="7"/>
  <c r="P690" i="7"/>
  <c r="P689" i="7"/>
  <c r="D688" i="7"/>
  <c r="P688" i="7" s="1"/>
  <c r="P687" i="7"/>
  <c r="P686" i="7"/>
  <c r="P685" i="7"/>
  <c r="P684" i="7"/>
  <c r="D684" i="7"/>
  <c r="F684" i="7" s="1"/>
  <c r="P683" i="7"/>
  <c r="J683" i="7"/>
  <c r="P682" i="7"/>
  <c r="J682" i="7"/>
  <c r="P681" i="7"/>
  <c r="J681" i="7"/>
  <c r="P680" i="7"/>
  <c r="J680" i="7"/>
  <c r="P679" i="7"/>
  <c r="J679" i="7"/>
  <c r="P678" i="7"/>
  <c r="N678" i="7"/>
  <c r="F678" i="7"/>
  <c r="P677" i="7"/>
  <c r="J677" i="7"/>
  <c r="P676" i="7"/>
  <c r="J676" i="7"/>
  <c r="P675" i="7"/>
  <c r="J675" i="7"/>
  <c r="P674" i="7"/>
  <c r="J674" i="7"/>
  <c r="P673" i="7"/>
  <c r="J673" i="7"/>
  <c r="P672" i="7"/>
  <c r="N672" i="7"/>
  <c r="F672" i="7"/>
  <c r="P671" i="7"/>
  <c r="J671" i="7"/>
  <c r="P670" i="7"/>
  <c r="J670" i="7"/>
  <c r="P669" i="7"/>
  <c r="J669" i="7"/>
  <c r="P668" i="7"/>
  <c r="J668" i="7"/>
  <c r="P667" i="7"/>
  <c r="J667" i="7"/>
  <c r="P666" i="7"/>
  <c r="J666" i="7"/>
  <c r="P665" i="7"/>
  <c r="N665" i="7"/>
  <c r="F665" i="7"/>
  <c r="P664" i="7"/>
  <c r="J664" i="7"/>
  <c r="P663" i="7"/>
  <c r="J663" i="7"/>
  <c r="P662" i="7"/>
  <c r="J662" i="7"/>
  <c r="P661" i="7"/>
  <c r="J661" i="7"/>
  <c r="P660" i="7"/>
  <c r="J660" i="7"/>
  <c r="P659" i="7"/>
  <c r="F659" i="7"/>
  <c r="P658" i="7"/>
  <c r="J658" i="7"/>
  <c r="P657" i="7"/>
  <c r="J657" i="7"/>
  <c r="P656" i="7"/>
  <c r="J656" i="7"/>
  <c r="P655" i="7"/>
  <c r="J655" i="7"/>
  <c r="P654" i="7"/>
  <c r="J654" i="7"/>
  <c r="P653" i="7"/>
  <c r="F653" i="7"/>
  <c r="P652" i="7"/>
  <c r="J652" i="7"/>
  <c r="P651" i="7"/>
  <c r="J651" i="7"/>
  <c r="P650" i="7"/>
  <c r="J650" i="7"/>
  <c r="P649" i="7"/>
  <c r="J649" i="7"/>
  <c r="P648" i="7"/>
  <c r="J648" i="7"/>
  <c r="P647" i="7"/>
  <c r="J647" i="7"/>
  <c r="P646" i="7"/>
  <c r="J646" i="7"/>
  <c r="P645" i="7"/>
  <c r="N645" i="7"/>
  <c r="F645" i="7"/>
  <c r="P644" i="7"/>
  <c r="P643" i="7"/>
  <c r="P642" i="7"/>
  <c r="D641" i="7"/>
  <c r="P641" i="7" s="1"/>
  <c r="P640" i="7"/>
  <c r="P639" i="7"/>
  <c r="P638" i="7"/>
  <c r="D637" i="7"/>
  <c r="F637" i="7" s="1"/>
  <c r="P636" i="7"/>
  <c r="J636" i="7"/>
  <c r="P635" i="7"/>
  <c r="J635" i="7"/>
  <c r="P634" i="7"/>
  <c r="J634" i="7"/>
  <c r="P633" i="7"/>
  <c r="J633" i="7"/>
  <c r="P632" i="7"/>
  <c r="J632" i="7"/>
  <c r="N631" i="7"/>
  <c r="P631" i="7" s="1"/>
  <c r="F631" i="7"/>
  <c r="P630" i="7"/>
  <c r="J630" i="7"/>
  <c r="P629" i="7"/>
  <c r="J629" i="7"/>
  <c r="P628" i="7"/>
  <c r="J628" i="7"/>
  <c r="P627" i="7"/>
  <c r="J627" i="7"/>
  <c r="P626" i="7"/>
  <c r="J626" i="7"/>
  <c r="P625" i="7"/>
  <c r="N625" i="7"/>
  <c r="F625" i="7"/>
  <c r="P624" i="7"/>
  <c r="J624" i="7"/>
  <c r="P623" i="7"/>
  <c r="J623" i="7"/>
  <c r="P622" i="7"/>
  <c r="J622" i="7"/>
  <c r="P621" i="7"/>
  <c r="J621" i="7"/>
  <c r="P620" i="7"/>
  <c r="J620" i="7"/>
  <c r="P619" i="7"/>
  <c r="J619" i="7"/>
  <c r="N618" i="7"/>
  <c r="P618" i="7" s="1"/>
  <c r="F618" i="7"/>
  <c r="P617" i="7"/>
  <c r="J617" i="7"/>
  <c r="P616" i="7"/>
  <c r="J616" i="7"/>
  <c r="P615" i="7"/>
  <c r="J615" i="7"/>
  <c r="P614" i="7"/>
  <c r="J614" i="7"/>
  <c r="P613" i="7"/>
  <c r="J613" i="7"/>
  <c r="P612" i="7"/>
  <c r="F612" i="7"/>
  <c r="P611" i="7"/>
  <c r="J611" i="7"/>
  <c r="P610" i="7"/>
  <c r="J610" i="7"/>
  <c r="P609" i="7"/>
  <c r="J609" i="7"/>
  <c r="P608" i="7"/>
  <c r="J608" i="7"/>
  <c r="P607" i="7"/>
  <c r="J607" i="7"/>
  <c r="P606" i="7"/>
  <c r="F606" i="7"/>
  <c r="P605" i="7"/>
  <c r="J605" i="7"/>
  <c r="P604" i="7"/>
  <c r="J604" i="7"/>
  <c r="P603" i="7"/>
  <c r="J603" i="7"/>
  <c r="P602" i="7"/>
  <c r="J602" i="7"/>
  <c r="P601" i="7"/>
  <c r="J601" i="7"/>
  <c r="P600" i="7"/>
  <c r="J600" i="7"/>
  <c r="P599" i="7"/>
  <c r="J599" i="7"/>
  <c r="P598" i="7"/>
  <c r="N598" i="7"/>
  <c r="F598" i="7"/>
  <c r="P597" i="7"/>
  <c r="P596" i="7"/>
  <c r="P595" i="7"/>
  <c r="D594" i="7"/>
  <c r="P594" i="7" s="1"/>
  <c r="P593" i="7"/>
  <c r="P592" i="7"/>
  <c r="P591" i="7"/>
  <c r="D590" i="7"/>
  <c r="P590" i="7" s="1"/>
  <c r="P589" i="7"/>
  <c r="J589" i="7"/>
  <c r="P588" i="7"/>
  <c r="J588" i="7"/>
  <c r="P587" i="7"/>
  <c r="J587" i="7"/>
  <c r="P586" i="7"/>
  <c r="J586" i="7"/>
  <c r="P585" i="7"/>
  <c r="J585" i="7"/>
  <c r="N584" i="7"/>
  <c r="P584" i="7" s="1"/>
  <c r="F584" i="7"/>
  <c r="P583" i="7"/>
  <c r="J583" i="7"/>
  <c r="P582" i="7"/>
  <c r="J582" i="7"/>
  <c r="P581" i="7"/>
  <c r="J581" i="7"/>
  <c r="P580" i="7"/>
  <c r="J580" i="7"/>
  <c r="P579" i="7"/>
  <c r="J579" i="7"/>
  <c r="N578" i="7"/>
  <c r="P578" i="7" s="1"/>
  <c r="F578" i="7"/>
  <c r="P577" i="7"/>
  <c r="J577" i="7"/>
  <c r="P576" i="7"/>
  <c r="J576" i="7"/>
  <c r="P575" i="7"/>
  <c r="J575" i="7"/>
  <c r="P574" i="7"/>
  <c r="J574" i="7"/>
  <c r="P573" i="7"/>
  <c r="J573" i="7"/>
  <c r="P572" i="7"/>
  <c r="J572" i="7"/>
  <c r="N571" i="7"/>
  <c r="P571" i="7" s="1"/>
  <c r="F571" i="7"/>
  <c r="P570" i="7"/>
  <c r="J570" i="7"/>
  <c r="P569" i="7"/>
  <c r="J569" i="7"/>
  <c r="P568" i="7"/>
  <c r="J568" i="7"/>
  <c r="P567" i="7"/>
  <c r="J567" i="7"/>
  <c r="P566" i="7"/>
  <c r="J566" i="7"/>
  <c r="P565" i="7"/>
  <c r="F565" i="7"/>
  <c r="P564" i="7"/>
  <c r="J564" i="7"/>
  <c r="P563" i="7"/>
  <c r="J563" i="7"/>
  <c r="P562" i="7"/>
  <c r="J562" i="7"/>
  <c r="P561" i="7"/>
  <c r="J561" i="7"/>
  <c r="P560" i="7"/>
  <c r="J560" i="7"/>
  <c r="P559" i="7"/>
  <c r="F559" i="7"/>
  <c r="P558" i="7"/>
  <c r="J558" i="7"/>
  <c r="P557" i="7"/>
  <c r="J557" i="7"/>
  <c r="P556" i="7"/>
  <c r="J556" i="7"/>
  <c r="P555" i="7"/>
  <c r="J555" i="7"/>
  <c r="P554" i="7"/>
  <c r="J554" i="7"/>
  <c r="P553" i="7"/>
  <c r="J553" i="7"/>
  <c r="P552" i="7"/>
  <c r="J552" i="7"/>
  <c r="N551" i="7"/>
  <c r="P551" i="7" s="1"/>
  <c r="F551" i="7"/>
  <c r="P550" i="7"/>
  <c r="P549" i="7"/>
  <c r="P548" i="7"/>
  <c r="D547" i="7"/>
  <c r="P547" i="7" s="1"/>
  <c r="P546" i="7"/>
  <c r="P545" i="7"/>
  <c r="P544" i="7"/>
  <c r="D543" i="7"/>
  <c r="F543" i="7" s="1"/>
  <c r="P542" i="7"/>
  <c r="J542" i="7"/>
  <c r="P541" i="7"/>
  <c r="J541" i="7"/>
  <c r="P540" i="7"/>
  <c r="J540" i="7"/>
  <c r="P539" i="7"/>
  <c r="J539" i="7"/>
  <c r="P538" i="7"/>
  <c r="J538" i="7"/>
  <c r="N537" i="7"/>
  <c r="P537" i="7" s="1"/>
  <c r="F537" i="7"/>
  <c r="P536" i="7"/>
  <c r="J536" i="7"/>
  <c r="P535" i="7"/>
  <c r="J535" i="7"/>
  <c r="P534" i="7"/>
  <c r="J534" i="7"/>
  <c r="P533" i="7"/>
  <c r="J533" i="7"/>
  <c r="P532" i="7"/>
  <c r="J532" i="7"/>
  <c r="N531" i="7"/>
  <c r="P531" i="7" s="1"/>
  <c r="F531" i="7"/>
  <c r="P530" i="7"/>
  <c r="J530" i="7"/>
  <c r="P529" i="7"/>
  <c r="J529" i="7"/>
  <c r="P528" i="7"/>
  <c r="J528" i="7"/>
  <c r="P527" i="7"/>
  <c r="J527" i="7"/>
  <c r="P526" i="7"/>
  <c r="J526" i="7"/>
  <c r="P525" i="7"/>
  <c r="J525" i="7"/>
  <c r="N524" i="7"/>
  <c r="P524" i="7" s="1"/>
  <c r="F524" i="7"/>
  <c r="P523" i="7"/>
  <c r="J523" i="7"/>
  <c r="P522" i="7"/>
  <c r="J522" i="7"/>
  <c r="P521" i="7"/>
  <c r="J521" i="7"/>
  <c r="P520" i="7"/>
  <c r="J520" i="7"/>
  <c r="P519" i="7"/>
  <c r="J519" i="7"/>
  <c r="P518" i="7"/>
  <c r="F518" i="7"/>
  <c r="P517" i="7"/>
  <c r="J517" i="7"/>
  <c r="P516" i="7"/>
  <c r="J516" i="7"/>
  <c r="P515" i="7"/>
  <c r="J515" i="7"/>
  <c r="P514" i="7"/>
  <c r="J514" i="7"/>
  <c r="P513" i="7"/>
  <c r="J513" i="7"/>
  <c r="P512" i="7"/>
  <c r="F512" i="7"/>
  <c r="P511" i="7"/>
  <c r="J511" i="7"/>
  <c r="P510" i="7"/>
  <c r="J510" i="7"/>
  <c r="P509" i="7"/>
  <c r="J509" i="7"/>
  <c r="P508" i="7"/>
  <c r="J508" i="7"/>
  <c r="P507" i="7"/>
  <c r="J507" i="7"/>
  <c r="P506" i="7"/>
  <c r="J506" i="7"/>
  <c r="P505" i="7"/>
  <c r="J505" i="7"/>
  <c r="N504" i="7"/>
  <c r="P504" i="7" s="1"/>
  <c r="F504" i="7"/>
  <c r="P503" i="7"/>
  <c r="P502" i="7"/>
  <c r="P501" i="7"/>
  <c r="D500" i="7"/>
  <c r="P500" i="7" s="1"/>
  <c r="P499" i="7"/>
  <c r="P498" i="7"/>
  <c r="P497" i="7"/>
  <c r="P496" i="7"/>
  <c r="D496" i="7"/>
  <c r="P495" i="7"/>
  <c r="J495" i="7"/>
  <c r="P494" i="7"/>
  <c r="J494" i="7"/>
  <c r="P493" i="7"/>
  <c r="J493" i="7"/>
  <c r="P492" i="7"/>
  <c r="J492" i="7"/>
  <c r="P491" i="7"/>
  <c r="J491" i="7"/>
  <c r="P490" i="7"/>
  <c r="N490" i="7"/>
  <c r="F490" i="7"/>
  <c r="P489" i="7"/>
  <c r="J489" i="7"/>
  <c r="P488" i="7"/>
  <c r="J488" i="7"/>
  <c r="P487" i="7"/>
  <c r="J487" i="7"/>
  <c r="P486" i="7"/>
  <c r="J486" i="7"/>
  <c r="P485" i="7"/>
  <c r="J485" i="7"/>
  <c r="N484" i="7"/>
  <c r="P484" i="7" s="1"/>
  <c r="F484" i="7"/>
  <c r="P483" i="7"/>
  <c r="J483" i="7"/>
  <c r="P482" i="7"/>
  <c r="J482" i="7"/>
  <c r="P481" i="7"/>
  <c r="J481" i="7"/>
  <c r="P480" i="7"/>
  <c r="J480" i="7"/>
  <c r="P479" i="7"/>
  <c r="J479" i="7"/>
  <c r="P478" i="7"/>
  <c r="J478" i="7"/>
  <c r="N477" i="7"/>
  <c r="P477" i="7" s="1"/>
  <c r="F477" i="7"/>
  <c r="P476" i="7"/>
  <c r="J476" i="7"/>
  <c r="P475" i="7"/>
  <c r="J475" i="7"/>
  <c r="P474" i="7"/>
  <c r="J474" i="7"/>
  <c r="P473" i="7"/>
  <c r="J473" i="7"/>
  <c r="P472" i="7"/>
  <c r="J472" i="7"/>
  <c r="P471" i="7"/>
  <c r="F471" i="7"/>
  <c r="P470" i="7"/>
  <c r="J470" i="7"/>
  <c r="P469" i="7"/>
  <c r="J469" i="7"/>
  <c r="P468" i="7"/>
  <c r="J468" i="7"/>
  <c r="P467" i="7"/>
  <c r="J467" i="7"/>
  <c r="P466" i="7"/>
  <c r="J466" i="7"/>
  <c r="P465" i="7"/>
  <c r="F465" i="7"/>
  <c r="P464" i="7"/>
  <c r="J464" i="7"/>
  <c r="P463" i="7"/>
  <c r="J463" i="7"/>
  <c r="P462" i="7"/>
  <c r="J462" i="7"/>
  <c r="P461" i="7"/>
  <c r="J461" i="7"/>
  <c r="P460" i="7"/>
  <c r="J460" i="7"/>
  <c r="P459" i="7"/>
  <c r="J459" i="7"/>
  <c r="P458" i="7"/>
  <c r="J458" i="7"/>
  <c r="N457" i="7"/>
  <c r="P457" i="7" s="1"/>
  <c r="F457" i="7"/>
  <c r="P456" i="7"/>
  <c r="P455" i="7"/>
  <c r="P454" i="7"/>
  <c r="D453" i="7"/>
  <c r="P453" i="7" s="1"/>
  <c r="P452" i="7"/>
  <c r="P451" i="7"/>
  <c r="P450" i="7"/>
  <c r="P449" i="7"/>
  <c r="D449" i="7"/>
  <c r="F449" i="7" s="1"/>
  <c r="P448" i="7"/>
  <c r="J448" i="7"/>
  <c r="P447" i="7"/>
  <c r="J447" i="7"/>
  <c r="P446" i="7"/>
  <c r="J446" i="7"/>
  <c r="P445" i="7"/>
  <c r="J445" i="7"/>
  <c r="P444" i="7"/>
  <c r="J444" i="7"/>
  <c r="P443" i="7"/>
  <c r="N443" i="7"/>
  <c r="F443" i="7"/>
  <c r="P442" i="7"/>
  <c r="J442" i="7"/>
  <c r="P441" i="7"/>
  <c r="J441" i="7"/>
  <c r="P440" i="7"/>
  <c r="J440" i="7"/>
  <c r="P439" i="7"/>
  <c r="J439" i="7"/>
  <c r="P438" i="7"/>
  <c r="J438" i="7"/>
  <c r="N437" i="7"/>
  <c r="P437" i="7" s="1"/>
  <c r="F437" i="7"/>
  <c r="P436" i="7"/>
  <c r="J436" i="7"/>
  <c r="P435" i="7"/>
  <c r="J435" i="7"/>
  <c r="P434" i="7"/>
  <c r="J434" i="7"/>
  <c r="P433" i="7"/>
  <c r="J433" i="7"/>
  <c r="P432" i="7"/>
  <c r="J432" i="7"/>
  <c r="P431" i="7"/>
  <c r="J431" i="7"/>
  <c r="P430" i="7"/>
  <c r="N430" i="7"/>
  <c r="F430" i="7"/>
  <c r="P429" i="7"/>
  <c r="J429" i="7"/>
  <c r="P428" i="7"/>
  <c r="J428" i="7"/>
  <c r="P427" i="7"/>
  <c r="J427" i="7"/>
  <c r="P426" i="7"/>
  <c r="J426" i="7"/>
  <c r="P425" i="7"/>
  <c r="J425" i="7"/>
  <c r="P424" i="7"/>
  <c r="F424" i="7"/>
  <c r="P423" i="7"/>
  <c r="J423" i="7"/>
  <c r="P422" i="7"/>
  <c r="J422" i="7"/>
  <c r="P421" i="7"/>
  <c r="J421" i="7"/>
  <c r="P420" i="7"/>
  <c r="J420" i="7"/>
  <c r="P419" i="7"/>
  <c r="J419" i="7"/>
  <c r="P418" i="7"/>
  <c r="F418" i="7"/>
  <c r="P417" i="7"/>
  <c r="J417" i="7"/>
  <c r="P416" i="7"/>
  <c r="J416" i="7"/>
  <c r="P415" i="7"/>
  <c r="J415" i="7"/>
  <c r="P414" i="7"/>
  <c r="J414" i="7"/>
  <c r="P413" i="7"/>
  <c r="J413" i="7"/>
  <c r="P412" i="7"/>
  <c r="J412" i="7"/>
  <c r="P411" i="7"/>
  <c r="J411" i="7"/>
  <c r="N410" i="7"/>
  <c r="P410" i="7" s="1"/>
  <c r="F410" i="7"/>
  <c r="P409" i="7"/>
  <c r="P408" i="7"/>
  <c r="P407" i="7"/>
  <c r="D406" i="7"/>
  <c r="P406" i="7" s="1"/>
  <c r="P405" i="7"/>
  <c r="P404" i="7"/>
  <c r="P403" i="7"/>
  <c r="P402" i="7"/>
  <c r="D402" i="7"/>
  <c r="P401" i="7"/>
  <c r="J401" i="7"/>
  <c r="P400" i="7"/>
  <c r="J400" i="7"/>
  <c r="P399" i="7"/>
  <c r="J399" i="7"/>
  <c r="P398" i="7"/>
  <c r="J398" i="7"/>
  <c r="P397" i="7"/>
  <c r="J397" i="7"/>
  <c r="P396" i="7"/>
  <c r="N396" i="7"/>
  <c r="F396" i="7"/>
  <c r="P395" i="7"/>
  <c r="J395" i="7"/>
  <c r="P394" i="7"/>
  <c r="J394" i="7"/>
  <c r="P393" i="7"/>
  <c r="J393" i="7"/>
  <c r="P392" i="7"/>
  <c r="J392" i="7"/>
  <c r="P391" i="7"/>
  <c r="J391" i="7"/>
  <c r="P390" i="7"/>
  <c r="N390" i="7"/>
  <c r="F390" i="7"/>
  <c r="P389" i="7"/>
  <c r="J389" i="7"/>
  <c r="P388" i="7"/>
  <c r="J388" i="7"/>
  <c r="P387" i="7"/>
  <c r="J387" i="7"/>
  <c r="P386" i="7"/>
  <c r="J386" i="7"/>
  <c r="P385" i="7"/>
  <c r="J385" i="7"/>
  <c r="P384" i="7"/>
  <c r="J384" i="7"/>
  <c r="P383" i="7"/>
  <c r="N383" i="7"/>
  <c r="F383" i="7"/>
  <c r="P382" i="7"/>
  <c r="J382" i="7"/>
  <c r="P381" i="7"/>
  <c r="J381" i="7"/>
  <c r="P380" i="7"/>
  <c r="J380" i="7"/>
  <c r="P379" i="7"/>
  <c r="J379" i="7"/>
  <c r="P378" i="7"/>
  <c r="J378" i="7"/>
  <c r="P377" i="7"/>
  <c r="F377" i="7"/>
  <c r="P376" i="7"/>
  <c r="J376" i="7"/>
  <c r="P375" i="7"/>
  <c r="J375" i="7"/>
  <c r="P374" i="7"/>
  <c r="J374" i="7"/>
  <c r="P373" i="7"/>
  <c r="J373" i="7"/>
  <c r="P372" i="7"/>
  <c r="J372" i="7"/>
  <c r="P371" i="7"/>
  <c r="F371" i="7"/>
  <c r="P370" i="7"/>
  <c r="J370" i="7"/>
  <c r="P369" i="7"/>
  <c r="J369" i="7"/>
  <c r="P368" i="7"/>
  <c r="J368" i="7"/>
  <c r="P367" i="7"/>
  <c r="J367" i="7"/>
  <c r="P366" i="7"/>
  <c r="J366" i="7"/>
  <c r="P365" i="7"/>
  <c r="J365" i="7"/>
  <c r="P364" i="7"/>
  <c r="J364" i="7"/>
  <c r="P363" i="7"/>
  <c r="N363" i="7"/>
  <c r="F363" i="7"/>
  <c r="P362" i="7"/>
  <c r="P361" i="7"/>
  <c r="P360" i="7"/>
  <c r="D359" i="7"/>
  <c r="P359" i="7" s="1"/>
  <c r="P358" i="7"/>
  <c r="P357" i="7"/>
  <c r="P356" i="7"/>
  <c r="D355" i="7"/>
  <c r="F355" i="7" s="1"/>
  <c r="P354" i="7"/>
  <c r="J354" i="7"/>
  <c r="P353" i="7"/>
  <c r="J353" i="7"/>
  <c r="P352" i="7"/>
  <c r="J352" i="7"/>
  <c r="P351" i="7"/>
  <c r="J351" i="7"/>
  <c r="P350" i="7"/>
  <c r="J350" i="7"/>
  <c r="N349" i="7"/>
  <c r="P349" i="7" s="1"/>
  <c r="F349" i="7"/>
  <c r="P348" i="7"/>
  <c r="J348" i="7"/>
  <c r="P347" i="7"/>
  <c r="J347" i="7"/>
  <c r="P346" i="7"/>
  <c r="J346" i="7"/>
  <c r="P345" i="7"/>
  <c r="J345" i="7"/>
  <c r="P344" i="7"/>
  <c r="J344" i="7"/>
  <c r="P343" i="7"/>
  <c r="N343" i="7"/>
  <c r="F343" i="7"/>
  <c r="P342" i="7"/>
  <c r="J342" i="7"/>
  <c r="P341" i="7"/>
  <c r="J341" i="7"/>
  <c r="P340" i="7"/>
  <c r="J340" i="7"/>
  <c r="P339" i="7"/>
  <c r="J339" i="7"/>
  <c r="P338" i="7"/>
  <c r="J338" i="7"/>
  <c r="P337" i="7"/>
  <c r="J337" i="7"/>
  <c r="N336" i="7"/>
  <c r="P336" i="7" s="1"/>
  <c r="F336" i="7"/>
  <c r="P335" i="7"/>
  <c r="J335" i="7"/>
  <c r="P334" i="7"/>
  <c r="J334" i="7"/>
  <c r="P333" i="7"/>
  <c r="J333" i="7"/>
  <c r="P332" i="7"/>
  <c r="J332" i="7"/>
  <c r="P331" i="7"/>
  <c r="J331" i="7"/>
  <c r="P330" i="7"/>
  <c r="F330" i="7"/>
  <c r="P329" i="7"/>
  <c r="J329" i="7"/>
  <c r="P328" i="7"/>
  <c r="J328" i="7"/>
  <c r="P327" i="7"/>
  <c r="J327" i="7"/>
  <c r="P326" i="7"/>
  <c r="J326" i="7"/>
  <c r="P325" i="7"/>
  <c r="J325" i="7"/>
  <c r="P324" i="7"/>
  <c r="F324" i="7"/>
  <c r="P323" i="7"/>
  <c r="J323" i="7"/>
  <c r="P322" i="7"/>
  <c r="J322" i="7"/>
  <c r="P321" i="7"/>
  <c r="J321" i="7"/>
  <c r="P320" i="7"/>
  <c r="J320" i="7"/>
  <c r="P319" i="7"/>
  <c r="J319" i="7"/>
  <c r="P318" i="7"/>
  <c r="J318" i="7"/>
  <c r="P317" i="7"/>
  <c r="J317" i="7"/>
  <c r="P316" i="7"/>
  <c r="N316" i="7"/>
  <c r="F316" i="7"/>
  <c r="P315" i="7"/>
  <c r="P267" i="7"/>
  <c r="P266" i="7"/>
  <c r="D265" i="7"/>
  <c r="P265" i="7" s="1"/>
  <c r="P264" i="7"/>
  <c r="P263" i="7"/>
  <c r="P262" i="7"/>
  <c r="D261" i="7"/>
  <c r="F261" i="7" s="1"/>
  <c r="P260" i="7"/>
  <c r="J260" i="7"/>
  <c r="P259" i="7"/>
  <c r="J259" i="7"/>
  <c r="P258" i="7"/>
  <c r="J258" i="7"/>
  <c r="P257" i="7"/>
  <c r="J257" i="7"/>
  <c r="P256" i="7"/>
  <c r="J256" i="7"/>
  <c r="N255" i="7"/>
  <c r="P255" i="7" s="1"/>
  <c r="F255" i="7"/>
  <c r="P254" i="7"/>
  <c r="J254" i="7"/>
  <c r="P253" i="7"/>
  <c r="J253" i="7"/>
  <c r="P252" i="7"/>
  <c r="J252" i="7"/>
  <c r="P251" i="7"/>
  <c r="J251" i="7"/>
  <c r="P250" i="7"/>
  <c r="J250" i="7"/>
  <c r="N249" i="7"/>
  <c r="P249" i="7" s="1"/>
  <c r="F249" i="7"/>
  <c r="P248" i="7"/>
  <c r="J248" i="7"/>
  <c r="P247" i="7"/>
  <c r="J247" i="7"/>
  <c r="P246" i="7"/>
  <c r="J246" i="7"/>
  <c r="P245" i="7"/>
  <c r="J245" i="7"/>
  <c r="P244" i="7"/>
  <c r="J244" i="7"/>
  <c r="P243" i="7"/>
  <c r="J243" i="7"/>
  <c r="N242" i="7"/>
  <c r="P242" i="7" s="1"/>
  <c r="F242" i="7"/>
  <c r="P241" i="7"/>
  <c r="J241" i="7"/>
  <c r="P240" i="7"/>
  <c r="J240" i="7"/>
  <c r="P239" i="7"/>
  <c r="J239" i="7"/>
  <c r="P238" i="7"/>
  <c r="J238" i="7"/>
  <c r="P237" i="7"/>
  <c r="J237" i="7"/>
  <c r="P236" i="7"/>
  <c r="F236" i="7"/>
  <c r="P235" i="7"/>
  <c r="J235" i="7"/>
  <c r="P234" i="7"/>
  <c r="J234" i="7"/>
  <c r="P233" i="7"/>
  <c r="J233" i="7"/>
  <c r="P232" i="7"/>
  <c r="J232" i="7"/>
  <c r="P231" i="7"/>
  <c r="J231" i="7"/>
  <c r="P230" i="7"/>
  <c r="F230" i="7"/>
  <c r="P229" i="7"/>
  <c r="J229" i="7"/>
  <c r="P228" i="7"/>
  <c r="J228" i="7"/>
  <c r="P227" i="7"/>
  <c r="J227" i="7"/>
  <c r="P226" i="7"/>
  <c r="J226" i="7"/>
  <c r="P225" i="7"/>
  <c r="J225" i="7"/>
  <c r="P224" i="7"/>
  <c r="J224" i="7"/>
  <c r="P223" i="7"/>
  <c r="J223" i="7"/>
  <c r="N222" i="7"/>
  <c r="P222" i="7" s="1"/>
  <c r="F222" i="7"/>
  <c r="P221" i="7"/>
  <c r="P220" i="7"/>
  <c r="P219" i="7"/>
  <c r="D218" i="7"/>
  <c r="P218" i="7" s="1"/>
  <c r="P217" i="7"/>
  <c r="P216" i="7"/>
  <c r="P215" i="7"/>
  <c r="D214" i="7"/>
  <c r="F214" i="7" s="1"/>
  <c r="P213" i="7"/>
  <c r="J213" i="7"/>
  <c r="P212" i="7"/>
  <c r="J212" i="7"/>
  <c r="P211" i="7"/>
  <c r="J211" i="7"/>
  <c r="P210" i="7"/>
  <c r="J210" i="7"/>
  <c r="P209" i="7"/>
  <c r="J209" i="7"/>
  <c r="N208" i="7"/>
  <c r="P208" i="7" s="1"/>
  <c r="F208" i="7"/>
  <c r="P207" i="7"/>
  <c r="J207" i="7"/>
  <c r="P206" i="7"/>
  <c r="J206" i="7"/>
  <c r="P205" i="7"/>
  <c r="J205" i="7"/>
  <c r="P204" i="7"/>
  <c r="J204" i="7"/>
  <c r="P203" i="7"/>
  <c r="J203" i="7"/>
  <c r="N202" i="7"/>
  <c r="P202" i="7" s="1"/>
  <c r="F202" i="7"/>
  <c r="P201" i="7"/>
  <c r="J201" i="7"/>
  <c r="P200" i="7"/>
  <c r="J200" i="7"/>
  <c r="P199" i="7"/>
  <c r="J199" i="7"/>
  <c r="P198" i="7"/>
  <c r="J198" i="7"/>
  <c r="P197" i="7"/>
  <c r="J197" i="7"/>
  <c r="P196" i="7"/>
  <c r="J196" i="7"/>
  <c r="N195" i="7"/>
  <c r="P195" i="7" s="1"/>
  <c r="F195" i="7"/>
  <c r="P194" i="7"/>
  <c r="J194" i="7"/>
  <c r="P193" i="7"/>
  <c r="J193" i="7"/>
  <c r="P192" i="7"/>
  <c r="J192" i="7"/>
  <c r="P191" i="7"/>
  <c r="J191" i="7"/>
  <c r="P190" i="7"/>
  <c r="J190" i="7"/>
  <c r="P189" i="7"/>
  <c r="F189" i="7"/>
  <c r="P188" i="7"/>
  <c r="J188" i="7"/>
  <c r="P187" i="7"/>
  <c r="J187" i="7"/>
  <c r="P186" i="7"/>
  <c r="J186" i="7"/>
  <c r="P185" i="7"/>
  <c r="J185" i="7"/>
  <c r="P184" i="7"/>
  <c r="J184" i="7"/>
  <c r="P183" i="7"/>
  <c r="F183" i="7"/>
  <c r="P182" i="7"/>
  <c r="J182" i="7"/>
  <c r="P181" i="7"/>
  <c r="J181" i="7"/>
  <c r="P180" i="7"/>
  <c r="J180" i="7"/>
  <c r="P179" i="7"/>
  <c r="J179" i="7"/>
  <c r="P178" i="7"/>
  <c r="J178" i="7"/>
  <c r="P177" i="7"/>
  <c r="J177" i="7"/>
  <c r="P176" i="7"/>
  <c r="J176" i="7"/>
  <c r="N175" i="7"/>
  <c r="P175" i="7" s="1"/>
  <c r="F175" i="7"/>
  <c r="P174" i="7"/>
  <c r="P173" i="7"/>
  <c r="P172" i="7"/>
  <c r="D171" i="7"/>
  <c r="P171" i="7" s="1"/>
  <c r="P170" i="7"/>
  <c r="P169" i="7"/>
  <c r="P168" i="7"/>
  <c r="D167" i="7"/>
  <c r="P167" i="7" s="1"/>
  <c r="P166" i="7"/>
  <c r="J166" i="7"/>
  <c r="P165" i="7"/>
  <c r="J165" i="7"/>
  <c r="P164" i="7"/>
  <c r="J164" i="7"/>
  <c r="P163" i="7"/>
  <c r="J163" i="7"/>
  <c r="P162" i="7"/>
  <c r="J162" i="7"/>
  <c r="N161" i="7"/>
  <c r="P161" i="7" s="1"/>
  <c r="F161" i="7"/>
  <c r="P160" i="7"/>
  <c r="J160" i="7"/>
  <c r="P159" i="7"/>
  <c r="J159" i="7"/>
  <c r="P158" i="7"/>
  <c r="J158" i="7"/>
  <c r="P157" i="7"/>
  <c r="J157" i="7"/>
  <c r="P156" i="7"/>
  <c r="J156" i="7"/>
  <c r="N155" i="7"/>
  <c r="P155" i="7" s="1"/>
  <c r="F155" i="7"/>
  <c r="P154" i="7"/>
  <c r="J154" i="7"/>
  <c r="P153" i="7"/>
  <c r="J153" i="7"/>
  <c r="P152" i="7"/>
  <c r="J152" i="7"/>
  <c r="P151" i="7"/>
  <c r="J151" i="7"/>
  <c r="P150" i="7"/>
  <c r="J150" i="7"/>
  <c r="P149" i="7"/>
  <c r="J149" i="7"/>
  <c r="N148" i="7"/>
  <c r="P148" i="7" s="1"/>
  <c r="F148" i="7"/>
  <c r="P147" i="7"/>
  <c r="J147" i="7"/>
  <c r="P146" i="7"/>
  <c r="J146" i="7"/>
  <c r="P145" i="7"/>
  <c r="J145" i="7"/>
  <c r="P144" i="7"/>
  <c r="J144" i="7"/>
  <c r="P143" i="7"/>
  <c r="J143" i="7"/>
  <c r="P142" i="7"/>
  <c r="F142" i="7"/>
  <c r="P141" i="7"/>
  <c r="J141" i="7"/>
  <c r="P140" i="7"/>
  <c r="J140" i="7"/>
  <c r="P139" i="7"/>
  <c r="J139" i="7"/>
  <c r="P138" i="7"/>
  <c r="J138" i="7"/>
  <c r="P137" i="7"/>
  <c r="J137" i="7"/>
  <c r="P136" i="7"/>
  <c r="F136" i="7"/>
  <c r="P135" i="7"/>
  <c r="J135" i="7"/>
  <c r="P134" i="7"/>
  <c r="J134" i="7"/>
  <c r="P133" i="7"/>
  <c r="J133" i="7"/>
  <c r="P132" i="7"/>
  <c r="J132" i="7"/>
  <c r="P131" i="7"/>
  <c r="J131" i="7"/>
  <c r="P130" i="7"/>
  <c r="J130" i="7"/>
  <c r="P129" i="7"/>
  <c r="J129" i="7"/>
  <c r="N128" i="7"/>
  <c r="P128" i="7" s="1"/>
  <c r="F128" i="7"/>
  <c r="P127" i="7"/>
  <c r="P282" i="7"/>
  <c r="J282" i="7"/>
  <c r="P281" i="7"/>
  <c r="J281" i="7"/>
  <c r="P280" i="7"/>
  <c r="J280" i="7"/>
  <c r="P279" i="7"/>
  <c r="J279" i="7"/>
  <c r="P278" i="7"/>
  <c r="J278" i="7"/>
  <c r="P277" i="7"/>
  <c r="F277" i="7"/>
  <c r="J94" i="7"/>
  <c r="P94" i="7"/>
  <c r="P93" i="7"/>
  <c r="J93" i="7"/>
  <c r="P92" i="7"/>
  <c r="P91" i="7"/>
  <c r="J91" i="7"/>
  <c r="P90" i="7"/>
  <c r="F89" i="7"/>
  <c r="P47" i="7"/>
  <c r="J47" i="7"/>
  <c r="P46" i="7"/>
  <c r="J46" i="7"/>
  <c r="P45" i="7"/>
  <c r="J45" i="7"/>
  <c r="P44" i="7"/>
  <c r="J44" i="7"/>
  <c r="P43" i="7"/>
  <c r="J43" i="7"/>
  <c r="P42" i="7"/>
  <c r="F42" i="7"/>
  <c r="P307" i="7"/>
  <c r="J307" i="7"/>
  <c r="P306" i="7"/>
  <c r="J306" i="7"/>
  <c r="P305" i="7"/>
  <c r="J305" i="7"/>
  <c r="P304" i="7"/>
  <c r="J304" i="7"/>
  <c r="P303" i="7"/>
  <c r="J303" i="7"/>
  <c r="N302" i="7"/>
  <c r="P302" i="7" s="1"/>
  <c r="F302" i="7"/>
  <c r="J119" i="7"/>
  <c r="P119" i="7"/>
  <c r="P118" i="7"/>
  <c r="J118" i="7"/>
  <c r="P117" i="7"/>
  <c r="J117" i="7"/>
  <c r="P116" i="7"/>
  <c r="J116" i="7"/>
  <c r="P115" i="7"/>
  <c r="J115" i="7"/>
  <c r="N114" i="7"/>
  <c r="P114" i="7" s="1"/>
  <c r="F114" i="7"/>
  <c r="F67" i="7"/>
  <c r="P72" i="7"/>
  <c r="P71" i="7"/>
  <c r="P70" i="7"/>
  <c r="P69" i="7"/>
  <c r="P68" i="7"/>
  <c r="N67" i="7"/>
  <c r="F688" i="7" l="1"/>
  <c r="P355" i="7"/>
  <c r="P543" i="7"/>
  <c r="P637" i="7"/>
  <c r="F547" i="7"/>
  <c r="F453" i="7"/>
  <c r="F265" i="7"/>
  <c r="F171" i="7"/>
  <c r="P214" i="7"/>
  <c r="P261" i="7"/>
  <c r="F641" i="7"/>
  <c r="F359" i="7"/>
  <c r="F167" i="7"/>
  <c r="F594" i="7"/>
  <c r="F500" i="7"/>
  <c r="F406" i="7"/>
  <c r="F218" i="7"/>
  <c r="P89" i="7"/>
  <c r="J90" i="7"/>
  <c r="J92" i="7"/>
  <c r="P67" i="7"/>
  <c r="J71" i="7"/>
  <c r="J70" i="7"/>
  <c r="J72" i="7"/>
  <c r="J69" i="7"/>
  <c r="J68" i="7"/>
  <c r="J87" i="7"/>
  <c r="P314" i="7"/>
  <c r="P313" i="7"/>
  <c r="D312" i="7"/>
  <c r="P311" i="7"/>
  <c r="P310" i="7"/>
  <c r="P309" i="7"/>
  <c r="D308" i="7"/>
  <c r="P312" i="7" l="1"/>
  <c r="F312" i="7"/>
  <c r="P308" i="7"/>
  <c r="F308" i="7"/>
  <c r="D124" i="7"/>
  <c r="F124" i="7" s="1"/>
  <c r="P124" i="7"/>
  <c r="D120" i="7"/>
  <c r="F120" i="7" s="1"/>
  <c r="P123" i="7"/>
  <c r="P122" i="7"/>
  <c r="P121" i="7"/>
  <c r="P126" i="7"/>
  <c r="P125" i="7"/>
  <c r="D77" i="7" l="1"/>
  <c r="F77" i="7" s="1"/>
  <c r="D73" i="7"/>
  <c r="F73" i="7" s="1"/>
  <c r="P79" i="7"/>
  <c r="P78" i="7"/>
  <c r="P77" i="7"/>
  <c r="P76" i="7" l="1"/>
  <c r="P74" i="7"/>
  <c r="J52" i="7"/>
  <c r="J53" i="7"/>
  <c r="J38" i="7"/>
  <c r="J39" i="7"/>
  <c r="J37" i="7"/>
  <c r="J36" i="7"/>
  <c r="J35" i="7"/>
  <c r="J34" i="7"/>
  <c r="P38" i="7"/>
  <c r="J59" i="7"/>
  <c r="J60" i="7"/>
  <c r="J41" i="7"/>
  <c r="J40" i="7"/>
  <c r="P301" i="7"/>
  <c r="P300" i="7"/>
  <c r="P299" i="7"/>
  <c r="P298" i="7"/>
  <c r="P297" i="7"/>
  <c r="N296" i="7"/>
  <c r="F296" i="7"/>
  <c r="P295" i="7"/>
  <c r="J295" i="7"/>
  <c r="P294" i="7"/>
  <c r="J294" i="7"/>
  <c r="P293" i="7"/>
  <c r="J293" i="7"/>
  <c r="P292" i="7"/>
  <c r="J292" i="7"/>
  <c r="P291" i="7"/>
  <c r="J291" i="7"/>
  <c r="P290" i="7"/>
  <c r="J290" i="7"/>
  <c r="N289" i="7"/>
  <c r="P289" i="7" s="1"/>
  <c r="F289" i="7"/>
  <c r="P288" i="7"/>
  <c r="J288" i="7"/>
  <c r="P287" i="7"/>
  <c r="J287" i="7"/>
  <c r="P286" i="7"/>
  <c r="J286" i="7"/>
  <c r="P285" i="7"/>
  <c r="J285" i="7"/>
  <c r="P284" i="7"/>
  <c r="J284" i="7"/>
  <c r="P283" i="7"/>
  <c r="F283" i="7"/>
  <c r="P276" i="7"/>
  <c r="J276" i="7"/>
  <c r="P275" i="7"/>
  <c r="J275" i="7"/>
  <c r="P274" i="7"/>
  <c r="J274" i="7"/>
  <c r="P273" i="7"/>
  <c r="J273" i="7"/>
  <c r="P272" i="7"/>
  <c r="J272" i="7"/>
  <c r="P271" i="7"/>
  <c r="J271" i="7"/>
  <c r="P270" i="7"/>
  <c r="J270" i="7"/>
  <c r="N269" i="7"/>
  <c r="P269" i="7" s="1"/>
  <c r="F269" i="7"/>
  <c r="P268" i="7"/>
  <c r="P296" i="7" l="1"/>
  <c r="J297" i="7"/>
  <c r="J299" i="7"/>
  <c r="J298" i="7"/>
  <c r="J300" i="7"/>
  <c r="J301" i="7"/>
  <c r="P120" i="7"/>
  <c r="P113" i="7"/>
  <c r="J113" i="7"/>
  <c r="P112" i="7"/>
  <c r="J112" i="7"/>
  <c r="P111" i="7"/>
  <c r="J111" i="7"/>
  <c r="P110" i="7"/>
  <c r="J110" i="7"/>
  <c r="P109" i="7"/>
  <c r="J109" i="7"/>
  <c r="N108" i="7"/>
  <c r="P108" i="7" s="1"/>
  <c r="F108" i="7"/>
  <c r="P107" i="7"/>
  <c r="J107" i="7"/>
  <c r="P106" i="7"/>
  <c r="J106" i="7"/>
  <c r="P105" i="7"/>
  <c r="J105" i="7"/>
  <c r="P104" i="7"/>
  <c r="J104" i="7"/>
  <c r="P103" i="7"/>
  <c r="J103" i="7"/>
  <c r="P102" i="7"/>
  <c r="J102" i="7"/>
  <c r="N101" i="7"/>
  <c r="P101" i="7" s="1"/>
  <c r="F101" i="7"/>
  <c r="P100" i="7"/>
  <c r="J100" i="7"/>
  <c r="P99" i="7"/>
  <c r="J99" i="7"/>
  <c r="P98" i="7"/>
  <c r="J98" i="7"/>
  <c r="P97" i="7"/>
  <c r="J97" i="7"/>
  <c r="P96" i="7"/>
  <c r="J96" i="7"/>
  <c r="P95" i="7"/>
  <c r="F95" i="7"/>
  <c r="P88" i="7"/>
  <c r="J88" i="7"/>
  <c r="P87" i="7"/>
  <c r="P86" i="7"/>
  <c r="J86" i="7"/>
  <c r="P85" i="7"/>
  <c r="J85" i="7"/>
  <c r="P84" i="7"/>
  <c r="J84" i="7"/>
  <c r="P83" i="7"/>
  <c r="J83" i="7"/>
  <c r="P82" i="7"/>
  <c r="J82" i="7"/>
  <c r="N81" i="7"/>
  <c r="P81" i="7" s="1"/>
  <c r="F81" i="7"/>
  <c r="P53" i="7"/>
  <c r="P52" i="7"/>
  <c r="P51" i="7"/>
  <c r="J51" i="7"/>
  <c r="P50" i="7"/>
  <c r="J50" i="7"/>
  <c r="P49" i="7"/>
  <c r="J49" i="7"/>
  <c r="P48" i="7"/>
  <c r="F48" i="7"/>
  <c r="P41" i="7" l="1"/>
  <c r="P40" i="7"/>
  <c r="P39" i="7"/>
  <c r="P37" i="7"/>
  <c r="P36" i="7"/>
  <c r="P35" i="7"/>
  <c r="P34" i="7"/>
  <c r="N33" i="7"/>
  <c r="P33" i="7" s="1"/>
  <c r="F33" i="7"/>
  <c r="J27" i="7"/>
  <c r="I27" i="7" s="1"/>
  <c r="I26" i="7"/>
  <c r="J25" i="7"/>
  <c r="I25" i="7" s="1"/>
  <c r="J24" i="7"/>
  <c r="J23" i="7"/>
  <c r="J21" i="7"/>
  <c r="I21" i="7" s="1"/>
  <c r="I20" i="7"/>
  <c r="I19" i="7"/>
  <c r="I18" i="7"/>
  <c r="J18" i="7" s="1"/>
  <c r="J17" i="7"/>
  <c r="J16" i="7"/>
  <c r="J14" i="7"/>
  <c r="I14" i="7" s="1"/>
  <c r="J13" i="7"/>
  <c r="I13" i="7"/>
  <c r="I12" i="7"/>
  <c r="I11" i="7"/>
  <c r="I10" i="7"/>
  <c r="J10" i="7" s="1"/>
  <c r="J9" i="7"/>
  <c r="J8" i="7"/>
  <c r="P6" i="7" l="1"/>
  <c r="P32" i="7" l="1"/>
  <c r="P55" i="7"/>
  <c r="P56" i="7"/>
  <c r="P57" i="7"/>
  <c r="P58" i="7"/>
  <c r="P59" i="7"/>
  <c r="P60" i="7"/>
  <c r="P62" i="7"/>
  <c r="P63" i="7"/>
  <c r="P64" i="7"/>
  <c r="P65" i="7"/>
  <c r="P66" i="7"/>
  <c r="P73" i="7"/>
  <c r="P75" i="7"/>
  <c r="P80" i="7"/>
  <c r="E140" i="3"/>
  <c r="N61" i="7"/>
  <c r="N54" i="7"/>
  <c r="N140" i="3"/>
  <c r="N126" i="3"/>
  <c r="N69" i="3"/>
  <c r="N60" i="3"/>
  <c r="N84" i="3" s="1"/>
  <c r="N108" i="3" s="1"/>
  <c r="N115" i="3" s="1"/>
  <c r="N134" i="3" s="1"/>
  <c r="N53" i="3"/>
  <c r="N77" i="3" s="1"/>
  <c r="N101" i="3" s="1"/>
  <c r="J66" i="7"/>
  <c r="J65" i="7"/>
  <c r="J64" i="7"/>
  <c r="J63" i="7"/>
  <c r="J62" i="7"/>
  <c r="F61" i="7"/>
  <c r="J58" i="7"/>
  <c r="J57" i="7"/>
  <c r="J56" i="7"/>
  <c r="J55" i="7"/>
  <c r="F54" i="7"/>
  <c r="F691" i="7" s="1"/>
  <c r="F692" i="7" s="1"/>
  <c r="L200" i="6"/>
  <c r="D195" i="6"/>
  <c r="J199" i="6" s="1"/>
  <c r="J188" i="6"/>
  <c r="J187" i="6"/>
  <c r="J186" i="6"/>
  <c r="J185" i="6"/>
  <c r="J184" i="6"/>
  <c r="J183" i="6"/>
  <c r="J182" i="6"/>
  <c r="J181" i="6"/>
  <c r="J180" i="6"/>
  <c r="H179" i="6"/>
  <c r="J178" i="6"/>
  <c r="J177" i="6"/>
  <c r="J176" i="6"/>
  <c r="J175" i="6"/>
  <c r="J174" i="6"/>
  <c r="J173" i="6"/>
  <c r="J172" i="6"/>
  <c r="J171" i="6"/>
  <c r="J169" i="6"/>
  <c r="J168" i="6"/>
  <c r="J167" i="6"/>
  <c r="J166" i="6"/>
  <c r="J165" i="6"/>
  <c r="J159" i="6"/>
  <c r="J158" i="6"/>
  <c r="J157" i="6"/>
  <c r="J156" i="6"/>
  <c r="J155" i="6"/>
  <c r="J154" i="6"/>
  <c r="J153" i="6"/>
  <c r="J152" i="6"/>
  <c r="J151" i="6"/>
  <c r="F142" i="6"/>
  <c r="J141" i="6"/>
  <c r="J140" i="6"/>
  <c r="J139" i="6"/>
  <c r="J138" i="6"/>
  <c r="J137" i="6"/>
  <c r="F136" i="6"/>
  <c r="J135" i="6"/>
  <c r="J134" i="6"/>
  <c r="J133" i="6"/>
  <c r="J132" i="6"/>
  <c r="J131" i="6"/>
  <c r="F130" i="6"/>
  <c r="J129" i="6"/>
  <c r="J128" i="6"/>
  <c r="J127" i="6"/>
  <c r="J126" i="6"/>
  <c r="J125" i="6"/>
  <c r="J124" i="6"/>
  <c r="J123" i="6"/>
  <c r="F122" i="6"/>
  <c r="F117" i="6"/>
  <c r="J116" i="6"/>
  <c r="J115" i="6"/>
  <c r="J114" i="6"/>
  <c r="J113" i="6"/>
  <c r="J112" i="6"/>
  <c r="F111" i="6"/>
  <c r="J109" i="6"/>
  <c r="J108" i="6"/>
  <c r="J107" i="6"/>
  <c r="J106" i="6"/>
  <c r="J105" i="6"/>
  <c r="F104" i="6"/>
  <c r="J103" i="6"/>
  <c r="J102" i="6"/>
  <c r="J101" i="6"/>
  <c r="J100" i="6"/>
  <c r="J99" i="6"/>
  <c r="J98" i="6"/>
  <c r="F97" i="6"/>
  <c r="F92" i="6"/>
  <c r="J91" i="6"/>
  <c r="J90" i="6"/>
  <c r="J89" i="6"/>
  <c r="J88" i="6"/>
  <c r="J87" i="6"/>
  <c r="F86" i="6"/>
  <c r="J85" i="6"/>
  <c r="J84" i="6"/>
  <c r="J83" i="6"/>
  <c r="J82" i="6"/>
  <c r="J81" i="6"/>
  <c r="F80" i="6"/>
  <c r="J79" i="6"/>
  <c r="J78" i="6"/>
  <c r="J77" i="6"/>
  <c r="J76" i="6"/>
  <c r="J75" i="6"/>
  <c r="J74" i="6"/>
  <c r="F73" i="6"/>
  <c r="J72" i="6"/>
  <c r="J71" i="6"/>
  <c r="J70" i="6"/>
  <c r="J69" i="6"/>
  <c r="J68" i="6"/>
  <c r="J67" i="6"/>
  <c r="J66" i="6"/>
  <c r="F65" i="6"/>
  <c r="F62" i="6"/>
  <c r="J61" i="6"/>
  <c r="J60" i="6"/>
  <c r="J59" i="6"/>
  <c r="J58" i="6"/>
  <c r="J57" i="6"/>
  <c r="F56" i="6"/>
  <c r="J55" i="6"/>
  <c r="J54" i="6"/>
  <c r="J53" i="6"/>
  <c r="J52" i="6"/>
  <c r="J51" i="6"/>
  <c r="J50" i="6"/>
  <c r="F49" i="6"/>
  <c r="F43" i="6"/>
  <c r="J42" i="6"/>
  <c r="J41" i="6"/>
  <c r="J40" i="6"/>
  <c r="J39" i="6"/>
  <c r="J38" i="6"/>
  <c r="F37" i="6"/>
  <c r="J36" i="6"/>
  <c r="J35" i="6"/>
  <c r="J34" i="6"/>
  <c r="J33" i="6"/>
  <c r="J32" i="6"/>
  <c r="F31" i="6"/>
  <c r="J30" i="6"/>
  <c r="J29" i="6"/>
  <c r="J28" i="6"/>
  <c r="J27" i="6"/>
  <c r="J26" i="6"/>
  <c r="J25" i="6"/>
  <c r="F24" i="6"/>
  <c r="J23" i="6"/>
  <c r="J22" i="6"/>
  <c r="J21" i="6"/>
  <c r="J20" i="6"/>
  <c r="J19" i="6"/>
  <c r="J18" i="6"/>
  <c r="J17" i="6"/>
  <c r="F16" i="6"/>
  <c r="D13" i="6"/>
  <c r="F13" i="6" s="1"/>
  <c r="J12" i="6"/>
  <c r="J11" i="6"/>
  <c r="J10" i="6"/>
  <c r="J9" i="6"/>
  <c r="J8" i="6"/>
  <c r="F7" i="6"/>
  <c r="F200" i="6" s="1"/>
  <c r="F201" i="6" s="1"/>
  <c r="F202" i="6" s="1"/>
  <c r="F203" i="6" s="1"/>
  <c r="E140" i="5"/>
  <c r="E134" i="5"/>
  <c r="H134" i="5" s="1"/>
  <c r="E126" i="5"/>
  <c r="E115" i="5"/>
  <c r="H115" i="5" s="1"/>
  <c r="E108" i="5"/>
  <c r="H108" i="5" s="1"/>
  <c r="E90" i="5"/>
  <c r="H90" i="5" s="1"/>
  <c r="E84" i="5"/>
  <c r="H84" i="5" s="1"/>
  <c r="E69" i="5"/>
  <c r="E60" i="5"/>
  <c r="H60" i="5" s="1"/>
  <c r="E41" i="5"/>
  <c r="E28" i="5"/>
  <c r="P32" i="5" s="1"/>
  <c r="E20" i="5"/>
  <c r="H20" i="5" s="1"/>
  <c r="X208" i="5"/>
  <c r="N204" i="5"/>
  <c r="D199" i="5"/>
  <c r="L192" i="5"/>
  <c r="L191" i="5"/>
  <c r="L190" i="5"/>
  <c r="L189" i="5"/>
  <c r="L188" i="5"/>
  <c r="L187" i="5"/>
  <c r="L186" i="5"/>
  <c r="L185" i="5"/>
  <c r="L184" i="5"/>
  <c r="J183" i="5"/>
  <c r="L182" i="5"/>
  <c r="L181" i="5"/>
  <c r="L180" i="5"/>
  <c r="L179" i="5"/>
  <c r="L178" i="5"/>
  <c r="L177" i="5"/>
  <c r="L176" i="5"/>
  <c r="L175" i="5"/>
  <c r="L173" i="5"/>
  <c r="L172" i="5"/>
  <c r="L171" i="5"/>
  <c r="L170" i="5"/>
  <c r="L169" i="5"/>
  <c r="L163" i="5"/>
  <c r="L162" i="5"/>
  <c r="L161" i="5"/>
  <c r="L160" i="5"/>
  <c r="L159" i="5"/>
  <c r="L158" i="5"/>
  <c r="L157" i="5"/>
  <c r="L156" i="5"/>
  <c r="L155" i="5"/>
  <c r="Z152" i="5"/>
  <c r="Z151" i="5"/>
  <c r="Z150" i="5"/>
  <c r="Z149" i="5"/>
  <c r="Z148" i="5"/>
  <c r="Z147" i="5"/>
  <c r="Z146" i="5"/>
  <c r="Z145" i="5"/>
  <c r="L145" i="5"/>
  <c r="Z144" i="5"/>
  <c r="L144" i="5"/>
  <c r="Z143" i="5"/>
  <c r="L143" i="5"/>
  <c r="Z142" i="5"/>
  <c r="L142" i="5"/>
  <c r="Z141" i="5"/>
  <c r="L141" i="5"/>
  <c r="H140" i="5"/>
  <c r="F140" i="5"/>
  <c r="Z140" i="5" s="1"/>
  <c r="Z139" i="5"/>
  <c r="L139" i="5"/>
  <c r="Z138" i="5"/>
  <c r="L138" i="5"/>
  <c r="Z137" i="5"/>
  <c r="L137" i="5"/>
  <c r="Z136" i="5"/>
  <c r="L136" i="5"/>
  <c r="Z135" i="5"/>
  <c r="L135" i="5"/>
  <c r="Z133" i="5"/>
  <c r="L133" i="5"/>
  <c r="Z132" i="5"/>
  <c r="L132" i="5"/>
  <c r="Z131" i="5"/>
  <c r="L131" i="5"/>
  <c r="Z130" i="5"/>
  <c r="L130" i="5"/>
  <c r="Z129" i="5"/>
  <c r="L129" i="5"/>
  <c r="Z128" i="5"/>
  <c r="L128" i="5"/>
  <c r="Z127" i="5"/>
  <c r="L127" i="5"/>
  <c r="P126" i="5"/>
  <c r="H126" i="5"/>
  <c r="F126" i="5"/>
  <c r="Z126" i="5" s="1"/>
  <c r="Z125" i="5"/>
  <c r="Z124" i="5"/>
  <c r="Z123" i="5"/>
  <c r="Z122" i="5"/>
  <c r="Z121" i="5"/>
  <c r="Z120" i="5"/>
  <c r="L120" i="5"/>
  <c r="Z119" i="5"/>
  <c r="L119" i="5"/>
  <c r="Z118" i="5"/>
  <c r="L118" i="5"/>
  <c r="Z117" i="5"/>
  <c r="L117" i="5"/>
  <c r="Z116" i="5"/>
  <c r="L116" i="5"/>
  <c r="Z114" i="5"/>
  <c r="Z113" i="5"/>
  <c r="L113" i="5"/>
  <c r="Z112" i="5"/>
  <c r="L112" i="5"/>
  <c r="Z111" i="5"/>
  <c r="L111" i="5"/>
  <c r="Z110" i="5"/>
  <c r="L110" i="5"/>
  <c r="Z109" i="5"/>
  <c r="L109" i="5"/>
  <c r="Z107" i="5"/>
  <c r="L107" i="5"/>
  <c r="Z106" i="5"/>
  <c r="L106" i="5"/>
  <c r="Z105" i="5"/>
  <c r="L105" i="5"/>
  <c r="Z104" i="5"/>
  <c r="L104" i="5"/>
  <c r="Z103" i="5"/>
  <c r="L103" i="5"/>
  <c r="Z102" i="5"/>
  <c r="L102" i="5"/>
  <c r="Z100" i="5"/>
  <c r="Z99" i="5"/>
  <c r="Z98" i="5"/>
  <c r="Z97" i="5"/>
  <c r="Z96" i="5"/>
  <c r="Z95" i="5"/>
  <c r="L95" i="5"/>
  <c r="Z94" i="5"/>
  <c r="L94" i="5"/>
  <c r="Z93" i="5"/>
  <c r="L93" i="5"/>
  <c r="Z92" i="5"/>
  <c r="L92" i="5"/>
  <c r="Z91" i="5"/>
  <c r="L91" i="5"/>
  <c r="Z90" i="5"/>
  <c r="Z89" i="5"/>
  <c r="L89" i="5"/>
  <c r="Z88" i="5"/>
  <c r="L88" i="5"/>
  <c r="Z87" i="5"/>
  <c r="L87" i="5"/>
  <c r="Z86" i="5"/>
  <c r="L86" i="5"/>
  <c r="Z85" i="5"/>
  <c r="L85" i="5"/>
  <c r="Z83" i="5"/>
  <c r="L83" i="5"/>
  <c r="Z82" i="5"/>
  <c r="L82" i="5"/>
  <c r="Z81" i="5"/>
  <c r="L81" i="5"/>
  <c r="Z80" i="5"/>
  <c r="L80" i="5"/>
  <c r="Z79" i="5"/>
  <c r="L79" i="5"/>
  <c r="Z78" i="5"/>
  <c r="L78" i="5"/>
  <c r="Z76" i="5"/>
  <c r="L76" i="5"/>
  <c r="Z75" i="5"/>
  <c r="L75" i="5"/>
  <c r="Z74" i="5"/>
  <c r="L74" i="5"/>
  <c r="Z73" i="5"/>
  <c r="L73" i="5"/>
  <c r="Z72" i="5"/>
  <c r="L72" i="5"/>
  <c r="Z71" i="5"/>
  <c r="L71" i="5"/>
  <c r="Z70" i="5"/>
  <c r="L70" i="5"/>
  <c r="H69" i="5"/>
  <c r="F69" i="5"/>
  <c r="Z69" i="5" s="1"/>
  <c r="Z68" i="5"/>
  <c r="Z67" i="5"/>
  <c r="Z66" i="5"/>
  <c r="Z65" i="5"/>
  <c r="L65" i="5"/>
  <c r="Z64" i="5"/>
  <c r="L64" i="5"/>
  <c r="Z63" i="5"/>
  <c r="L63" i="5"/>
  <c r="Z62" i="5"/>
  <c r="L62" i="5"/>
  <c r="Z61" i="5"/>
  <c r="L61" i="5"/>
  <c r="F60" i="5"/>
  <c r="Z59" i="5"/>
  <c r="L59" i="5"/>
  <c r="Z58" i="5"/>
  <c r="L58" i="5"/>
  <c r="Z57" i="5"/>
  <c r="L57" i="5"/>
  <c r="Z56" i="5"/>
  <c r="L56" i="5"/>
  <c r="Z55" i="5"/>
  <c r="L55" i="5"/>
  <c r="Z54" i="5"/>
  <c r="L54" i="5"/>
  <c r="G53" i="5"/>
  <c r="F53" i="5"/>
  <c r="Z53" i="5" s="1"/>
  <c r="Z52" i="5"/>
  <c r="Z51" i="5"/>
  <c r="Z50" i="5"/>
  <c r="Z49" i="5"/>
  <c r="Z48" i="5"/>
  <c r="Z47" i="5"/>
  <c r="Z46" i="5"/>
  <c r="L46" i="5"/>
  <c r="Z45" i="5"/>
  <c r="L45" i="5"/>
  <c r="Z44" i="5"/>
  <c r="L44" i="5"/>
  <c r="Z43" i="5"/>
  <c r="L43" i="5"/>
  <c r="Z42" i="5"/>
  <c r="L42" i="5"/>
  <c r="Z41" i="5"/>
  <c r="P41" i="5"/>
  <c r="H41" i="5"/>
  <c r="Z40" i="5"/>
  <c r="L40" i="5"/>
  <c r="Z39" i="5"/>
  <c r="L39" i="5"/>
  <c r="Z38" i="5"/>
  <c r="L38" i="5"/>
  <c r="Z37" i="5"/>
  <c r="L37" i="5"/>
  <c r="Z36" i="5"/>
  <c r="L36" i="5"/>
  <c r="Z35" i="5"/>
  <c r="P35" i="5"/>
  <c r="G35" i="5"/>
  <c r="E35" i="5" s="1"/>
  <c r="H35" i="5" s="1"/>
  <c r="Z34" i="5"/>
  <c r="L34" i="5"/>
  <c r="Z33" i="5"/>
  <c r="L33" i="5"/>
  <c r="Z32" i="5"/>
  <c r="L32" i="5"/>
  <c r="Z31" i="5"/>
  <c r="P31" i="5"/>
  <c r="L31" i="5"/>
  <c r="Z30" i="5"/>
  <c r="L30" i="5"/>
  <c r="Z29" i="5"/>
  <c r="L29" i="5"/>
  <c r="Z28" i="5"/>
  <c r="Z27" i="5"/>
  <c r="L27" i="5"/>
  <c r="Z26" i="5"/>
  <c r="L26" i="5"/>
  <c r="Z25" i="5"/>
  <c r="L25" i="5"/>
  <c r="Z24" i="5"/>
  <c r="L24" i="5"/>
  <c r="Z23" i="5"/>
  <c r="L23" i="5"/>
  <c r="Z22" i="5"/>
  <c r="L22" i="5"/>
  <c r="Z21" i="5"/>
  <c r="L21" i="5"/>
  <c r="Z20" i="5"/>
  <c r="Z19" i="5"/>
  <c r="Z18" i="5"/>
  <c r="D17" i="5"/>
  <c r="Z17" i="5" s="1"/>
  <c r="Z16" i="5"/>
  <c r="L16" i="5"/>
  <c r="Z15" i="5"/>
  <c r="L15" i="5"/>
  <c r="Z14" i="5"/>
  <c r="L14" i="5"/>
  <c r="Z13" i="5"/>
  <c r="L13" i="5"/>
  <c r="Z12" i="5"/>
  <c r="L12" i="5"/>
  <c r="Z11" i="5"/>
  <c r="L11" i="5"/>
  <c r="Z10" i="5"/>
  <c r="L10" i="5"/>
  <c r="Z9" i="5"/>
  <c r="L9" i="5"/>
  <c r="Z8" i="5"/>
  <c r="H8" i="5"/>
  <c r="Z8" i="4"/>
  <c r="Z9" i="4"/>
  <c r="Z10" i="4"/>
  <c r="Z11" i="4"/>
  <c r="Z12" i="4"/>
  <c r="Z13" i="4"/>
  <c r="Z14" i="4"/>
  <c r="Z15" i="4"/>
  <c r="Z16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4" i="4"/>
  <c r="Z55" i="4"/>
  <c r="Z56" i="4"/>
  <c r="Z57" i="4"/>
  <c r="Z58" i="4"/>
  <c r="Z59" i="4"/>
  <c r="Z61" i="4"/>
  <c r="Z62" i="4"/>
  <c r="Z63" i="4"/>
  <c r="Z64" i="4"/>
  <c r="Z65" i="4"/>
  <c r="Z66" i="4"/>
  <c r="Z67" i="4"/>
  <c r="Z68" i="4"/>
  <c r="Z70" i="4"/>
  <c r="Z71" i="4"/>
  <c r="Z72" i="4"/>
  <c r="Z73" i="4"/>
  <c r="Z74" i="4"/>
  <c r="Z75" i="4"/>
  <c r="Z76" i="4"/>
  <c r="Z78" i="4"/>
  <c r="Z79" i="4"/>
  <c r="Z80" i="4"/>
  <c r="Z81" i="4"/>
  <c r="Z82" i="4"/>
  <c r="Z83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2" i="4"/>
  <c r="Z103" i="4"/>
  <c r="Z104" i="4"/>
  <c r="Z105" i="4"/>
  <c r="Z106" i="4"/>
  <c r="Z107" i="4"/>
  <c r="Z109" i="4"/>
  <c r="Z110" i="4"/>
  <c r="Z111" i="4"/>
  <c r="Z112" i="4"/>
  <c r="Z113" i="4"/>
  <c r="Z114" i="4"/>
  <c r="Z116" i="4"/>
  <c r="Z117" i="4"/>
  <c r="Z118" i="4"/>
  <c r="Z119" i="4"/>
  <c r="Z120" i="4"/>
  <c r="Z121" i="4"/>
  <c r="Z122" i="4"/>
  <c r="Z123" i="4"/>
  <c r="Z124" i="4"/>
  <c r="Z125" i="4"/>
  <c r="Z127" i="4"/>
  <c r="Z128" i="4"/>
  <c r="Z129" i="4"/>
  <c r="Z130" i="4"/>
  <c r="Z131" i="4"/>
  <c r="Z132" i="4"/>
  <c r="Z133" i="4"/>
  <c r="Z135" i="4"/>
  <c r="Z136" i="4"/>
  <c r="Z137" i="4"/>
  <c r="Z138" i="4"/>
  <c r="Z139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X208" i="4"/>
  <c r="G35" i="4"/>
  <c r="G53" i="4"/>
  <c r="G77" i="4" s="1"/>
  <c r="G101" i="4" s="1"/>
  <c r="F693" i="7" l="1"/>
  <c r="F694" i="7" s="1"/>
  <c r="E53" i="5"/>
  <c r="H53" i="5" s="1"/>
  <c r="G77" i="5"/>
  <c r="F84" i="5"/>
  <c r="Z84" i="5" s="1"/>
  <c r="Z60" i="5"/>
  <c r="L201" i="5"/>
  <c r="L203" i="5"/>
  <c r="L202" i="5"/>
  <c r="L200" i="5"/>
  <c r="P54" i="7"/>
  <c r="P61" i="7"/>
  <c r="J196" i="6"/>
  <c r="J197" i="6"/>
  <c r="J198" i="6"/>
  <c r="H28" i="5"/>
  <c r="X209" i="5"/>
  <c r="F108" i="5"/>
  <c r="F77" i="5"/>
  <c r="G101" i="5" l="1"/>
  <c r="E101" i="5" s="1"/>
  <c r="E77" i="5"/>
  <c r="H77" i="5" s="1"/>
  <c r="Z77" i="5"/>
  <c r="F101" i="5"/>
  <c r="Z101" i="5" s="1"/>
  <c r="F115" i="5"/>
  <c r="Z108" i="5"/>
  <c r="F211" i="3" l="1"/>
  <c r="P100" i="5"/>
  <c r="H101" i="5"/>
  <c r="H204" i="5" s="1"/>
  <c r="H205" i="5" s="1"/>
  <c r="H206" i="5" s="1"/>
  <c r="H207" i="5" s="1"/>
  <c r="H209" i="4" s="1"/>
  <c r="F134" i="5"/>
  <c r="Z134" i="5" s="1"/>
  <c r="Z115" i="5"/>
  <c r="Z204" i="5" l="1"/>
  <c r="Z205" i="5" s="1"/>
  <c r="Z209" i="5" s="1"/>
  <c r="F140" i="4"/>
  <c r="Z140" i="4" s="1"/>
  <c r="F126" i="4"/>
  <c r="Z126" i="4" s="1"/>
  <c r="F69" i="4"/>
  <c r="Z69" i="4" s="1"/>
  <c r="F60" i="4"/>
  <c r="F53" i="4"/>
  <c r="N204" i="4"/>
  <c r="D199" i="4"/>
  <c r="L203" i="4" s="1"/>
  <c r="L192" i="4"/>
  <c r="L191" i="4"/>
  <c r="L190" i="4"/>
  <c r="L189" i="4"/>
  <c r="L188" i="4"/>
  <c r="L187" i="4"/>
  <c r="L186" i="4"/>
  <c r="L185" i="4"/>
  <c r="L184" i="4"/>
  <c r="J183" i="4"/>
  <c r="L182" i="4"/>
  <c r="L181" i="4"/>
  <c r="L180" i="4"/>
  <c r="L179" i="4"/>
  <c r="L178" i="4"/>
  <c r="L177" i="4"/>
  <c r="L176" i="4"/>
  <c r="L175" i="4"/>
  <c r="L173" i="4"/>
  <c r="L172" i="4"/>
  <c r="L171" i="4"/>
  <c r="L170" i="4"/>
  <c r="L169" i="4"/>
  <c r="L163" i="4"/>
  <c r="L162" i="4"/>
  <c r="L161" i="4"/>
  <c r="L160" i="4"/>
  <c r="L159" i="4"/>
  <c r="L158" i="4"/>
  <c r="L157" i="4"/>
  <c r="L156" i="4"/>
  <c r="L155" i="4"/>
  <c r="L145" i="4"/>
  <c r="L144" i="4"/>
  <c r="L143" i="4"/>
  <c r="L142" i="4"/>
  <c r="L141" i="4"/>
  <c r="H140" i="4"/>
  <c r="L139" i="4"/>
  <c r="L138" i="4"/>
  <c r="L137" i="4"/>
  <c r="L136" i="4"/>
  <c r="L135" i="4"/>
  <c r="H134" i="4"/>
  <c r="L133" i="4"/>
  <c r="L132" i="4"/>
  <c r="L131" i="4"/>
  <c r="L130" i="4"/>
  <c r="L129" i="4"/>
  <c r="L128" i="4"/>
  <c r="L127" i="4"/>
  <c r="P126" i="4"/>
  <c r="H126" i="4"/>
  <c r="L120" i="4"/>
  <c r="L119" i="4"/>
  <c r="L118" i="4"/>
  <c r="L117" i="4"/>
  <c r="L116" i="4"/>
  <c r="H115" i="4"/>
  <c r="L113" i="4"/>
  <c r="L112" i="4"/>
  <c r="L111" i="4"/>
  <c r="L110" i="4"/>
  <c r="L109" i="4"/>
  <c r="H108" i="4"/>
  <c r="L107" i="4"/>
  <c r="L106" i="4"/>
  <c r="L105" i="4"/>
  <c r="L104" i="4"/>
  <c r="L103" i="4"/>
  <c r="L102" i="4"/>
  <c r="H101" i="4"/>
  <c r="P100" i="4"/>
  <c r="L95" i="4"/>
  <c r="L94" i="4"/>
  <c r="L93" i="4"/>
  <c r="L92" i="4"/>
  <c r="L91" i="4"/>
  <c r="H90" i="4"/>
  <c r="L89" i="4"/>
  <c r="L88" i="4"/>
  <c r="L87" i="4"/>
  <c r="L86" i="4"/>
  <c r="L85" i="4"/>
  <c r="H84" i="4"/>
  <c r="L83" i="4"/>
  <c r="L82" i="4"/>
  <c r="L81" i="4"/>
  <c r="L80" i="4"/>
  <c r="L79" i="4"/>
  <c r="L78" i="4"/>
  <c r="H77" i="4"/>
  <c r="L76" i="4"/>
  <c r="L75" i="4"/>
  <c r="L74" i="4"/>
  <c r="L73" i="4"/>
  <c r="L72" i="4"/>
  <c r="L71" i="4"/>
  <c r="L70" i="4"/>
  <c r="H69" i="4"/>
  <c r="L65" i="4"/>
  <c r="L64" i="4"/>
  <c r="L63" i="4"/>
  <c r="L62" i="4"/>
  <c r="L61" i="4"/>
  <c r="H60" i="4"/>
  <c r="L59" i="4"/>
  <c r="L58" i="4"/>
  <c r="L57" i="4"/>
  <c r="L56" i="4"/>
  <c r="L55" i="4"/>
  <c r="L54" i="4"/>
  <c r="H53" i="4"/>
  <c r="L46" i="4"/>
  <c r="L45" i="4"/>
  <c r="L44" i="4"/>
  <c r="L43" i="4"/>
  <c r="L42" i="4"/>
  <c r="P41" i="4"/>
  <c r="H41" i="4"/>
  <c r="L40" i="4"/>
  <c r="L39" i="4"/>
  <c r="L38" i="4"/>
  <c r="L37" i="4"/>
  <c r="L36" i="4"/>
  <c r="P35" i="4"/>
  <c r="H35" i="4"/>
  <c r="L34" i="4"/>
  <c r="L33" i="4"/>
  <c r="P32" i="4"/>
  <c r="L32" i="4"/>
  <c r="P31" i="4"/>
  <c r="L31" i="4"/>
  <c r="L30" i="4"/>
  <c r="L29" i="4"/>
  <c r="H28" i="4"/>
  <c r="L27" i="4"/>
  <c r="L26" i="4"/>
  <c r="L25" i="4"/>
  <c r="L24" i="4"/>
  <c r="L23" i="4"/>
  <c r="L22" i="4"/>
  <c r="L21" i="4"/>
  <c r="H20" i="4"/>
  <c r="D17" i="4"/>
  <c r="Z17" i="4" s="1"/>
  <c r="L16" i="4"/>
  <c r="L15" i="4"/>
  <c r="L14" i="4"/>
  <c r="L13" i="4"/>
  <c r="L12" i="4"/>
  <c r="L11" i="4"/>
  <c r="L10" i="4"/>
  <c r="L9" i="4"/>
  <c r="H8" i="4"/>
  <c r="P692" i="7" l="1"/>
  <c r="P693" i="7" s="1"/>
  <c r="P694" i="7" s="1"/>
  <c r="F208" i="3"/>
  <c r="H204" i="4"/>
  <c r="H205" i="4" s="1"/>
  <c r="H208" i="4" s="1"/>
  <c r="X209" i="4" s="1"/>
  <c r="F77" i="4"/>
  <c r="Z53" i="4"/>
  <c r="F84" i="4"/>
  <c r="Z60" i="4"/>
  <c r="L200" i="4"/>
  <c r="L201" i="4"/>
  <c r="L202" i="4"/>
  <c r="F101" i="4" l="1"/>
  <c r="Z101" i="4" s="1"/>
  <c r="Z77" i="4"/>
  <c r="F108" i="4"/>
  <c r="Z84" i="4"/>
  <c r="F115" i="4" l="1"/>
  <c r="Z108" i="4"/>
  <c r="F134" i="4" l="1"/>
  <c r="Z134" i="4" s="1"/>
  <c r="Z115" i="4"/>
  <c r="Z204" i="4" l="1"/>
  <c r="Z205" i="4" s="1"/>
  <c r="Z209" i="4" s="1"/>
  <c r="F140" i="3" l="1"/>
  <c r="F134" i="3"/>
  <c r="F126" i="3"/>
  <c r="F115" i="3"/>
  <c r="F108" i="3"/>
  <c r="F101" i="3"/>
  <c r="F90" i="3"/>
  <c r="F84" i="3"/>
  <c r="F77" i="3"/>
  <c r="F69" i="3"/>
  <c r="F60" i="3"/>
  <c r="F53" i="3"/>
  <c r="F41" i="3"/>
  <c r="F35" i="3"/>
  <c r="F28" i="3"/>
  <c r="F20" i="3"/>
  <c r="F8" i="3"/>
  <c r="J15" i="3" l="1"/>
  <c r="J14" i="3"/>
  <c r="J13" i="3"/>
  <c r="J12" i="3"/>
  <c r="J11" i="3"/>
  <c r="J10" i="3"/>
  <c r="J9" i="3"/>
  <c r="J145" i="3" l="1"/>
  <c r="J144" i="3"/>
  <c r="J143" i="3"/>
  <c r="J142" i="3"/>
  <c r="J141" i="3"/>
  <c r="J139" i="3"/>
  <c r="J138" i="3"/>
  <c r="J137" i="3"/>
  <c r="J136" i="3"/>
  <c r="J135" i="3"/>
  <c r="J133" i="3"/>
  <c r="J132" i="3"/>
  <c r="J131" i="3"/>
  <c r="J130" i="3"/>
  <c r="J129" i="3"/>
  <c r="J128" i="3"/>
  <c r="J127" i="3"/>
  <c r="J120" i="3"/>
  <c r="J119" i="3"/>
  <c r="J118" i="3"/>
  <c r="J117" i="3"/>
  <c r="J116" i="3"/>
  <c r="J113" i="3"/>
  <c r="J112" i="3"/>
  <c r="J111" i="3"/>
  <c r="J110" i="3"/>
  <c r="J109" i="3"/>
  <c r="J107" i="3"/>
  <c r="J106" i="3"/>
  <c r="J105" i="3"/>
  <c r="J104" i="3"/>
  <c r="J103" i="3"/>
  <c r="J102" i="3"/>
  <c r="J95" i="3"/>
  <c r="J94" i="3"/>
  <c r="J93" i="3"/>
  <c r="J92" i="3"/>
  <c r="J91" i="3"/>
  <c r="J89" i="3"/>
  <c r="J88" i="3"/>
  <c r="J87" i="3"/>
  <c r="J86" i="3"/>
  <c r="J85" i="3"/>
  <c r="J83" i="3"/>
  <c r="J82" i="3"/>
  <c r="J81" i="3"/>
  <c r="J80" i="3"/>
  <c r="J79" i="3"/>
  <c r="J78" i="3"/>
  <c r="J76" i="3"/>
  <c r="J75" i="3"/>
  <c r="J74" i="3"/>
  <c r="J73" i="3"/>
  <c r="J72" i="3"/>
  <c r="J71" i="3"/>
  <c r="J70" i="3"/>
  <c r="J65" i="3"/>
  <c r="J64" i="3"/>
  <c r="J63" i="3"/>
  <c r="J62" i="3"/>
  <c r="J61" i="3"/>
  <c r="J59" i="3"/>
  <c r="J58" i="3"/>
  <c r="J57" i="3"/>
  <c r="J56" i="3"/>
  <c r="J55" i="3"/>
  <c r="J54" i="3"/>
  <c r="J45" i="3"/>
  <c r="J39" i="3"/>
  <c r="J33" i="3"/>
  <c r="J27" i="3"/>
  <c r="J26" i="3"/>
  <c r="D17" i="3" l="1"/>
  <c r="J16" i="3"/>
  <c r="D199" i="3"/>
  <c r="J202" i="3" s="1"/>
  <c r="F204" i="3"/>
  <c r="J163" i="3"/>
  <c r="J162" i="3"/>
  <c r="J161" i="3"/>
  <c r="J160" i="3"/>
  <c r="J159" i="3"/>
  <c r="J158" i="3"/>
  <c r="J157" i="3"/>
  <c r="J156" i="3"/>
  <c r="J155" i="3"/>
  <c r="J192" i="3"/>
  <c r="J191" i="3"/>
  <c r="J190" i="3"/>
  <c r="J189" i="3"/>
  <c r="J188" i="3"/>
  <c r="J187" i="3"/>
  <c r="J186" i="3"/>
  <c r="J185" i="3"/>
  <c r="J184" i="3"/>
  <c r="J169" i="3"/>
  <c r="J182" i="3"/>
  <c r="J181" i="3"/>
  <c r="J180" i="3"/>
  <c r="J179" i="3"/>
  <c r="J178" i="3"/>
  <c r="J177" i="3"/>
  <c r="J176" i="3"/>
  <c r="J175" i="3"/>
  <c r="H183" i="3"/>
  <c r="J173" i="3"/>
  <c r="J172" i="3"/>
  <c r="J171" i="3"/>
  <c r="J170" i="3"/>
  <c r="J200" i="3" l="1"/>
  <c r="J203" i="3"/>
  <c r="J201" i="3"/>
  <c r="L204" i="3" l="1"/>
  <c r="J46" i="3"/>
  <c r="J44" i="3"/>
  <c r="J43" i="3"/>
  <c r="J42" i="3"/>
  <c r="J40" i="3"/>
  <c r="J38" i="3"/>
  <c r="J37" i="3"/>
  <c r="J36" i="3"/>
  <c r="J34" i="3"/>
  <c r="J32" i="3"/>
  <c r="J31" i="3"/>
  <c r="J30" i="3"/>
  <c r="J29" i="3"/>
  <c r="J25" i="3"/>
  <c r="J24" i="3"/>
  <c r="J23" i="3"/>
  <c r="J22" i="3"/>
  <c r="J21" i="3"/>
  <c r="F205" i="3" l="1"/>
  <c r="F206" i="3" l="1"/>
  <c r="F207" i="3" s="1"/>
  <c r="F209" i="3" l="1"/>
  <c r="F210" i="3"/>
  <c r="F212" i="3"/>
</calcChain>
</file>

<file path=xl/sharedStrings.xml><?xml version="1.0" encoding="utf-8"?>
<sst xmlns="http://schemas.openxmlformats.org/spreadsheetml/2006/main" count="4165" uniqueCount="149">
  <si>
    <t>Назва об'єкту будівництва:  «Житлові будинки з об’єктами соціально-культурного призначення  та підземним паркінгом по вул. Сагайдака, 101 в Дніпровському районі м. Києва.» Житловий Будинок №27 з вбудовано прибудованим паркінгом №42</t>
  </si>
  <si>
    <t>Додаток_1_Технічне завдання</t>
  </si>
  <si>
    <t>Влаштування зовнішніх і внутрішніх стін житлового будинку №27 та Паркінга 42</t>
  </si>
  <si>
    <t>№   З/п</t>
  </si>
  <si>
    <t>Найменування робіт</t>
  </si>
  <si>
    <t>Од. вим.</t>
  </si>
  <si>
    <t>Кіл-ть</t>
  </si>
  <si>
    <t>Вартість, грн. один. без ПДВ</t>
  </si>
  <si>
    <t>Вартість,                 грн. без ПДВ</t>
  </si>
  <si>
    <t>Найменування матеріалів</t>
  </si>
  <si>
    <t>Норма витрат</t>
  </si>
  <si>
    <t>Відпускна ціна</t>
  </si>
  <si>
    <t>Вартість,               грн. без ПДВ</t>
  </si>
  <si>
    <t>Секція А</t>
  </si>
  <si>
    <t>Мурування перегородок з цегли т. 120 мм</t>
  </si>
  <si>
    <t>м2</t>
  </si>
  <si>
    <t>Уніфлекс УКП (рубероїд)</t>
  </si>
  <si>
    <t>мат. Замовника</t>
  </si>
  <si>
    <t>Цегла керамічна М100 КЗБМ</t>
  </si>
  <si>
    <t>шт</t>
  </si>
  <si>
    <t>Розчин суміш РК М75 П8</t>
  </si>
  <si>
    <t>м3</t>
  </si>
  <si>
    <t>Сітка армування 50*50 *3</t>
  </si>
  <si>
    <t>Арматура Ø8 А240С</t>
  </si>
  <si>
    <t>т</t>
  </si>
  <si>
    <t>Монтаж перетинок</t>
  </si>
  <si>
    <t>Перетинка брускова 2 ПБ 13-1-п</t>
  </si>
  <si>
    <t>Мурування 1-го поверху</t>
  </si>
  <si>
    <t>Мурування стін з блоку 2NF т. 250 мм</t>
  </si>
  <si>
    <t xml:space="preserve">Блок керамічний базовий 2,12НФ </t>
  </si>
  <si>
    <t>Закладна деталь 150*150*5</t>
  </si>
  <si>
    <t>шт.</t>
  </si>
  <si>
    <t>Анкер клин 6*40</t>
  </si>
  <si>
    <t>Мурування перегородок з блоку 2NF т. 120 мм</t>
  </si>
  <si>
    <t>Мінеральна вата т.20мм</t>
  </si>
  <si>
    <t>Мурування стін з цегли т. 250 мм</t>
  </si>
  <si>
    <t xml:space="preserve">Розчин суміш РК М75 </t>
  </si>
  <si>
    <t>Перетинка брускова 1 ПБ 10-1ПА</t>
  </si>
  <si>
    <t>Перетинка брускова 1 ПБ16-1ПА</t>
  </si>
  <si>
    <t>Перетинка брускова 2 ПБ13-1-п</t>
  </si>
  <si>
    <t>Перетинка брускова 2 ПБ16-2-п</t>
  </si>
  <si>
    <t>Мурування 2-го поверху</t>
  </si>
  <si>
    <t>Перетинка брускова 1 ПБ13-1ПА</t>
  </si>
  <si>
    <t>Мурування 3-го поверху</t>
  </si>
  <si>
    <t>Перетинка брускова 1 ПБ16-1</t>
  </si>
  <si>
    <t>Перетинка брускова 2 ПБ19-3-п</t>
  </si>
  <si>
    <t>Секція Б</t>
  </si>
  <si>
    <t>Перетинка брускова 1 ПБ 13-1ПА</t>
  </si>
  <si>
    <t>Перетинка брускова 2 ПБ 16-2п</t>
  </si>
  <si>
    <t>Перетинка брускова 1 ПБ 16-1</t>
  </si>
  <si>
    <t>Перетинка брускова 1 ПБ 13-1-п</t>
  </si>
  <si>
    <t>Паркінг 42</t>
  </si>
  <si>
    <t>Мурування 1-го рівня</t>
  </si>
  <si>
    <t>Влаштування стін з керамзитобетонного блоку т. 250мм</t>
  </si>
  <si>
    <t>Ц/п розчин РК М75 П8 (вирівнюючий шар 20 мм)</t>
  </si>
  <si>
    <t>Керамзитобетонний блок СБ-ПР 40.25.20 50/850</t>
  </si>
  <si>
    <t>Керамзитобетонний блок СБ-ПР 20.25.20</t>
  </si>
  <si>
    <t>Siltek M-2 Мурувальна суміш для пористих блоків (25кг)</t>
  </si>
  <si>
    <t>кг.</t>
  </si>
  <si>
    <t>Арматура Ø8 А500С</t>
  </si>
  <si>
    <t>т.</t>
  </si>
  <si>
    <t>Мiнвата 30кг/м³ 50мм</t>
  </si>
  <si>
    <t>Закладна деталь ЗД-1</t>
  </si>
  <si>
    <t>Анкер цвях 6/40</t>
  </si>
  <si>
    <t>Перемичка 2 ПБ 13-1-п</t>
  </si>
  <si>
    <t>Перемичка 3 ПБ 39-8-п</t>
  </si>
  <si>
    <t>Мурування 2-го рівня</t>
  </si>
  <si>
    <t xml:space="preserve">Цегла керамічна рядова </t>
  </si>
  <si>
    <t xml:space="preserve">Розчин кладочний </t>
  </si>
  <si>
    <t>Сітка кладочна 50*50 (2*0,25)</t>
  </si>
  <si>
    <t>Влаштування перегородок з керамзитобетонного блоку т. 115мм</t>
  </si>
  <si>
    <t>Керамзитобетонний блок СБ-ПР 50.11.20 50/1100</t>
  </si>
  <si>
    <t>Керамзитобетонний блок СБ-ПР 25.11.20</t>
  </si>
  <si>
    <t>Керамзитобетонний блок СБ-ПР 16.11.20</t>
  </si>
  <si>
    <t>Перемичка 8 ПБ 10-1</t>
  </si>
  <si>
    <t>Перемичка 1 ПБ 13-1</t>
  </si>
  <si>
    <t>Мурування 3-го рівня</t>
  </si>
  <si>
    <t>Разом роботи, грн. без ПДВ</t>
  </si>
  <si>
    <t>Разом матеріали,  грн. без ПДВ</t>
  </si>
  <si>
    <t>Разом вартість матеріалів та будівельних робіт без ПДВ</t>
  </si>
  <si>
    <t>ПДВ 20%</t>
  </si>
  <si>
    <t>Разом вартість матеріалів та будівельних робіт з, грн з ПДВ</t>
  </si>
  <si>
    <t xml:space="preserve"> </t>
  </si>
  <si>
    <t>`</t>
  </si>
  <si>
    <t>діюча</t>
  </si>
  <si>
    <t>збільшення розцники, прибрали розціинку на перетинки, замінили 1 розцінку з цегли на СБ ПР (позиц.1)</t>
  </si>
  <si>
    <t>Мурування в підвалі</t>
  </si>
  <si>
    <t>станом на початок 2024 року</t>
  </si>
  <si>
    <t>останне підписне</t>
  </si>
  <si>
    <t>якшо в діючих цінах</t>
  </si>
  <si>
    <t xml:space="preserve">збільення в порівнянні  з діючими </t>
  </si>
  <si>
    <t>збільення в порівнянні  з першою пропоз</t>
  </si>
  <si>
    <t>якщо   розцінки  1 пропозиціїї  МБІ+ заміна  на СБ ПР перетиники (1 поз)</t>
  </si>
  <si>
    <t>було в першій версі</t>
  </si>
  <si>
    <t>перегородка з цегли 120</t>
  </si>
  <si>
    <t>Примітки</t>
  </si>
  <si>
    <t>Тендерне завдання</t>
  </si>
  <si>
    <t>Мурування підвалу</t>
  </si>
  <si>
    <t>Керамзитобетонний блок перегородковий СБ-ПР 50.11.20 50/1100</t>
  </si>
  <si>
    <t>Суміш Cereziit CT-21</t>
  </si>
  <si>
    <t>кг</t>
  </si>
  <si>
    <t>Ц/п розчин РК М75 П8 (вирівнюючий шар, заповнення внутрішніх пустот, зачеканки вати )</t>
  </si>
  <si>
    <t>Арматура Ø8мм А400С</t>
  </si>
  <si>
    <t>Арматура Ø10мм А400С</t>
  </si>
  <si>
    <t>Мiнвата 30кг/м³ 50мм (деформаційний шов)</t>
  </si>
  <si>
    <t>Муровання з керамічної цегли 2NF М100</t>
  </si>
  <si>
    <t>Керамічна цегла 2 NF M 100</t>
  </si>
  <si>
    <t>Ц/п розчин РК М75 П8 (вирівнюючий шар, зачеканки вати )</t>
  </si>
  <si>
    <t>Перетинка 1ПБ 13-1</t>
  </si>
  <si>
    <t>Перетинка 3ПБ 13-37-п</t>
  </si>
  <si>
    <t>Перетинка 2ПБ 16-2-п</t>
  </si>
  <si>
    <t>Мурування 7-го поверху</t>
  </si>
  <si>
    <t>Сітка кладочна Ø3мм Вр-1 50*50мм</t>
  </si>
  <si>
    <t>Цегла керамічна повнотіла М100</t>
  </si>
  <si>
    <t>Дюбель 8х80мм</t>
  </si>
  <si>
    <t>Закладна деталь 100*150*5мм</t>
  </si>
  <si>
    <t>Перетинка 1ПБ 10-1</t>
  </si>
  <si>
    <t>Перетинка 2ПБ 22-3-п</t>
  </si>
  <si>
    <t>Виготовлення та монтаж металевих перетинок</t>
  </si>
  <si>
    <t>Кутик L 75x6мм</t>
  </si>
  <si>
    <t>Кутик L 120x80х8мм</t>
  </si>
  <si>
    <r>
      <t xml:space="preserve">Мурування перегородок з цегли т. 120 мм </t>
    </r>
    <r>
      <rPr>
        <b/>
        <sz val="14"/>
        <rFont val="Arial"/>
        <family val="2"/>
        <charset val="204"/>
      </rPr>
      <t>впустошовку, подальше оздоблення не передбачається</t>
    </r>
  </si>
  <si>
    <r>
      <t xml:space="preserve">Мурування стін з цегли т. 250 мм </t>
    </r>
    <r>
      <rPr>
        <b/>
        <sz val="14"/>
        <rFont val="Arial"/>
        <family val="2"/>
        <charset val="204"/>
      </rPr>
      <t>впустошовку, подальше оздоблення не передбачається</t>
    </r>
  </si>
  <si>
    <t>Мурування 4-го поверху</t>
  </si>
  <si>
    <t>Мурування 5-го поверху</t>
  </si>
  <si>
    <t>Мурування 6-го поверху</t>
  </si>
  <si>
    <t>Мурування 8-го поверху</t>
  </si>
  <si>
    <t>Мурування 9-го поверху</t>
  </si>
  <si>
    <t>Мурування 10-го поверху</t>
  </si>
  <si>
    <t>Мурування 11-го поверху</t>
  </si>
  <si>
    <t>Мурування 12-го поверху</t>
  </si>
  <si>
    <t>Мурування 13-го поверху</t>
  </si>
  <si>
    <t>Мурування 14-го поверху</t>
  </si>
  <si>
    <t>Мурування 15-го поверху</t>
  </si>
  <si>
    <t xml:space="preserve">Мурування  з керамзито бетонних блоків перегородок 115*188*500мм з заповненням внутрішніх пустот пиляних блоків, розшивка швів в пустошовку </t>
  </si>
  <si>
    <t>Мурування  з керамзито бетонних блоків перегородок 115*188*500мм з заповненням внутрішніх пустот, розшивка швів в пустошовку.</t>
  </si>
  <si>
    <t>1. Строк вик. комплексу робіт з дати підписання договору (роб. днів) -</t>
  </si>
  <si>
    <t xml:space="preserve">2. Умови оплати  (% аванс) - </t>
  </si>
  <si>
    <t xml:space="preserve">3. Вид договірної ціни  (тверда, динамічна) - </t>
  </si>
  <si>
    <t xml:space="preserve">4. Гарантійний  строк  на  виконаний  комплекс робіт  з  моменту  </t>
  </si>
  <si>
    <t xml:space="preserve">  здачі  завершених  будівництвом робіт (місяців)-</t>
  </si>
  <si>
    <t>5. Термін дії тендерної пропозиції до (дата) -</t>
  </si>
  <si>
    <t xml:space="preserve">6. Контактна особа (ПІБ, тел.) - </t>
  </si>
  <si>
    <t>7. Перелік  об’єктів , на яких виконувались аналогічні види робіт:</t>
  </si>
  <si>
    <t>№ п/п</t>
  </si>
  <si>
    <t>Найменування об’єкту</t>
  </si>
  <si>
    <t>Замовник</t>
  </si>
  <si>
    <t>Період
 виконання</t>
  </si>
  <si>
    <t xml:space="preserve"> по муруванню зовнішніх і внутрішніх стін на об'єкті "Будівництво житлових будинків з об’єктами соціально-культурного призначення та підземними паркінгами по вул. Степана Сагайдака, у Дніпровському районі м. Києва." житловий будинок №26 секція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</si>
</sst>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00"/>
    <numFmt numFmtId="167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i/>
      <sz val="14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Tahoma"/>
      <family val="2"/>
      <charset val="204"/>
    </font>
    <font>
      <i/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4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i/>
      <sz val="14"/>
      <color rgb="FF00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0"/>
      <name val="Arial Cyr"/>
      <charset val="204"/>
    </font>
    <font>
      <b/>
      <sz val="14"/>
      <color rgb="FFFF0000"/>
      <name val="Arial"/>
      <family val="2"/>
      <charset val="204"/>
    </font>
    <font>
      <b/>
      <sz val="24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11" fillId="0" borderId="0">
      <alignment vertical="top"/>
    </xf>
    <xf numFmtId="0" fontId="1" fillId="0" borderId="0"/>
    <xf numFmtId="0" fontId="3" fillId="0" borderId="0"/>
    <xf numFmtId="0" fontId="20" fillId="0" borderId="0"/>
  </cellStyleXfs>
  <cellXfs count="132">
    <xf numFmtId="0" fontId="0" fillId="0" borderId="0" xfId="0"/>
    <xf numFmtId="4" fontId="5" fillId="3" borderId="1" xfId="0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wrapText="1"/>
    </xf>
    <xf numFmtId="166" fontId="7" fillId="5" borderId="1" xfId="6" applyNumberFormat="1" applyFont="1" applyFill="1" applyBorder="1" applyAlignment="1">
      <alignment horizontal="left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4" fontId="13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0" borderId="0" xfId="8" applyFont="1">
      <alignment vertical="top"/>
    </xf>
    <xf numFmtId="4" fontId="5" fillId="3" borderId="1" xfId="0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vertical="center" wrapText="1"/>
    </xf>
    <xf numFmtId="165" fontId="17" fillId="0" borderId="2" xfId="0" applyNumberFormat="1" applyFont="1" applyBorder="1" applyAlignment="1">
      <alignment horizontal="left" vertical="top" wrapText="1"/>
    </xf>
    <xf numFmtId="0" fontId="9" fillId="0" borderId="2" xfId="3" applyFont="1" applyBorder="1" applyAlignment="1">
      <alignment vertical="center" wrapText="1"/>
    </xf>
    <xf numFmtId="0" fontId="13" fillId="0" borderId="0" xfId="3" applyFont="1" applyAlignment="1">
      <alignment vertical="center" wrapText="1"/>
    </xf>
    <xf numFmtId="2" fontId="17" fillId="0" borderId="0" xfId="0" applyNumberFormat="1" applyFont="1" applyAlignment="1">
      <alignment vertical="top" wrapText="1"/>
    </xf>
    <xf numFmtId="165" fontId="17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8" fillId="5" borderId="1" xfId="6" applyFont="1" applyFill="1" applyBorder="1" applyAlignment="1">
      <alignment horizontal="left" wrapText="1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8" fillId="0" borderId="1" xfId="1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11" applyFont="1" applyBorder="1" applyAlignment="1">
      <alignment horizontal="center" vertical="center"/>
    </xf>
    <xf numFmtId="2" fontId="9" fillId="6" borderId="1" xfId="11" applyNumberFormat="1" applyFont="1" applyFill="1" applyBorder="1" applyAlignment="1">
      <alignment horizontal="center" vertical="center" shrinkToFit="1"/>
    </xf>
    <xf numFmtId="0" fontId="9" fillId="6" borderId="1" xfId="10" applyFont="1" applyFill="1" applyBorder="1" applyAlignment="1">
      <alignment horizontal="center" vertical="center" shrinkToFit="1"/>
    </xf>
    <xf numFmtId="4" fontId="9" fillId="0" borderId="1" xfId="7" applyNumberFormat="1" applyFont="1" applyBorder="1" applyAlignment="1">
      <alignment horizontal="center" vertical="center" wrapText="1"/>
    </xf>
    <xf numFmtId="4" fontId="5" fillId="0" borderId="1" xfId="7" applyNumberFormat="1" applyFont="1" applyBorder="1" applyAlignment="1">
      <alignment horizontal="right" vertical="center" wrapText="1"/>
    </xf>
    <xf numFmtId="167" fontId="8" fillId="6" borderId="1" xfId="11" applyNumberFormat="1" applyFont="1" applyFill="1" applyBorder="1" applyAlignment="1">
      <alignment horizontal="center" vertical="center" shrinkToFit="1"/>
    </xf>
    <xf numFmtId="0" fontId="9" fillId="0" borderId="1" xfId="8" applyFont="1" applyBorder="1">
      <alignment vertical="top"/>
    </xf>
    <xf numFmtId="4" fontId="8" fillId="6" borderId="1" xfId="10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left" vertical="center" wrapText="1"/>
    </xf>
    <xf numFmtId="0" fontId="15" fillId="0" borderId="0" xfId="0" applyFont="1"/>
    <xf numFmtId="4" fontId="9" fillId="0" borderId="0" xfId="0" applyNumberFormat="1" applyFont="1" applyAlignment="1">
      <alignment horizontal="left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wrapText="1"/>
    </xf>
    <xf numFmtId="4" fontId="21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4" fontId="13" fillId="0" borderId="0" xfId="3" applyNumberFormat="1" applyFont="1" applyAlignment="1">
      <alignment vertical="center" wrapText="1"/>
    </xf>
    <xf numFmtId="4" fontId="13" fillId="0" borderId="0" xfId="0" applyNumberFormat="1" applyFont="1" applyAlignment="1">
      <alignment horizontal="center" vertical="center" wrapText="1"/>
    </xf>
    <xf numFmtId="4" fontId="9" fillId="7" borderId="0" xfId="0" applyNumberFormat="1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10" applyNumberFormat="1" applyFont="1" applyFill="1" applyBorder="1" applyAlignment="1">
      <alignment horizontal="left" vertical="center" wrapText="1" shrinkToFit="1"/>
    </xf>
    <xf numFmtId="4" fontId="8" fillId="0" borderId="1" xfId="11" applyNumberFormat="1" applyFont="1" applyFill="1" applyBorder="1" applyAlignment="1">
      <alignment horizontal="center" vertical="center"/>
    </xf>
    <xf numFmtId="167" fontId="8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0" xfId="8" applyFont="1" applyFill="1">
      <alignment vertical="top"/>
    </xf>
    <xf numFmtId="0" fontId="5" fillId="4" borderId="1" xfId="0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horizontal="left" vertical="center" wrapText="1"/>
    </xf>
    <xf numFmtId="165" fontId="17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5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7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8" applyFont="1" applyFill="1" applyBorder="1">
      <alignment vertical="top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Alignment="1" applyProtection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4" fontId="27" fillId="0" borderId="0" xfId="0" applyNumberFormat="1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8" borderId="6" xfId="0" applyFont="1" applyFill="1" applyBorder="1" applyAlignment="1" applyProtection="1">
      <alignment vertical="center" wrapText="1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0" fillId="8" borderId="12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13" xfId="0" applyFont="1" applyFill="1" applyBorder="1" applyAlignment="1" applyProtection="1">
      <alignment horizontal="center" vertical="center" wrapText="1"/>
      <protection locked="0"/>
    </xf>
    <xf numFmtId="0" fontId="10" fillId="8" borderId="14" xfId="0" applyFont="1" applyFill="1" applyBorder="1" applyAlignment="1" applyProtection="1">
      <alignment horizontal="center" vertical="center" wrapText="1"/>
      <protection locked="0"/>
    </xf>
    <xf numFmtId="0" fontId="10" fillId="8" borderId="15" xfId="0" applyFont="1" applyFill="1" applyBorder="1" applyAlignment="1" applyProtection="1">
      <alignment horizontal="center" vertical="center" wrapText="1"/>
      <protection locked="0"/>
    </xf>
    <xf numFmtId="0" fontId="10" fillId="8" borderId="16" xfId="0" applyFont="1" applyFill="1" applyBorder="1" applyAlignment="1" applyProtection="1">
      <alignment horizontal="center" vertical="center" wrapText="1"/>
      <protection locked="0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10" fillId="8" borderId="1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</cellXfs>
  <cellStyles count="12">
    <cellStyle name="Звичайний" xfId="0" builtinId="0"/>
    <cellStyle name="Звичайний 2" xfId="3"/>
    <cellStyle name="Обычный 13" xfId="9"/>
    <cellStyle name="Обычный 2" xfId="2"/>
    <cellStyle name="Обычный 2 2" xfId="4"/>
    <cellStyle name="Обычный 2 2 2" xfId="10"/>
    <cellStyle name="Обычный 2 3 2" xfId="7"/>
    <cellStyle name="Обычный 3" xfId="8"/>
    <cellStyle name="Обычный 5" xfId="5"/>
    <cellStyle name="Обычный 6" xfId="6"/>
    <cellStyle name="Обычный_Табель" xfId="11"/>
    <cellStyle name="Фінансовий" xfId="1" builtinId="3"/>
  </cellStyles>
  <dxfs count="29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5"/>
  <sheetViews>
    <sheetView topLeftCell="A187" zoomScale="70" zoomScaleNormal="70" workbookViewId="0">
      <selection activeCell="F204" sqref="F204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6" width="23.109375" style="26" customWidth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22.88671875" style="26" customWidth="1"/>
    <col min="12" max="12" width="18.5546875" style="26" customWidth="1"/>
    <col min="13" max="13" width="9.33203125" style="25"/>
    <col min="14" max="14" width="16.44140625" style="25" customWidth="1"/>
    <col min="15" max="16" width="9.33203125" style="25"/>
    <col min="17" max="17" width="9.88671875" style="25" bestFit="1" customWidth="1"/>
    <col min="18" max="16384" width="9.33203125" style="25"/>
  </cols>
  <sheetData>
    <row r="1" spans="1:32" s="19" customFormat="1" ht="48.75" customHeight="1" x14ac:dyDescent="0.3">
      <c r="A1" s="90" t="s">
        <v>0</v>
      </c>
      <c r="B1" s="90"/>
      <c r="C1" s="90"/>
      <c r="D1" s="90"/>
      <c r="E1" s="90"/>
      <c r="F1" s="90"/>
      <c r="G1" s="90"/>
      <c r="H1" s="21"/>
      <c r="I1" s="22"/>
      <c r="J1" s="91" t="s">
        <v>1</v>
      </c>
      <c r="K1" s="91"/>
      <c r="L1" s="91"/>
      <c r="M1" s="23"/>
      <c r="N1" s="24"/>
      <c r="O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9" customFormat="1" ht="14.25" customHeight="1" x14ac:dyDescent="0.3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2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9" customFormat="1" ht="24" customHeight="1" x14ac:dyDescent="0.3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15" customHeight="1" x14ac:dyDescent="0.3"/>
    <row r="5" spans="1:32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5</v>
      </c>
      <c r="I5" s="27" t="s">
        <v>10</v>
      </c>
      <c r="J5" s="27" t="s">
        <v>6</v>
      </c>
      <c r="K5" s="27" t="s">
        <v>11</v>
      </c>
      <c r="L5" s="27" t="s">
        <v>12</v>
      </c>
    </row>
    <row r="6" spans="1:32" s="19" customFormat="1" x14ac:dyDescent="0.35">
      <c r="A6" s="2"/>
      <c r="B6" s="1" t="s">
        <v>13</v>
      </c>
      <c r="C6" s="2"/>
      <c r="D6" s="2"/>
      <c r="E6" s="2"/>
      <c r="F6" s="2"/>
      <c r="G6" s="42"/>
      <c r="H6" s="2"/>
      <c r="I6" s="2"/>
      <c r="J6" s="3"/>
      <c r="K6" s="4"/>
      <c r="L6" s="16"/>
    </row>
    <row r="7" spans="1:32" s="28" customFormat="1" ht="20.100000000000001" customHeight="1" x14ac:dyDescent="0.3">
      <c r="A7" s="57">
        <v>1</v>
      </c>
      <c r="B7" s="10" t="s">
        <v>14</v>
      </c>
      <c r="C7" s="11" t="s">
        <v>15</v>
      </c>
      <c r="D7" s="11">
        <v>182.27</v>
      </c>
      <c r="E7" s="11">
        <v>495.83</v>
      </c>
      <c r="F7" s="12">
        <f>D7*E7</f>
        <v>90374.934099999999</v>
      </c>
      <c r="G7" s="13"/>
      <c r="H7" s="14"/>
      <c r="I7" s="15"/>
      <c r="J7" s="15"/>
      <c r="K7" s="14"/>
      <c r="L7" s="58"/>
    </row>
    <row r="8" spans="1:32" s="28" customFormat="1" ht="20.100000000000001" customHeight="1" x14ac:dyDescent="0.3">
      <c r="A8" s="57"/>
      <c r="B8" s="10"/>
      <c r="C8" s="11"/>
      <c r="D8" s="11"/>
      <c r="E8" s="11"/>
      <c r="F8" s="12"/>
      <c r="G8" s="55" t="s">
        <v>16</v>
      </c>
      <c r="H8" s="46" t="s">
        <v>15</v>
      </c>
      <c r="I8" s="46">
        <v>0.33</v>
      </c>
      <c r="J8" s="15">
        <f>I8*D7</f>
        <v>60.149100000000004</v>
      </c>
      <c r="K8" s="14" t="s">
        <v>17</v>
      </c>
      <c r="L8" s="58"/>
    </row>
    <row r="9" spans="1:32" s="28" customFormat="1" ht="20.100000000000001" customHeight="1" x14ac:dyDescent="0.3">
      <c r="A9" s="57"/>
      <c r="B9" s="10"/>
      <c r="C9" s="11"/>
      <c r="D9" s="11"/>
      <c r="E9" s="11"/>
      <c r="F9" s="12"/>
      <c r="G9" s="13" t="s">
        <v>18</v>
      </c>
      <c r="H9" s="14" t="s">
        <v>19</v>
      </c>
      <c r="I9" s="15">
        <v>52</v>
      </c>
      <c r="J9" s="15">
        <f>I9*D7</f>
        <v>9478.0400000000009</v>
      </c>
      <c r="K9" s="14" t="s">
        <v>17</v>
      </c>
      <c r="L9" s="58"/>
    </row>
    <row r="10" spans="1:32" s="28" customFormat="1" ht="20.100000000000001" customHeight="1" x14ac:dyDescent="0.3">
      <c r="A10" s="57"/>
      <c r="B10" s="10"/>
      <c r="C10" s="11"/>
      <c r="D10" s="11"/>
      <c r="E10" s="11"/>
      <c r="F10" s="12"/>
      <c r="G10" s="13" t="s">
        <v>20</v>
      </c>
      <c r="H10" s="14" t="s">
        <v>21</v>
      </c>
      <c r="I10" s="15">
        <v>0.03</v>
      </c>
      <c r="J10" s="15">
        <f>I10*D7</f>
        <v>5.4680999999999997</v>
      </c>
      <c r="K10" s="14" t="s">
        <v>17</v>
      </c>
      <c r="L10" s="58"/>
    </row>
    <row r="11" spans="1:32" s="28" customFormat="1" ht="20.100000000000001" customHeight="1" x14ac:dyDescent="0.3">
      <c r="A11" s="57"/>
      <c r="B11" s="10"/>
      <c r="C11" s="11"/>
      <c r="D11" s="11"/>
      <c r="E11" s="11"/>
      <c r="F11" s="12"/>
      <c r="G11" s="13" t="s">
        <v>22</v>
      </c>
      <c r="H11" s="14" t="s">
        <v>15</v>
      </c>
      <c r="I11" s="15">
        <v>0.22</v>
      </c>
      <c r="J11" s="15">
        <f>I11*D7</f>
        <v>40.099400000000003</v>
      </c>
      <c r="K11" s="14" t="s">
        <v>17</v>
      </c>
      <c r="L11" s="58"/>
    </row>
    <row r="12" spans="1:32" s="28" customFormat="1" ht="20.100000000000001" customHeight="1" x14ac:dyDescent="0.3">
      <c r="A12" s="57"/>
      <c r="B12" s="10"/>
      <c r="C12" s="11"/>
      <c r="D12" s="11"/>
      <c r="E12" s="11"/>
      <c r="F12" s="12"/>
      <c r="G12" s="13" t="s">
        <v>23</v>
      </c>
      <c r="H12" s="14" t="s">
        <v>24</v>
      </c>
      <c r="I12" s="15">
        <v>1E-4</v>
      </c>
      <c r="J12" s="15">
        <f>I12*D7</f>
        <v>1.8227000000000004E-2</v>
      </c>
      <c r="K12" s="14" t="s">
        <v>17</v>
      </c>
      <c r="L12" s="58"/>
    </row>
    <row r="13" spans="1:32" s="28" customFormat="1" ht="20.100000000000001" customHeight="1" x14ac:dyDescent="0.3">
      <c r="A13" s="57">
        <v>2</v>
      </c>
      <c r="B13" s="10" t="s">
        <v>25</v>
      </c>
      <c r="C13" s="11" t="s">
        <v>19</v>
      </c>
      <c r="D13" s="11">
        <f>J14</f>
        <v>13</v>
      </c>
      <c r="E13" s="11">
        <v>250</v>
      </c>
      <c r="F13" s="12">
        <f>D13*E13</f>
        <v>3250</v>
      </c>
      <c r="G13" s="13"/>
      <c r="H13" s="14"/>
      <c r="I13" s="15"/>
      <c r="J13" s="15"/>
      <c r="K13" s="14"/>
      <c r="L13" s="58"/>
    </row>
    <row r="14" spans="1:32" s="28" customFormat="1" ht="20.100000000000001" customHeight="1" x14ac:dyDescent="0.3">
      <c r="A14" s="57"/>
      <c r="B14" s="10"/>
      <c r="C14" s="11"/>
      <c r="D14" s="11"/>
      <c r="E14" s="11"/>
      <c r="F14" s="12"/>
      <c r="G14" s="13" t="s">
        <v>26</v>
      </c>
      <c r="H14" s="14" t="s">
        <v>19</v>
      </c>
      <c r="I14" s="15"/>
      <c r="J14" s="15">
        <v>13</v>
      </c>
      <c r="K14" s="14" t="s">
        <v>17</v>
      </c>
      <c r="L14" s="58"/>
    </row>
    <row r="15" spans="1:32" s="19" customFormat="1" ht="20.100000000000001" customHeight="1" x14ac:dyDescent="0.3">
      <c r="A15" s="56"/>
      <c r="B15" s="1" t="s">
        <v>27</v>
      </c>
      <c r="C15" s="5"/>
      <c r="D15" s="6"/>
      <c r="E15" s="7"/>
      <c r="F15" s="1"/>
      <c r="G15" s="8"/>
      <c r="H15" s="4"/>
      <c r="I15" s="9"/>
      <c r="J15" s="9"/>
      <c r="K15" s="4"/>
      <c r="L15" s="16"/>
    </row>
    <row r="16" spans="1:32" s="28" customFormat="1" x14ac:dyDescent="0.3">
      <c r="A16" s="57">
        <v>3</v>
      </c>
      <c r="B16" s="10" t="s">
        <v>28</v>
      </c>
      <c r="C16" s="11" t="s">
        <v>21</v>
      </c>
      <c r="D16" s="11">
        <v>21.48</v>
      </c>
      <c r="E16" s="20">
        <v>1833.33</v>
      </c>
      <c r="F16" s="12">
        <f>D16*E16</f>
        <v>39379.928399999997</v>
      </c>
      <c r="G16" s="13"/>
      <c r="H16" s="14"/>
      <c r="I16" s="15"/>
      <c r="J16" s="15"/>
      <c r="K16" s="14"/>
      <c r="L16" s="58"/>
    </row>
    <row r="17" spans="1:12" s="28" customFormat="1" ht="20.100000000000001" customHeight="1" x14ac:dyDescent="0.3">
      <c r="A17" s="57"/>
      <c r="B17" s="10"/>
      <c r="C17" s="11"/>
      <c r="D17" s="11"/>
      <c r="E17" s="11"/>
      <c r="F17" s="12"/>
      <c r="G17" s="13" t="s">
        <v>29</v>
      </c>
      <c r="H17" s="14" t="s">
        <v>19</v>
      </c>
      <c r="I17" s="15">
        <v>195</v>
      </c>
      <c r="J17" s="15">
        <f>I17*D16</f>
        <v>4188.6000000000004</v>
      </c>
      <c r="K17" s="14" t="s">
        <v>17</v>
      </c>
      <c r="L17" s="58"/>
    </row>
    <row r="18" spans="1:12" s="28" customFormat="1" ht="20.100000000000001" customHeight="1" x14ac:dyDescent="0.3">
      <c r="A18" s="57"/>
      <c r="B18" s="10"/>
      <c r="C18" s="11"/>
      <c r="D18" s="11"/>
      <c r="E18" s="11"/>
      <c r="F18" s="12"/>
      <c r="G18" s="13" t="s">
        <v>18</v>
      </c>
      <c r="H18" s="14" t="s">
        <v>19</v>
      </c>
      <c r="I18" s="15">
        <v>13</v>
      </c>
      <c r="J18" s="15">
        <f>I18*D16</f>
        <v>279.24</v>
      </c>
      <c r="K18" s="14" t="s">
        <v>17</v>
      </c>
      <c r="L18" s="58"/>
    </row>
    <row r="19" spans="1:12" s="28" customFormat="1" ht="20.100000000000001" customHeight="1" x14ac:dyDescent="0.3">
      <c r="A19" s="57"/>
      <c r="B19" s="10"/>
      <c r="C19" s="11"/>
      <c r="D19" s="11"/>
      <c r="E19" s="11"/>
      <c r="F19" s="12"/>
      <c r="G19" s="13" t="s">
        <v>20</v>
      </c>
      <c r="H19" s="14" t="s">
        <v>21</v>
      </c>
      <c r="I19" s="15">
        <v>0.3</v>
      </c>
      <c r="J19" s="15">
        <f>I19*D16</f>
        <v>6.444</v>
      </c>
      <c r="K19" s="14" t="s">
        <v>17</v>
      </c>
      <c r="L19" s="58"/>
    </row>
    <row r="20" spans="1:12" s="28" customFormat="1" ht="20.100000000000001" customHeight="1" x14ac:dyDescent="0.3">
      <c r="A20" s="57"/>
      <c r="B20" s="10"/>
      <c r="C20" s="11"/>
      <c r="D20" s="11"/>
      <c r="E20" s="11"/>
      <c r="F20" s="12"/>
      <c r="G20" s="13" t="s">
        <v>22</v>
      </c>
      <c r="H20" s="14" t="s">
        <v>15</v>
      </c>
      <c r="I20" s="15">
        <v>2</v>
      </c>
      <c r="J20" s="15">
        <f>I20*D16</f>
        <v>42.96</v>
      </c>
      <c r="K20" s="14" t="s">
        <v>17</v>
      </c>
      <c r="L20" s="58"/>
    </row>
    <row r="21" spans="1:12" s="28" customFormat="1" ht="20.100000000000001" customHeight="1" x14ac:dyDescent="0.3">
      <c r="A21" s="57"/>
      <c r="B21" s="10"/>
      <c r="C21" s="11"/>
      <c r="D21" s="11"/>
      <c r="E21" s="11"/>
      <c r="F21" s="12"/>
      <c r="G21" s="13" t="s">
        <v>23</v>
      </c>
      <c r="H21" s="14" t="s">
        <v>24</v>
      </c>
      <c r="I21" s="15">
        <v>2.5000000000000001E-3</v>
      </c>
      <c r="J21" s="15">
        <f>I21*D16</f>
        <v>5.3700000000000005E-2</v>
      </c>
      <c r="K21" s="14" t="s">
        <v>17</v>
      </c>
      <c r="L21" s="58"/>
    </row>
    <row r="22" spans="1:12" s="28" customFormat="1" ht="20.100000000000001" customHeight="1" x14ac:dyDescent="0.3">
      <c r="A22" s="57"/>
      <c r="B22" s="10"/>
      <c r="C22" s="11"/>
      <c r="D22" s="11"/>
      <c r="E22" s="11"/>
      <c r="F22" s="12"/>
      <c r="G22" s="13" t="s">
        <v>30</v>
      </c>
      <c r="H22" s="14" t="s">
        <v>31</v>
      </c>
      <c r="I22" s="15">
        <v>1.05</v>
      </c>
      <c r="J22" s="15">
        <f>I22*D16</f>
        <v>22.554000000000002</v>
      </c>
      <c r="K22" s="14" t="s">
        <v>17</v>
      </c>
      <c r="L22" s="58"/>
    </row>
    <row r="23" spans="1:12" s="28" customFormat="1" ht="20.100000000000001" customHeight="1" x14ac:dyDescent="0.3">
      <c r="A23" s="57"/>
      <c r="B23" s="10"/>
      <c r="C23" s="11"/>
      <c r="D23" s="11"/>
      <c r="E23" s="11"/>
      <c r="F23" s="12"/>
      <c r="G23" s="13" t="s">
        <v>32</v>
      </c>
      <c r="H23" s="14" t="s">
        <v>31</v>
      </c>
      <c r="I23" s="15">
        <v>4.2</v>
      </c>
      <c r="J23" s="15">
        <f>I23*D16</f>
        <v>90.216000000000008</v>
      </c>
      <c r="K23" s="14" t="s">
        <v>17</v>
      </c>
      <c r="L23" s="58"/>
    </row>
    <row r="24" spans="1:12" s="28" customFormat="1" ht="20.100000000000001" customHeight="1" x14ac:dyDescent="0.3">
      <c r="A24" s="57">
        <v>4</v>
      </c>
      <c r="B24" s="10" t="s">
        <v>33</v>
      </c>
      <c r="C24" s="11" t="s">
        <v>15</v>
      </c>
      <c r="D24" s="11">
        <v>41.2</v>
      </c>
      <c r="E24" s="11">
        <v>495.83</v>
      </c>
      <c r="F24" s="12">
        <f>D24*E24</f>
        <v>20428.196</v>
      </c>
      <c r="G24" s="13"/>
      <c r="H24" s="14"/>
      <c r="I24" s="15"/>
      <c r="J24" s="15"/>
      <c r="K24" s="14"/>
      <c r="L24" s="58"/>
    </row>
    <row r="25" spans="1:12" s="28" customFormat="1" ht="20.100000000000001" customHeight="1" x14ac:dyDescent="0.3">
      <c r="A25" s="57"/>
      <c r="B25" s="10"/>
      <c r="C25" s="11"/>
      <c r="D25" s="11"/>
      <c r="E25" s="11"/>
      <c r="F25" s="12"/>
      <c r="G25" s="13" t="s">
        <v>29</v>
      </c>
      <c r="H25" s="14" t="s">
        <v>19</v>
      </c>
      <c r="I25" s="15">
        <v>25</v>
      </c>
      <c r="J25" s="15">
        <f>I25*D24</f>
        <v>1030</v>
      </c>
      <c r="K25" s="14" t="s">
        <v>17</v>
      </c>
      <c r="L25" s="58"/>
    </row>
    <row r="26" spans="1:12" s="28" customFormat="1" ht="20.100000000000001" customHeight="1" x14ac:dyDescent="0.3">
      <c r="A26" s="57"/>
      <c r="B26" s="10"/>
      <c r="C26" s="11"/>
      <c r="D26" s="11"/>
      <c r="E26" s="11"/>
      <c r="F26" s="12"/>
      <c r="G26" s="13" t="s">
        <v>18</v>
      </c>
      <c r="H26" s="14" t="s">
        <v>19</v>
      </c>
      <c r="I26" s="15">
        <v>1.32</v>
      </c>
      <c r="J26" s="15">
        <f>I26*D24</f>
        <v>54.384000000000007</v>
      </c>
      <c r="K26" s="14" t="s">
        <v>17</v>
      </c>
      <c r="L26" s="58"/>
    </row>
    <row r="27" spans="1:12" s="28" customFormat="1" ht="20.100000000000001" customHeight="1" x14ac:dyDescent="0.3">
      <c r="A27" s="57"/>
      <c r="B27" s="10"/>
      <c r="C27" s="11"/>
      <c r="D27" s="11"/>
      <c r="E27" s="11"/>
      <c r="F27" s="12"/>
      <c r="G27" s="13" t="s">
        <v>20</v>
      </c>
      <c r="H27" s="14" t="s">
        <v>21</v>
      </c>
      <c r="I27" s="15">
        <v>3.4000000000000002E-2</v>
      </c>
      <c r="J27" s="15">
        <f>I27*D24</f>
        <v>1.4008000000000003</v>
      </c>
      <c r="K27" s="14" t="s">
        <v>17</v>
      </c>
      <c r="L27" s="58"/>
    </row>
    <row r="28" spans="1:12" s="28" customFormat="1" ht="20.100000000000001" customHeight="1" x14ac:dyDescent="0.3">
      <c r="A28" s="57"/>
      <c r="B28" s="10"/>
      <c r="C28" s="11"/>
      <c r="D28" s="11"/>
      <c r="E28" s="11"/>
      <c r="F28" s="12"/>
      <c r="G28" s="13" t="s">
        <v>22</v>
      </c>
      <c r="H28" s="14" t="s">
        <v>15</v>
      </c>
      <c r="I28" s="15">
        <v>0.22</v>
      </c>
      <c r="J28" s="15">
        <f>I28*D24</f>
        <v>9.0640000000000001</v>
      </c>
      <c r="K28" s="14" t="s">
        <v>17</v>
      </c>
      <c r="L28" s="58"/>
    </row>
    <row r="29" spans="1:12" s="28" customFormat="1" ht="20.100000000000001" customHeight="1" x14ac:dyDescent="0.3">
      <c r="A29" s="57"/>
      <c r="B29" s="10"/>
      <c r="C29" s="11"/>
      <c r="D29" s="11"/>
      <c r="E29" s="11"/>
      <c r="F29" s="12"/>
      <c r="G29" s="13" t="s">
        <v>34</v>
      </c>
      <c r="H29" s="14" t="s">
        <v>15</v>
      </c>
      <c r="I29" s="15">
        <v>4.2999999999999997E-2</v>
      </c>
      <c r="J29" s="15">
        <f>I29*D24</f>
        <v>1.7716000000000001</v>
      </c>
      <c r="K29" s="14" t="s">
        <v>17</v>
      </c>
      <c r="L29" s="58"/>
    </row>
    <row r="30" spans="1:12" s="28" customFormat="1" ht="20.100000000000001" customHeight="1" x14ac:dyDescent="0.3">
      <c r="A30" s="57"/>
      <c r="B30" s="10"/>
      <c r="C30" s="11"/>
      <c r="D30" s="11"/>
      <c r="E30" s="11"/>
      <c r="F30" s="12"/>
      <c r="G30" s="13" t="s">
        <v>23</v>
      </c>
      <c r="H30" s="14" t="s">
        <v>24</v>
      </c>
      <c r="I30" s="15">
        <v>1E-4</v>
      </c>
      <c r="J30" s="15">
        <f>I30*D24</f>
        <v>4.1200000000000004E-3</v>
      </c>
      <c r="K30" s="14" t="s">
        <v>17</v>
      </c>
      <c r="L30" s="58"/>
    </row>
    <row r="31" spans="1:12" s="28" customFormat="1" ht="20.100000000000001" customHeight="1" x14ac:dyDescent="0.3">
      <c r="A31" s="57">
        <v>5</v>
      </c>
      <c r="B31" s="10" t="s">
        <v>14</v>
      </c>
      <c r="C31" s="11" t="s">
        <v>15</v>
      </c>
      <c r="D31" s="11">
        <v>31.24</v>
      </c>
      <c r="E31" s="11">
        <v>495.83</v>
      </c>
      <c r="F31" s="12">
        <f>D31*E31</f>
        <v>15489.729199999998</v>
      </c>
      <c r="G31" s="13"/>
      <c r="H31" s="14"/>
      <c r="I31" s="15"/>
      <c r="J31" s="15"/>
      <c r="K31" s="14"/>
      <c r="L31" s="58"/>
    </row>
    <row r="32" spans="1:12" s="28" customFormat="1" ht="20.100000000000001" customHeight="1" x14ac:dyDescent="0.3">
      <c r="A32" s="57"/>
      <c r="B32" s="10"/>
      <c r="C32" s="11"/>
      <c r="D32" s="11"/>
      <c r="E32" s="11"/>
      <c r="F32" s="12"/>
      <c r="G32" s="13" t="s">
        <v>18</v>
      </c>
      <c r="H32" s="14" t="s">
        <v>19</v>
      </c>
      <c r="I32" s="15">
        <v>52</v>
      </c>
      <c r="J32" s="15">
        <f>I32*D31</f>
        <v>1624.48</v>
      </c>
      <c r="K32" s="14" t="s">
        <v>17</v>
      </c>
      <c r="L32" s="58"/>
    </row>
    <row r="33" spans="1:12" s="28" customFormat="1" ht="20.100000000000001" customHeight="1" x14ac:dyDescent="0.3">
      <c r="A33" s="57"/>
      <c r="B33" s="10"/>
      <c r="C33" s="11"/>
      <c r="D33" s="11"/>
      <c r="E33" s="11"/>
      <c r="F33" s="12"/>
      <c r="G33" s="13" t="s">
        <v>20</v>
      </c>
      <c r="H33" s="14" t="s">
        <v>21</v>
      </c>
      <c r="I33" s="15">
        <v>2.3E-2</v>
      </c>
      <c r="J33" s="15">
        <f>I33*D31</f>
        <v>0.71851999999999994</v>
      </c>
      <c r="K33" s="14" t="s">
        <v>17</v>
      </c>
      <c r="L33" s="58"/>
    </row>
    <row r="34" spans="1:12" s="28" customFormat="1" ht="20.100000000000001" customHeight="1" x14ac:dyDescent="0.3">
      <c r="A34" s="57"/>
      <c r="B34" s="10"/>
      <c r="C34" s="11"/>
      <c r="D34" s="11"/>
      <c r="E34" s="11"/>
      <c r="F34" s="12"/>
      <c r="G34" s="13" t="s">
        <v>22</v>
      </c>
      <c r="H34" s="14" t="s">
        <v>15</v>
      </c>
      <c r="I34" s="15">
        <v>0.22</v>
      </c>
      <c r="J34" s="15">
        <f>I34*D31</f>
        <v>6.8727999999999998</v>
      </c>
      <c r="K34" s="14" t="s">
        <v>17</v>
      </c>
      <c r="L34" s="58"/>
    </row>
    <row r="35" spans="1:12" s="28" customFormat="1" ht="20.100000000000001" customHeight="1" x14ac:dyDescent="0.3">
      <c r="A35" s="57"/>
      <c r="B35" s="10"/>
      <c r="C35" s="11"/>
      <c r="D35" s="11"/>
      <c r="E35" s="11"/>
      <c r="F35" s="12"/>
      <c r="G35" s="13" t="s">
        <v>34</v>
      </c>
      <c r="H35" s="14" t="s">
        <v>15</v>
      </c>
      <c r="I35" s="15">
        <v>4.2999999999999997E-2</v>
      </c>
      <c r="J35" s="15">
        <f>I35*D31</f>
        <v>1.3433199999999998</v>
      </c>
      <c r="K35" s="14" t="s">
        <v>17</v>
      </c>
      <c r="L35" s="58"/>
    </row>
    <row r="36" spans="1:12" s="28" customFormat="1" ht="20.100000000000001" customHeight="1" x14ac:dyDescent="0.3">
      <c r="A36" s="57"/>
      <c r="B36" s="10"/>
      <c r="C36" s="11"/>
      <c r="D36" s="11"/>
      <c r="E36" s="11"/>
      <c r="F36" s="12"/>
      <c r="G36" s="13" t="s">
        <v>23</v>
      </c>
      <c r="H36" s="14" t="s">
        <v>24</v>
      </c>
      <c r="I36" s="15">
        <v>2.9999999999999997E-4</v>
      </c>
      <c r="J36" s="15">
        <f>I36*D31</f>
        <v>9.3719999999999984E-3</v>
      </c>
      <c r="K36" s="14" t="s">
        <v>17</v>
      </c>
      <c r="L36" s="58"/>
    </row>
    <row r="37" spans="1:12" s="28" customFormat="1" ht="20.100000000000001" customHeight="1" x14ac:dyDescent="0.3">
      <c r="A37" s="57">
        <v>6</v>
      </c>
      <c r="B37" s="10" t="s">
        <v>35</v>
      </c>
      <c r="C37" s="11" t="s">
        <v>21</v>
      </c>
      <c r="D37" s="11">
        <v>1.67</v>
      </c>
      <c r="E37" s="20">
        <v>1833.33</v>
      </c>
      <c r="F37" s="12">
        <f>D37*E37</f>
        <v>3061.6610999999998</v>
      </c>
      <c r="G37" s="13"/>
      <c r="H37" s="14"/>
      <c r="I37" s="15"/>
      <c r="J37" s="15"/>
      <c r="K37" s="14"/>
      <c r="L37" s="58"/>
    </row>
    <row r="38" spans="1:12" s="28" customFormat="1" ht="20.100000000000001" customHeight="1" x14ac:dyDescent="0.3">
      <c r="A38" s="57"/>
      <c r="B38" s="10"/>
      <c r="C38" s="11"/>
      <c r="D38" s="11"/>
      <c r="E38" s="11"/>
      <c r="F38" s="12"/>
      <c r="G38" s="13" t="s">
        <v>18</v>
      </c>
      <c r="H38" s="14" t="s">
        <v>19</v>
      </c>
      <c r="I38" s="15">
        <v>395</v>
      </c>
      <c r="J38" s="15">
        <f>I38*D37</f>
        <v>659.65</v>
      </c>
      <c r="K38" s="14" t="s">
        <v>17</v>
      </c>
      <c r="L38" s="58"/>
    </row>
    <row r="39" spans="1:12" s="28" customFormat="1" ht="20.100000000000001" customHeight="1" x14ac:dyDescent="0.3">
      <c r="A39" s="57"/>
      <c r="B39" s="10"/>
      <c r="C39" s="11"/>
      <c r="D39" s="11"/>
      <c r="E39" s="11"/>
      <c r="F39" s="12"/>
      <c r="G39" s="13" t="s">
        <v>36</v>
      </c>
      <c r="H39" s="14" t="s">
        <v>21</v>
      </c>
      <c r="I39" s="15">
        <v>0.3</v>
      </c>
      <c r="J39" s="15">
        <f>I39*D37</f>
        <v>0.501</v>
      </c>
      <c r="K39" s="14" t="s">
        <v>17</v>
      </c>
      <c r="L39" s="58"/>
    </row>
    <row r="40" spans="1:12" s="28" customFormat="1" ht="20.100000000000001" customHeight="1" x14ac:dyDescent="0.3">
      <c r="A40" s="57"/>
      <c r="B40" s="10"/>
      <c r="C40" s="11"/>
      <c r="D40" s="11"/>
      <c r="E40" s="11"/>
      <c r="F40" s="12"/>
      <c r="G40" s="13" t="s">
        <v>22</v>
      </c>
      <c r="H40" s="14" t="s">
        <v>15</v>
      </c>
      <c r="I40" s="15">
        <v>2</v>
      </c>
      <c r="J40" s="15">
        <f>I40*D37</f>
        <v>3.34</v>
      </c>
      <c r="K40" s="14" t="s">
        <v>17</v>
      </c>
      <c r="L40" s="58"/>
    </row>
    <row r="41" spans="1:12" s="28" customFormat="1" ht="20.100000000000001" customHeight="1" x14ac:dyDescent="0.3">
      <c r="A41" s="57"/>
      <c r="B41" s="10"/>
      <c r="C41" s="11"/>
      <c r="D41" s="11"/>
      <c r="E41" s="11"/>
      <c r="F41" s="12"/>
      <c r="G41" s="13" t="s">
        <v>34</v>
      </c>
      <c r="H41" s="14" t="s">
        <v>15</v>
      </c>
      <c r="I41" s="15">
        <v>0.3</v>
      </c>
      <c r="J41" s="15">
        <f>I41*D37</f>
        <v>0.501</v>
      </c>
      <c r="K41" s="14" t="s">
        <v>17</v>
      </c>
      <c r="L41" s="58"/>
    </row>
    <row r="42" spans="1:12" s="28" customFormat="1" ht="20.100000000000001" customHeight="1" x14ac:dyDescent="0.3">
      <c r="A42" s="57"/>
      <c r="B42" s="10"/>
      <c r="C42" s="11"/>
      <c r="D42" s="11"/>
      <c r="E42" s="11"/>
      <c r="F42" s="12"/>
      <c r="G42" s="13" t="s">
        <v>23</v>
      </c>
      <c r="H42" s="14" t="s">
        <v>24</v>
      </c>
      <c r="I42" s="15">
        <v>2.5000000000000001E-3</v>
      </c>
      <c r="J42" s="15">
        <f>I42*D37</f>
        <v>4.1749999999999999E-3</v>
      </c>
      <c r="K42" s="14" t="s">
        <v>17</v>
      </c>
      <c r="L42" s="58"/>
    </row>
    <row r="43" spans="1:12" s="28" customFormat="1" ht="20.100000000000001" customHeight="1" x14ac:dyDescent="0.3">
      <c r="A43" s="57">
        <v>7</v>
      </c>
      <c r="B43" s="10" t="s">
        <v>25</v>
      </c>
      <c r="C43" s="11" t="s">
        <v>19</v>
      </c>
      <c r="D43" s="11">
        <v>19</v>
      </c>
      <c r="E43" s="11">
        <v>250</v>
      </c>
      <c r="F43" s="12">
        <f>D43*E43</f>
        <v>4750</v>
      </c>
      <c r="G43" s="13"/>
      <c r="H43" s="14"/>
      <c r="I43" s="15"/>
      <c r="J43" s="15"/>
      <c r="K43" s="14"/>
      <c r="L43" s="58"/>
    </row>
    <row r="44" spans="1:12" s="28" customFormat="1" ht="20.100000000000001" customHeight="1" x14ac:dyDescent="0.3">
      <c r="A44" s="57"/>
      <c r="B44" s="10"/>
      <c r="C44" s="11"/>
      <c r="D44" s="11"/>
      <c r="E44" s="11"/>
      <c r="F44" s="12"/>
      <c r="G44" s="13" t="s">
        <v>37</v>
      </c>
      <c r="H44" s="14" t="s">
        <v>19</v>
      </c>
      <c r="I44" s="15">
        <v>1</v>
      </c>
      <c r="J44" s="15">
        <v>1</v>
      </c>
      <c r="K44" s="14" t="s">
        <v>17</v>
      </c>
      <c r="L44" s="58"/>
    </row>
    <row r="45" spans="1:12" s="28" customFormat="1" ht="20.100000000000001" customHeight="1" x14ac:dyDescent="0.3">
      <c r="A45" s="57"/>
      <c r="B45" s="10"/>
      <c r="C45" s="11"/>
      <c r="D45" s="11"/>
      <c r="E45" s="11"/>
      <c r="F45" s="12"/>
      <c r="G45" s="13" t="s">
        <v>38</v>
      </c>
      <c r="H45" s="14" t="s">
        <v>19</v>
      </c>
      <c r="I45" s="15">
        <v>1</v>
      </c>
      <c r="J45" s="15">
        <v>2</v>
      </c>
      <c r="K45" s="14" t="s">
        <v>17</v>
      </c>
      <c r="L45" s="58"/>
    </row>
    <row r="46" spans="1:12" s="28" customFormat="1" ht="20.100000000000001" customHeight="1" x14ac:dyDescent="0.3">
      <c r="A46" s="57"/>
      <c r="B46" s="10"/>
      <c r="C46" s="11"/>
      <c r="D46" s="11"/>
      <c r="E46" s="11"/>
      <c r="F46" s="12"/>
      <c r="G46" s="13" t="s">
        <v>39</v>
      </c>
      <c r="H46" s="14" t="s">
        <v>19</v>
      </c>
      <c r="I46" s="15">
        <v>1</v>
      </c>
      <c r="J46" s="15">
        <v>14</v>
      </c>
      <c r="K46" s="14" t="s">
        <v>17</v>
      </c>
      <c r="L46" s="58"/>
    </row>
    <row r="47" spans="1:12" s="28" customFormat="1" ht="20.100000000000001" customHeight="1" x14ac:dyDescent="0.3">
      <c r="A47" s="57"/>
      <c r="B47" s="10"/>
      <c r="C47" s="11"/>
      <c r="D47" s="11"/>
      <c r="E47" s="11"/>
      <c r="F47" s="12"/>
      <c r="G47" s="13" t="s">
        <v>40</v>
      </c>
      <c r="H47" s="14" t="s">
        <v>19</v>
      </c>
      <c r="I47" s="15">
        <v>1</v>
      </c>
      <c r="J47" s="15">
        <v>2</v>
      </c>
      <c r="K47" s="14" t="s">
        <v>17</v>
      </c>
      <c r="L47" s="58"/>
    </row>
    <row r="48" spans="1:12" s="19" customFormat="1" ht="20.100000000000001" customHeight="1" x14ac:dyDescent="0.3">
      <c r="A48" s="56"/>
      <c r="B48" s="1" t="s">
        <v>41</v>
      </c>
      <c r="C48" s="5"/>
      <c r="D48" s="6"/>
      <c r="E48" s="7"/>
      <c r="F48" s="1"/>
      <c r="G48" s="8"/>
      <c r="H48" s="4"/>
      <c r="I48" s="9"/>
      <c r="J48" s="9"/>
      <c r="K48" s="4"/>
      <c r="L48" s="16"/>
    </row>
    <row r="49" spans="1:12" s="28" customFormat="1" ht="20.100000000000001" customHeight="1" x14ac:dyDescent="0.3">
      <c r="A49" s="57">
        <v>8</v>
      </c>
      <c r="B49" s="10" t="s">
        <v>33</v>
      </c>
      <c r="C49" s="11" t="s">
        <v>15</v>
      </c>
      <c r="D49" s="11">
        <v>9.36</v>
      </c>
      <c r="E49" s="11">
        <v>495.83</v>
      </c>
      <c r="F49" s="12">
        <f>D49*E49</f>
        <v>4640.9687999999996</v>
      </c>
      <c r="G49" s="13"/>
      <c r="H49" s="14"/>
      <c r="I49" s="15"/>
      <c r="J49" s="15"/>
      <c r="K49" s="14"/>
      <c r="L49" s="58"/>
    </row>
    <row r="50" spans="1:12" s="28" customFormat="1" ht="20.100000000000001" customHeight="1" x14ac:dyDescent="0.3">
      <c r="A50" s="57"/>
      <c r="B50" s="10"/>
      <c r="C50" s="11"/>
      <c r="D50" s="11"/>
      <c r="E50" s="11"/>
      <c r="F50" s="12"/>
      <c r="G50" s="13" t="s">
        <v>29</v>
      </c>
      <c r="H50" s="14" t="s">
        <v>19</v>
      </c>
      <c r="I50" s="15">
        <v>25</v>
      </c>
      <c r="J50" s="15">
        <f>I50*D49</f>
        <v>234</v>
      </c>
      <c r="K50" s="14" t="s">
        <v>17</v>
      </c>
      <c r="L50" s="58"/>
    </row>
    <row r="51" spans="1:12" s="28" customFormat="1" ht="20.100000000000001" customHeight="1" x14ac:dyDescent="0.3">
      <c r="A51" s="57"/>
      <c r="B51" s="10"/>
      <c r="C51" s="11"/>
      <c r="D51" s="11"/>
      <c r="E51" s="11"/>
      <c r="F51" s="12"/>
      <c r="G51" s="13" t="s">
        <v>18</v>
      </c>
      <c r="H51" s="14" t="s">
        <v>19</v>
      </c>
      <c r="I51" s="15">
        <v>1.32</v>
      </c>
      <c r="J51" s="15">
        <f>I51*D49</f>
        <v>12.3552</v>
      </c>
      <c r="K51" s="14" t="s">
        <v>17</v>
      </c>
      <c r="L51" s="58"/>
    </row>
    <row r="52" spans="1:12" s="28" customFormat="1" ht="20.100000000000001" customHeight="1" x14ac:dyDescent="0.3">
      <c r="A52" s="57"/>
      <c r="B52" s="10"/>
      <c r="C52" s="11"/>
      <c r="D52" s="11"/>
      <c r="E52" s="11"/>
      <c r="F52" s="12"/>
      <c r="G52" s="13" t="s">
        <v>20</v>
      </c>
      <c r="H52" s="14" t="s">
        <v>21</v>
      </c>
      <c r="I52" s="15">
        <v>3.4000000000000002E-2</v>
      </c>
      <c r="J52" s="15">
        <f>I52*D49</f>
        <v>0.31824000000000002</v>
      </c>
      <c r="K52" s="14" t="s">
        <v>17</v>
      </c>
      <c r="L52" s="58"/>
    </row>
    <row r="53" spans="1:12" s="28" customFormat="1" ht="20.100000000000001" customHeight="1" x14ac:dyDescent="0.3">
      <c r="A53" s="57"/>
      <c r="B53" s="10"/>
      <c r="C53" s="11"/>
      <c r="D53" s="11"/>
      <c r="E53" s="11"/>
      <c r="F53" s="12"/>
      <c r="G53" s="13" t="s">
        <v>22</v>
      </c>
      <c r="H53" s="14" t="s">
        <v>15</v>
      </c>
      <c r="I53" s="15">
        <v>0.22</v>
      </c>
      <c r="J53" s="15">
        <f>I53*D49</f>
        <v>2.0591999999999997</v>
      </c>
      <c r="K53" s="14" t="s">
        <v>17</v>
      </c>
      <c r="L53" s="58"/>
    </row>
    <row r="54" spans="1:12" s="28" customFormat="1" ht="20.100000000000001" customHeight="1" x14ac:dyDescent="0.3">
      <c r="A54" s="57"/>
      <c r="B54" s="10"/>
      <c r="C54" s="11"/>
      <c r="D54" s="11"/>
      <c r="E54" s="11"/>
      <c r="F54" s="12"/>
      <c r="G54" s="13" t="s">
        <v>34</v>
      </c>
      <c r="H54" s="14" t="s">
        <v>15</v>
      </c>
      <c r="I54" s="15">
        <v>4.2999999999999997E-2</v>
      </c>
      <c r="J54" s="15">
        <f>I54*D49</f>
        <v>0.40247999999999995</v>
      </c>
      <c r="K54" s="14" t="s">
        <v>17</v>
      </c>
      <c r="L54" s="58"/>
    </row>
    <row r="55" spans="1:12" s="28" customFormat="1" ht="20.100000000000001" customHeight="1" x14ac:dyDescent="0.3">
      <c r="A55" s="57"/>
      <c r="B55" s="10"/>
      <c r="C55" s="11"/>
      <c r="D55" s="11"/>
      <c r="E55" s="11"/>
      <c r="F55" s="12"/>
      <c r="G55" s="13" t="s">
        <v>23</v>
      </c>
      <c r="H55" s="14" t="s">
        <v>24</v>
      </c>
      <c r="I55" s="15">
        <v>1E-4</v>
      </c>
      <c r="J55" s="15">
        <f>I55*D49</f>
        <v>9.3599999999999998E-4</v>
      </c>
      <c r="K55" s="14" t="s">
        <v>17</v>
      </c>
      <c r="L55" s="58"/>
    </row>
    <row r="56" spans="1:12" s="28" customFormat="1" ht="20.100000000000001" customHeight="1" x14ac:dyDescent="0.3">
      <c r="A56" s="57">
        <v>9</v>
      </c>
      <c r="B56" s="10" t="s">
        <v>14</v>
      </c>
      <c r="C56" s="11" t="s">
        <v>15</v>
      </c>
      <c r="D56" s="11">
        <v>31.75</v>
      </c>
      <c r="E56" s="11">
        <v>495.83</v>
      </c>
      <c r="F56" s="12">
        <f>D56*E56</f>
        <v>15742.602499999999</v>
      </c>
      <c r="G56" s="13"/>
      <c r="H56" s="14"/>
      <c r="I56" s="15"/>
      <c r="J56" s="15"/>
      <c r="K56" s="14"/>
      <c r="L56" s="58"/>
    </row>
    <row r="57" spans="1:12" s="28" customFormat="1" ht="20.100000000000001" customHeight="1" x14ac:dyDescent="0.3">
      <c r="A57" s="57"/>
      <c r="B57" s="10"/>
      <c r="C57" s="11"/>
      <c r="D57" s="11"/>
      <c r="E57" s="11"/>
      <c r="F57" s="12"/>
      <c r="G57" s="13" t="s">
        <v>18</v>
      </c>
      <c r="H57" s="14" t="s">
        <v>19</v>
      </c>
      <c r="I57" s="15">
        <v>52</v>
      </c>
      <c r="J57" s="15">
        <f>I57*D56</f>
        <v>1651</v>
      </c>
      <c r="K57" s="14" t="s">
        <v>17</v>
      </c>
      <c r="L57" s="58"/>
    </row>
    <row r="58" spans="1:12" s="28" customFormat="1" ht="20.100000000000001" customHeight="1" x14ac:dyDescent="0.3">
      <c r="A58" s="57"/>
      <c r="B58" s="10"/>
      <c r="C58" s="11"/>
      <c r="D58" s="11"/>
      <c r="E58" s="11"/>
      <c r="F58" s="12"/>
      <c r="G58" s="13" t="s">
        <v>20</v>
      </c>
      <c r="H58" s="14" t="s">
        <v>21</v>
      </c>
      <c r="I58" s="15">
        <v>2.3E-2</v>
      </c>
      <c r="J58" s="15">
        <f>I58*D56</f>
        <v>0.73024999999999995</v>
      </c>
      <c r="K58" s="14" t="s">
        <v>17</v>
      </c>
      <c r="L58" s="58"/>
    </row>
    <row r="59" spans="1:12" s="28" customFormat="1" ht="20.100000000000001" customHeight="1" x14ac:dyDescent="0.3">
      <c r="A59" s="57"/>
      <c r="B59" s="10"/>
      <c r="C59" s="11"/>
      <c r="D59" s="11"/>
      <c r="E59" s="11"/>
      <c r="F59" s="12"/>
      <c r="G59" s="13" t="s">
        <v>22</v>
      </c>
      <c r="H59" s="14" t="s">
        <v>15</v>
      </c>
      <c r="I59" s="15">
        <v>0.22</v>
      </c>
      <c r="J59" s="15">
        <f>I59*D56</f>
        <v>6.9850000000000003</v>
      </c>
      <c r="K59" s="14" t="s">
        <v>17</v>
      </c>
      <c r="L59" s="58"/>
    </row>
    <row r="60" spans="1:12" s="28" customFormat="1" ht="20.100000000000001" customHeight="1" x14ac:dyDescent="0.3">
      <c r="A60" s="57"/>
      <c r="B60" s="10"/>
      <c r="C60" s="11"/>
      <c r="D60" s="11"/>
      <c r="E60" s="11"/>
      <c r="F60" s="12"/>
      <c r="G60" s="13" t="s">
        <v>34</v>
      </c>
      <c r="H60" s="14" t="s">
        <v>15</v>
      </c>
      <c r="I60" s="15">
        <v>4.2999999999999997E-2</v>
      </c>
      <c r="J60" s="15">
        <f>I60*D56</f>
        <v>1.3652499999999999</v>
      </c>
      <c r="K60" s="14" t="s">
        <v>17</v>
      </c>
      <c r="L60" s="58"/>
    </row>
    <row r="61" spans="1:12" s="28" customFormat="1" ht="20.100000000000001" customHeight="1" x14ac:dyDescent="0.3">
      <c r="A61" s="57"/>
      <c r="B61" s="10"/>
      <c r="C61" s="11"/>
      <c r="D61" s="11"/>
      <c r="E61" s="11"/>
      <c r="F61" s="12"/>
      <c r="G61" s="13" t="s">
        <v>23</v>
      </c>
      <c r="H61" s="14" t="s">
        <v>24</v>
      </c>
      <c r="I61" s="15">
        <v>2.9999999999999997E-4</v>
      </c>
      <c r="J61" s="15">
        <f>I61*D56</f>
        <v>9.5249999999999987E-3</v>
      </c>
      <c r="K61" s="14" t="s">
        <v>17</v>
      </c>
      <c r="L61" s="58"/>
    </row>
    <row r="62" spans="1:12" s="28" customFormat="1" ht="20.100000000000001" customHeight="1" x14ac:dyDescent="0.3">
      <c r="A62" s="57">
        <v>10</v>
      </c>
      <c r="B62" s="10" t="s">
        <v>25</v>
      </c>
      <c r="C62" s="11" t="s">
        <v>19</v>
      </c>
      <c r="D62" s="11">
        <v>2</v>
      </c>
      <c r="E62" s="11">
        <v>250</v>
      </c>
      <c r="F62" s="12">
        <f>D62*E62</f>
        <v>500</v>
      </c>
      <c r="G62" s="13"/>
      <c r="H62" s="14"/>
      <c r="I62" s="15"/>
      <c r="J62" s="15"/>
      <c r="K62" s="14"/>
      <c r="L62" s="58"/>
    </row>
    <row r="63" spans="1:12" s="28" customFormat="1" ht="20.100000000000001" customHeight="1" x14ac:dyDescent="0.3">
      <c r="A63" s="57"/>
      <c r="B63" s="10"/>
      <c r="C63" s="11"/>
      <c r="D63" s="11"/>
      <c r="E63" s="11"/>
      <c r="F63" s="12"/>
      <c r="G63" s="13" t="s">
        <v>42</v>
      </c>
      <c r="H63" s="14" t="s">
        <v>19</v>
      </c>
      <c r="I63" s="15">
        <v>1</v>
      </c>
      <c r="J63" s="15">
        <v>2</v>
      </c>
      <c r="K63" s="14" t="s">
        <v>17</v>
      </c>
      <c r="L63" s="58"/>
    </row>
    <row r="64" spans="1:12" s="19" customFormat="1" ht="20.100000000000001" customHeight="1" x14ac:dyDescent="0.3">
      <c r="A64" s="56"/>
      <c r="B64" s="1" t="s">
        <v>43</v>
      </c>
      <c r="C64" s="5"/>
      <c r="D64" s="6"/>
      <c r="E64" s="7"/>
      <c r="F64" s="1"/>
      <c r="G64" s="8"/>
      <c r="H64" s="4"/>
      <c r="I64" s="9"/>
      <c r="J64" s="9"/>
      <c r="K64" s="4"/>
      <c r="L64" s="16"/>
    </row>
    <row r="65" spans="1:12" s="28" customFormat="1" x14ac:dyDescent="0.3">
      <c r="A65" s="57">
        <v>11</v>
      </c>
      <c r="B65" s="10" t="s">
        <v>28</v>
      </c>
      <c r="C65" s="11" t="s">
        <v>21</v>
      </c>
      <c r="D65" s="11">
        <v>1.34</v>
      </c>
      <c r="E65" s="20">
        <v>1833.33</v>
      </c>
      <c r="F65" s="12">
        <f>D65*E65</f>
        <v>2456.6622000000002</v>
      </c>
      <c r="G65" s="13"/>
      <c r="H65" s="14"/>
      <c r="I65" s="15"/>
      <c r="J65" s="15"/>
      <c r="K65" s="14"/>
      <c r="L65" s="58"/>
    </row>
    <row r="66" spans="1:12" s="28" customFormat="1" ht="20.100000000000001" customHeight="1" x14ac:dyDescent="0.3">
      <c r="A66" s="57"/>
      <c r="B66" s="10"/>
      <c r="C66" s="11"/>
      <c r="D66" s="11"/>
      <c r="E66" s="11"/>
      <c r="F66" s="12"/>
      <c r="G66" s="13" t="s">
        <v>29</v>
      </c>
      <c r="H66" s="14" t="s">
        <v>19</v>
      </c>
      <c r="I66" s="15">
        <v>195</v>
      </c>
      <c r="J66" s="15">
        <f>I66*D65</f>
        <v>261.3</v>
      </c>
      <c r="K66" s="14" t="s">
        <v>17</v>
      </c>
      <c r="L66" s="58"/>
    </row>
    <row r="67" spans="1:12" s="28" customFormat="1" ht="20.100000000000001" customHeight="1" x14ac:dyDescent="0.3">
      <c r="A67" s="57"/>
      <c r="B67" s="10"/>
      <c r="C67" s="11"/>
      <c r="D67" s="11"/>
      <c r="E67" s="11"/>
      <c r="F67" s="12"/>
      <c r="G67" s="13" t="s">
        <v>18</v>
      </c>
      <c r="H67" s="14" t="s">
        <v>19</v>
      </c>
      <c r="I67" s="15">
        <v>13</v>
      </c>
      <c r="J67" s="15">
        <f>I67*D65</f>
        <v>17.420000000000002</v>
      </c>
      <c r="K67" s="14" t="s">
        <v>17</v>
      </c>
      <c r="L67" s="58"/>
    </row>
    <row r="68" spans="1:12" s="28" customFormat="1" ht="20.100000000000001" customHeight="1" x14ac:dyDescent="0.3">
      <c r="A68" s="57"/>
      <c r="B68" s="10"/>
      <c r="C68" s="11"/>
      <c r="D68" s="11"/>
      <c r="E68" s="11"/>
      <c r="F68" s="12"/>
      <c r="G68" s="13" t="s">
        <v>20</v>
      </c>
      <c r="H68" s="14" t="s">
        <v>21</v>
      </c>
      <c r="I68" s="15">
        <v>0.3</v>
      </c>
      <c r="J68" s="15">
        <f>I68*D65</f>
        <v>0.40200000000000002</v>
      </c>
      <c r="K68" s="14" t="s">
        <v>17</v>
      </c>
      <c r="L68" s="58"/>
    </row>
    <row r="69" spans="1:12" s="28" customFormat="1" ht="20.100000000000001" customHeight="1" x14ac:dyDescent="0.3">
      <c r="A69" s="57"/>
      <c r="B69" s="10"/>
      <c r="C69" s="11"/>
      <c r="D69" s="11"/>
      <c r="E69" s="11"/>
      <c r="F69" s="12"/>
      <c r="G69" s="13" t="s">
        <v>22</v>
      </c>
      <c r="H69" s="14" t="s">
        <v>15</v>
      </c>
      <c r="I69" s="15">
        <v>2</v>
      </c>
      <c r="J69" s="15">
        <f>I69*D65</f>
        <v>2.68</v>
      </c>
      <c r="K69" s="14" t="s">
        <v>17</v>
      </c>
      <c r="L69" s="58"/>
    </row>
    <row r="70" spans="1:12" s="28" customFormat="1" ht="20.100000000000001" customHeight="1" x14ac:dyDescent="0.3">
      <c r="A70" s="57"/>
      <c r="B70" s="10"/>
      <c r="C70" s="11"/>
      <c r="D70" s="11"/>
      <c r="E70" s="11"/>
      <c r="F70" s="12"/>
      <c r="G70" s="13" t="s">
        <v>23</v>
      </c>
      <c r="H70" s="14" t="s">
        <v>24</v>
      </c>
      <c r="I70" s="15">
        <v>2.5000000000000001E-3</v>
      </c>
      <c r="J70" s="15">
        <f>I70*D65</f>
        <v>3.3500000000000001E-3</v>
      </c>
      <c r="K70" s="14" t="s">
        <v>17</v>
      </c>
      <c r="L70" s="58"/>
    </row>
    <row r="71" spans="1:12" s="28" customFormat="1" ht="20.100000000000001" customHeight="1" x14ac:dyDescent="0.3">
      <c r="A71" s="57"/>
      <c r="B71" s="10"/>
      <c r="C71" s="11"/>
      <c r="D71" s="11"/>
      <c r="E71" s="11"/>
      <c r="F71" s="12"/>
      <c r="G71" s="13" t="s">
        <v>30</v>
      </c>
      <c r="H71" s="14" t="s">
        <v>31</v>
      </c>
      <c r="I71" s="15">
        <v>1.05</v>
      </c>
      <c r="J71" s="15">
        <f>I71*D65</f>
        <v>1.4070000000000003</v>
      </c>
      <c r="K71" s="14" t="s">
        <v>17</v>
      </c>
      <c r="L71" s="58"/>
    </row>
    <row r="72" spans="1:12" s="28" customFormat="1" ht="20.100000000000001" customHeight="1" x14ac:dyDescent="0.3">
      <c r="A72" s="57"/>
      <c r="B72" s="10"/>
      <c r="C72" s="11"/>
      <c r="D72" s="11"/>
      <c r="E72" s="11"/>
      <c r="F72" s="12"/>
      <c r="G72" s="13" t="s">
        <v>32</v>
      </c>
      <c r="H72" s="14" t="s">
        <v>31</v>
      </c>
      <c r="I72" s="15">
        <v>4.2</v>
      </c>
      <c r="J72" s="15">
        <f>I72*D65</f>
        <v>5.628000000000001</v>
      </c>
      <c r="K72" s="14" t="s">
        <v>17</v>
      </c>
      <c r="L72" s="58"/>
    </row>
    <row r="73" spans="1:12" s="28" customFormat="1" ht="20.100000000000001" customHeight="1" x14ac:dyDescent="0.3">
      <c r="A73" s="57">
        <v>12</v>
      </c>
      <c r="B73" s="10" t="s">
        <v>33</v>
      </c>
      <c r="C73" s="11" t="s">
        <v>15</v>
      </c>
      <c r="D73" s="11">
        <v>1.71</v>
      </c>
      <c r="E73" s="11">
        <v>495.83</v>
      </c>
      <c r="F73" s="12">
        <f>D73*E73</f>
        <v>847.86929999999995</v>
      </c>
      <c r="G73" s="13"/>
      <c r="H73" s="14"/>
      <c r="I73" s="15"/>
      <c r="J73" s="15"/>
      <c r="K73" s="14"/>
      <c r="L73" s="58"/>
    </row>
    <row r="74" spans="1:12" s="28" customFormat="1" ht="20.100000000000001" customHeight="1" x14ac:dyDescent="0.3">
      <c r="A74" s="57"/>
      <c r="B74" s="10"/>
      <c r="C74" s="11"/>
      <c r="D74" s="11"/>
      <c r="E74" s="11"/>
      <c r="F74" s="12"/>
      <c r="G74" s="13" t="s">
        <v>29</v>
      </c>
      <c r="H74" s="14" t="s">
        <v>19</v>
      </c>
      <c r="I74" s="15">
        <v>25</v>
      </c>
      <c r="J74" s="15">
        <f>I74*D73</f>
        <v>42.75</v>
      </c>
      <c r="K74" s="14" t="s">
        <v>17</v>
      </c>
      <c r="L74" s="58"/>
    </row>
    <row r="75" spans="1:12" s="28" customFormat="1" ht="20.100000000000001" customHeight="1" x14ac:dyDescent="0.3">
      <c r="A75" s="57"/>
      <c r="B75" s="10"/>
      <c r="C75" s="11"/>
      <c r="D75" s="11"/>
      <c r="E75" s="11"/>
      <c r="F75" s="12"/>
      <c r="G75" s="13" t="s">
        <v>18</v>
      </c>
      <c r="H75" s="14" t="s">
        <v>19</v>
      </c>
      <c r="I75" s="15">
        <v>1.32</v>
      </c>
      <c r="J75" s="15">
        <f>I75*D73</f>
        <v>2.2572000000000001</v>
      </c>
      <c r="K75" s="14" t="s">
        <v>17</v>
      </c>
      <c r="L75" s="58"/>
    </row>
    <row r="76" spans="1:12" s="28" customFormat="1" ht="20.100000000000001" customHeight="1" x14ac:dyDescent="0.3">
      <c r="A76" s="57"/>
      <c r="B76" s="10"/>
      <c r="C76" s="11"/>
      <c r="D76" s="11"/>
      <c r="E76" s="11"/>
      <c r="F76" s="12"/>
      <c r="G76" s="13" t="s">
        <v>20</v>
      </c>
      <c r="H76" s="14" t="s">
        <v>21</v>
      </c>
      <c r="I76" s="15">
        <v>3.4000000000000002E-2</v>
      </c>
      <c r="J76" s="15">
        <f>I76*D73</f>
        <v>5.8140000000000004E-2</v>
      </c>
      <c r="K76" s="14" t="s">
        <v>17</v>
      </c>
      <c r="L76" s="58"/>
    </row>
    <row r="77" spans="1:12" s="28" customFormat="1" ht="20.100000000000001" customHeight="1" x14ac:dyDescent="0.3">
      <c r="A77" s="57"/>
      <c r="B77" s="10"/>
      <c r="C77" s="11"/>
      <c r="D77" s="11"/>
      <c r="E77" s="11"/>
      <c r="F77" s="12"/>
      <c r="G77" s="13" t="s">
        <v>22</v>
      </c>
      <c r="H77" s="14" t="s">
        <v>15</v>
      </c>
      <c r="I77" s="15">
        <v>0.22</v>
      </c>
      <c r="J77" s="15">
        <f>I77*D73</f>
        <v>0.37619999999999998</v>
      </c>
      <c r="K77" s="14" t="s">
        <v>17</v>
      </c>
      <c r="L77" s="58"/>
    </row>
    <row r="78" spans="1:12" s="28" customFormat="1" ht="20.100000000000001" customHeight="1" x14ac:dyDescent="0.3">
      <c r="A78" s="57"/>
      <c r="B78" s="10"/>
      <c r="C78" s="11"/>
      <c r="D78" s="11"/>
      <c r="E78" s="11"/>
      <c r="F78" s="12"/>
      <c r="G78" s="13" t="s">
        <v>34</v>
      </c>
      <c r="H78" s="14" t="s">
        <v>15</v>
      </c>
      <c r="I78" s="15">
        <v>4.2999999999999997E-2</v>
      </c>
      <c r="J78" s="15">
        <f>I78*D73</f>
        <v>7.3529999999999998E-2</v>
      </c>
      <c r="K78" s="14" t="s">
        <v>17</v>
      </c>
      <c r="L78" s="58"/>
    </row>
    <row r="79" spans="1:12" s="28" customFormat="1" ht="20.100000000000001" customHeight="1" x14ac:dyDescent="0.3">
      <c r="A79" s="57"/>
      <c r="B79" s="10"/>
      <c r="C79" s="11"/>
      <c r="D79" s="11"/>
      <c r="E79" s="11"/>
      <c r="F79" s="12"/>
      <c r="G79" s="13" t="s">
        <v>23</v>
      </c>
      <c r="H79" s="14" t="s">
        <v>24</v>
      </c>
      <c r="I79" s="15">
        <v>1E-4</v>
      </c>
      <c r="J79" s="15">
        <f>I79*D73</f>
        <v>1.7100000000000001E-4</v>
      </c>
      <c r="K79" s="14" t="s">
        <v>17</v>
      </c>
      <c r="L79" s="58"/>
    </row>
    <row r="80" spans="1:12" s="28" customFormat="1" ht="20.100000000000001" customHeight="1" x14ac:dyDescent="0.3">
      <c r="A80" s="57">
        <v>13</v>
      </c>
      <c r="B80" s="10" t="s">
        <v>14</v>
      </c>
      <c r="C80" s="11" t="s">
        <v>15</v>
      </c>
      <c r="D80" s="11">
        <v>17.7</v>
      </c>
      <c r="E80" s="11">
        <v>495.83</v>
      </c>
      <c r="F80" s="12">
        <f>D80*E80</f>
        <v>8776.1909999999989</v>
      </c>
      <c r="G80" s="13"/>
      <c r="H80" s="14"/>
      <c r="I80" s="15"/>
      <c r="J80" s="15"/>
      <c r="K80" s="14"/>
      <c r="L80" s="58"/>
    </row>
    <row r="81" spans="1:12" s="28" customFormat="1" ht="20.100000000000001" customHeight="1" x14ac:dyDescent="0.3">
      <c r="A81" s="57"/>
      <c r="B81" s="10"/>
      <c r="C81" s="11"/>
      <c r="D81" s="11"/>
      <c r="E81" s="11"/>
      <c r="F81" s="12"/>
      <c r="G81" s="13" t="s">
        <v>18</v>
      </c>
      <c r="H81" s="14" t="s">
        <v>19</v>
      </c>
      <c r="I81" s="15">
        <v>52</v>
      </c>
      <c r="J81" s="15">
        <f>I81*D80</f>
        <v>920.4</v>
      </c>
      <c r="K81" s="14" t="s">
        <v>17</v>
      </c>
      <c r="L81" s="58"/>
    </row>
    <row r="82" spans="1:12" s="28" customFormat="1" ht="20.100000000000001" customHeight="1" x14ac:dyDescent="0.3">
      <c r="A82" s="57"/>
      <c r="B82" s="10"/>
      <c r="C82" s="11"/>
      <c r="D82" s="11"/>
      <c r="E82" s="11"/>
      <c r="F82" s="12"/>
      <c r="G82" s="13" t="s">
        <v>20</v>
      </c>
      <c r="H82" s="14" t="s">
        <v>21</v>
      </c>
      <c r="I82" s="15">
        <v>2.3E-2</v>
      </c>
      <c r="J82" s="15">
        <f>I82*D80</f>
        <v>0.40709999999999996</v>
      </c>
      <c r="K82" s="14" t="s">
        <v>17</v>
      </c>
      <c r="L82" s="58"/>
    </row>
    <row r="83" spans="1:12" s="28" customFormat="1" ht="20.100000000000001" customHeight="1" x14ac:dyDescent="0.3">
      <c r="A83" s="57"/>
      <c r="B83" s="10"/>
      <c r="C83" s="11"/>
      <c r="D83" s="11"/>
      <c r="E83" s="11"/>
      <c r="F83" s="12"/>
      <c r="G83" s="13" t="s">
        <v>22</v>
      </c>
      <c r="H83" s="14" t="s">
        <v>15</v>
      </c>
      <c r="I83" s="15">
        <v>0.22</v>
      </c>
      <c r="J83" s="15">
        <f>I83*D80</f>
        <v>3.8939999999999997</v>
      </c>
      <c r="K83" s="14" t="s">
        <v>17</v>
      </c>
      <c r="L83" s="58"/>
    </row>
    <row r="84" spans="1:12" s="28" customFormat="1" ht="20.100000000000001" customHeight="1" x14ac:dyDescent="0.3">
      <c r="A84" s="57"/>
      <c r="B84" s="10"/>
      <c r="C84" s="11"/>
      <c r="D84" s="11"/>
      <c r="E84" s="11"/>
      <c r="F84" s="12"/>
      <c r="G84" s="13" t="s">
        <v>34</v>
      </c>
      <c r="H84" s="14" t="s">
        <v>15</v>
      </c>
      <c r="I84" s="15">
        <v>4.2999999999999997E-2</v>
      </c>
      <c r="J84" s="15">
        <f>I84*D80</f>
        <v>0.76109999999999989</v>
      </c>
      <c r="K84" s="14" t="s">
        <v>17</v>
      </c>
      <c r="L84" s="58"/>
    </row>
    <row r="85" spans="1:12" s="28" customFormat="1" ht="20.100000000000001" customHeight="1" x14ac:dyDescent="0.3">
      <c r="A85" s="57"/>
      <c r="B85" s="10"/>
      <c r="C85" s="11"/>
      <c r="D85" s="11"/>
      <c r="E85" s="11"/>
      <c r="F85" s="12"/>
      <c r="G85" s="13" t="s">
        <v>23</v>
      </c>
      <c r="H85" s="14" t="s">
        <v>24</v>
      </c>
      <c r="I85" s="15">
        <v>2.9999999999999997E-4</v>
      </c>
      <c r="J85" s="15">
        <f>I85*D80</f>
        <v>5.3099999999999996E-3</v>
      </c>
      <c r="K85" s="14" t="s">
        <v>17</v>
      </c>
      <c r="L85" s="58"/>
    </row>
    <row r="86" spans="1:12" s="28" customFormat="1" ht="20.100000000000001" customHeight="1" x14ac:dyDescent="0.3">
      <c r="A86" s="57">
        <v>14</v>
      </c>
      <c r="B86" s="10" t="s">
        <v>35</v>
      </c>
      <c r="C86" s="11" t="s">
        <v>21</v>
      </c>
      <c r="D86" s="11">
        <v>0.26</v>
      </c>
      <c r="E86" s="20">
        <v>1833.33</v>
      </c>
      <c r="F86" s="12">
        <f>D86*E86</f>
        <v>476.66579999999999</v>
      </c>
      <c r="G86" s="13"/>
      <c r="H86" s="14"/>
      <c r="I86" s="15"/>
      <c r="J86" s="15"/>
      <c r="K86" s="14"/>
      <c r="L86" s="58"/>
    </row>
    <row r="87" spans="1:12" s="28" customFormat="1" ht="20.100000000000001" customHeight="1" x14ac:dyDescent="0.3">
      <c r="A87" s="57"/>
      <c r="B87" s="10"/>
      <c r="C87" s="11"/>
      <c r="D87" s="11"/>
      <c r="E87" s="11"/>
      <c r="F87" s="12"/>
      <c r="G87" s="13" t="s">
        <v>18</v>
      </c>
      <c r="H87" s="14" t="s">
        <v>19</v>
      </c>
      <c r="I87" s="15">
        <v>395</v>
      </c>
      <c r="J87" s="15">
        <f>I87*D86</f>
        <v>102.7</v>
      </c>
      <c r="K87" s="14" t="s">
        <v>17</v>
      </c>
      <c r="L87" s="58"/>
    </row>
    <row r="88" spans="1:12" s="28" customFormat="1" ht="20.100000000000001" customHeight="1" x14ac:dyDescent="0.3">
      <c r="A88" s="57"/>
      <c r="B88" s="10"/>
      <c r="C88" s="11"/>
      <c r="D88" s="11"/>
      <c r="E88" s="11"/>
      <c r="F88" s="12"/>
      <c r="G88" s="13" t="s">
        <v>36</v>
      </c>
      <c r="H88" s="14" t="s">
        <v>21</v>
      </c>
      <c r="I88" s="15">
        <v>0.3</v>
      </c>
      <c r="J88" s="15">
        <f>I88*D86</f>
        <v>7.8E-2</v>
      </c>
      <c r="K88" s="14" t="s">
        <v>17</v>
      </c>
      <c r="L88" s="58"/>
    </row>
    <row r="89" spans="1:12" s="28" customFormat="1" ht="20.100000000000001" customHeight="1" x14ac:dyDescent="0.3">
      <c r="A89" s="57"/>
      <c r="B89" s="10"/>
      <c r="C89" s="11"/>
      <c r="D89" s="11"/>
      <c r="E89" s="11"/>
      <c r="F89" s="12"/>
      <c r="G89" s="13" t="s">
        <v>22</v>
      </c>
      <c r="H89" s="14" t="s">
        <v>15</v>
      </c>
      <c r="I89" s="15">
        <v>2</v>
      </c>
      <c r="J89" s="15">
        <f>I89*D86</f>
        <v>0.52</v>
      </c>
      <c r="K89" s="14" t="s">
        <v>17</v>
      </c>
      <c r="L89" s="58"/>
    </row>
    <row r="90" spans="1:12" s="28" customFormat="1" ht="20.100000000000001" customHeight="1" x14ac:dyDescent="0.3">
      <c r="A90" s="57"/>
      <c r="B90" s="10"/>
      <c r="C90" s="11"/>
      <c r="D90" s="11"/>
      <c r="E90" s="11"/>
      <c r="F90" s="12"/>
      <c r="G90" s="13" t="s">
        <v>34</v>
      </c>
      <c r="H90" s="14" t="s">
        <v>15</v>
      </c>
      <c r="I90" s="15">
        <v>0.3</v>
      </c>
      <c r="J90" s="15">
        <f>I90*D86</f>
        <v>7.8E-2</v>
      </c>
      <c r="K90" s="14" t="s">
        <v>17</v>
      </c>
      <c r="L90" s="58"/>
    </row>
    <row r="91" spans="1:12" s="28" customFormat="1" ht="20.100000000000001" customHeight="1" x14ac:dyDescent="0.3">
      <c r="A91" s="57"/>
      <c r="B91" s="10"/>
      <c r="C91" s="11"/>
      <c r="D91" s="11"/>
      <c r="E91" s="11"/>
      <c r="F91" s="12"/>
      <c r="G91" s="13" t="s">
        <v>23</v>
      </c>
      <c r="H91" s="14" t="s">
        <v>24</v>
      </c>
      <c r="I91" s="15">
        <v>2.5000000000000001E-3</v>
      </c>
      <c r="J91" s="15">
        <f>I91*D86</f>
        <v>6.5000000000000008E-4</v>
      </c>
      <c r="K91" s="14" t="s">
        <v>17</v>
      </c>
      <c r="L91" s="58"/>
    </row>
    <row r="92" spans="1:12" s="28" customFormat="1" ht="20.100000000000001" customHeight="1" x14ac:dyDescent="0.3">
      <c r="A92" s="57">
        <v>15</v>
      </c>
      <c r="B92" s="10" t="s">
        <v>25</v>
      </c>
      <c r="C92" s="11" t="s">
        <v>19</v>
      </c>
      <c r="D92" s="11">
        <v>4</v>
      </c>
      <c r="E92" s="11">
        <v>480</v>
      </c>
      <c r="F92" s="12">
        <f>D92*E92</f>
        <v>1920</v>
      </c>
      <c r="G92" s="13"/>
      <c r="H92" s="14"/>
      <c r="I92" s="15"/>
      <c r="J92" s="15"/>
      <c r="K92" s="14"/>
      <c r="L92" s="58"/>
    </row>
    <row r="93" spans="1:12" s="28" customFormat="1" ht="20.100000000000001" customHeight="1" x14ac:dyDescent="0.3">
      <c r="A93" s="57"/>
      <c r="B93" s="10"/>
      <c r="C93" s="11"/>
      <c r="D93" s="11"/>
      <c r="E93" s="11"/>
      <c r="F93" s="12"/>
      <c r="G93" s="13" t="s">
        <v>44</v>
      </c>
      <c r="H93" s="14" t="s">
        <v>19</v>
      </c>
      <c r="I93" s="15">
        <v>1</v>
      </c>
      <c r="J93" s="15">
        <v>2</v>
      </c>
      <c r="K93" s="14" t="s">
        <v>17</v>
      </c>
      <c r="L93" s="58"/>
    </row>
    <row r="94" spans="1:12" s="28" customFormat="1" ht="20.100000000000001" customHeight="1" x14ac:dyDescent="0.3">
      <c r="A94" s="57"/>
      <c r="B94" s="10"/>
      <c r="C94" s="11"/>
      <c r="D94" s="11"/>
      <c r="E94" s="11"/>
      <c r="F94" s="12"/>
      <c r="G94" s="13" t="s">
        <v>45</v>
      </c>
      <c r="H94" s="14" t="s">
        <v>19</v>
      </c>
      <c r="I94" s="15">
        <v>1</v>
      </c>
      <c r="J94" s="15">
        <v>2</v>
      </c>
      <c r="K94" s="14" t="s">
        <v>17</v>
      </c>
      <c r="L94" s="58"/>
    </row>
    <row r="95" spans="1:12" s="19" customFormat="1" ht="20.100000000000001" customHeight="1" x14ac:dyDescent="0.3">
      <c r="A95" s="56"/>
      <c r="B95" s="1" t="s">
        <v>46</v>
      </c>
      <c r="C95" s="5"/>
      <c r="D95" s="6"/>
      <c r="E95" s="7"/>
      <c r="F95" s="1"/>
      <c r="G95" s="8"/>
      <c r="H95" s="4"/>
      <c r="I95" s="9"/>
      <c r="J95" s="9"/>
      <c r="K95" s="4"/>
      <c r="L95" s="16"/>
    </row>
    <row r="96" spans="1:12" s="19" customFormat="1" ht="20.100000000000001" customHeight="1" x14ac:dyDescent="0.3">
      <c r="A96" s="56"/>
      <c r="B96" s="1" t="s">
        <v>27</v>
      </c>
      <c r="C96" s="5"/>
      <c r="D96" s="6"/>
      <c r="E96" s="7"/>
      <c r="F96" s="1"/>
      <c r="G96" s="8"/>
      <c r="H96" s="4"/>
      <c r="I96" s="9"/>
      <c r="J96" s="9"/>
      <c r="K96" s="4"/>
      <c r="L96" s="16"/>
    </row>
    <row r="97" spans="1:12" s="28" customFormat="1" ht="20.100000000000001" customHeight="1" x14ac:dyDescent="0.3">
      <c r="A97" s="57">
        <v>16</v>
      </c>
      <c r="B97" s="10" t="s">
        <v>33</v>
      </c>
      <c r="C97" s="11" t="s">
        <v>15</v>
      </c>
      <c r="D97" s="11">
        <v>12.32</v>
      </c>
      <c r="E97" s="11">
        <v>495.83</v>
      </c>
      <c r="F97" s="12">
        <f>D97*E97</f>
        <v>6108.6256000000003</v>
      </c>
      <c r="G97" s="13"/>
      <c r="H97" s="14"/>
      <c r="I97" s="15"/>
      <c r="J97" s="15"/>
      <c r="K97" s="14"/>
      <c r="L97" s="58"/>
    </row>
    <row r="98" spans="1:12" s="28" customFormat="1" ht="20.100000000000001" customHeight="1" x14ac:dyDescent="0.3">
      <c r="A98" s="57"/>
      <c r="B98" s="10"/>
      <c r="C98" s="11"/>
      <c r="D98" s="11"/>
      <c r="E98" s="11"/>
      <c r="F98" s="12"/>
      <c r="G98" s="13" t="s">
        <v>29</v>
      </c>
      <c r="H98" s="14" t="s">
        <v>19</v>
      </c>
      <c r="I98" s="15">
        <v>25</v>
      </c>
      <c r="J98" s="15">
        <f>I98*D97</f>
        <v>308</v>
      </c>
      <c r="K98" s="14" t="s">
        <v>17</v>
      </c>
      <c r="L98" s="58"/>
    </row>
    <row r="99" spans="1:12" s="28" customFormat="1" ht="20.100000000000001" customHeight="1" x14ac:dyDescent="0.3">
      <c r="A99" s="57"/>
      <c r="B99" s="10"/>
      <c r="C99" s="11"/>
      <c r="D99" s="11"/>
      <c r="E99" s="11"/>
      <c r="F99" s="12"/>
      <c r="G99" s="13" t="s">
        <v>18</v>
      </c>
      <c r="H99" s="14" t="s">
        <v>19</v>
      </c>
      <c r="I99" s="15">
        <v>1.32</v>
      </c>
      <c r="J99" s="15">
        <f>I99*D97</f>
        <v>16.2624</v>
      </c>
      <c r="K99" s="14" t="s">
        <v>17</v>
      </c>
      <c r="L99" s="58"/>
    </row>
    <row r="100" spans="1:12" s="28" customFormat="1" ht="20.100000000000001" customHeight="1" x14ac:dyDescent="0.3">
      <c r="A100" s="57"/>
      <c r="B100" s="10"/>
      <c r="C100" s="11"/>
      <c r="D100" s="11"/>
      <c r="E100" s="11"/>
      <c r="F100" s="12"/>
      <c r="G100" s="13" t="s">
        <v>20</v>
      </c>
      <c r="H100" s="14" t="s">
        <v>21</v>
      </c>
      <c r="I100" s="15">
        <v>3.4000000000000002E-2</v>
      </c>
      <c r="J100" s="15">
        <f>I100*D97</f>
        <v>0.41888000000000003</v>
      </c>
      <c r="K100" s="14" t="s">
        <v>17</v>
      </c>
      <c r="L100" s="58"/>
    </row>
    <row r="101" spans="1:12" s="28" customFormat="1" ht="20.100000000000001" customHeight="1" x14ac:dyDescent="0.3">
      <c r="A101" s="57"/>
      <c r="B101" s="10"/>
      <c r="C101" s="11"/>
      <c r="D101" s="11"/>
      <c r="E101" s="11"/>
      <c r="F101" s="12"/>
      <c r="G101" s="13" t="s">
        <v>22</v>
      </c>
      <c r="H101" s="14" t="s">
        <v>15</v>
      </c>
      <c r="I101" s="15">
        <v>0.22</v>
      </c>
      <c r="J101" s="15">
        <f>I101*D97</f>
        <v>2.7103999999999999</v>
      </c>
      <c r="K101" s="14" t="s">
        <v>17</v>
      </c>
      <c r="L101" s="58"/>
    </row>
    <row r="102" spans="1:12" s="28" customFormat="1" ht="20.100000000000001" customHeight="1" x14ac:dyDescent="0.3">
      <c r="A102" s="57"/>
      <c r="B102" s="10"/>
      <c r="C102" s="11"/>
      <c r="D102" s="11"/>
      <c r="E102" s="11"/>
      <c r="F102" s="12"/>
      <c r="G102" s="13" t="s">
        <v>34</v>
      </c>
      <c r="H102" s="14" t="s">
        <v>15</v>
      </c>
      <c r="I102" s="15">
        <v>4.2999999999999997E-2</v>
      </c>
      <c r="J102" s="15">
        <f>I102*D97</f>
        <v>0.52976000000000001</v>
      </c>
      <c r="K102" s="14" t="s">
        <v>17</v>
      </c>
      <c r="L102" s="58"/>
    </row>
    <row r="103" spans="1:12" s="28" customFormat="1" ht="20.100000000000001" customHeight="1" x14ac:dyDescent="0.3">
      <c r="A103" s="57"/>
      <c r="B103" s="10"/>
      <c r="C103" s="11"/>
      <c r="D103" s="11"/>
      <c r="E103" s="11"/>
      <c r="F103" s="12"/>
      <c r="G103" s="13" t="s">
        <v>23</v>
      </c>
      <c r="H103" s="14" t="s">
        <v>24</v>
      </c>
      <c r="I103" s="15">
        <v>1E-4</v>
      </c>
      <c r="J103" s="15">
        <f>I103*D97</f>
        <v>1.232E-3</v>
      </c>
      <c r="K103" s="14" t="s">
        <v>17</v>
      </c>
      <c r="L103" s="58"/>
    </row>
    <row r="104" spans="1:12" s="28" customFormat="1" ht="20.100000000000001" customHeight="1" x14ac:dyDescent="0.3">
      <c r="A104" s="57">
        <v>17</v>
      </c>
      <c r="B104" s="10" t="s">
        <v>14</v>
      </c>
      <c r="C104" s="11" t="s">
        <v>15</v>
      </c>
      <c r="D104" s="11">
        <v>59.46</v>
      </c>
      <c r="E104" s="11">
        <v>495.83</v>
      </c>
      <c r="F104" s="12">
        <f>D104*E104</f>
        <v>29482.051800000001</v>
      </c>
      <c r="G104" s="13"/>
      <c r="H104" s="14"/>
      <c r="I104" s="15"/>
      <c r="J104" s="15"/>
      <c r="K104" s="14"/>
      <c r="L104" s="58"/>
    </row>
    <row r="105" spans="1:12" s="28" customFormat="1" ht="20.100000000000001" customHeight="1" x14ac:dyDescent="0.3">
      <c r="A105" s="57"/>
      <c r="B105" s="10"/>
      <c r="C105" s="11"/>
      <c r="D105" s="11"/>
      <c r="E105" s="11"/>
      <c r="F105" s="12"/>
      <c r="G105" s="13" t="s">
        <v>18</v>
      </c>
      <c r="H105" s="14" t="s">
        <v>19</v>
      </c>
      <c r="I105" s="15">
        <v>52</v>
      </c>
      <c r="J105" s="15">
        <f>I105*D104</f>
        <v>3091.92</v>
      </c>
      <c r="K105" s="14" t="s">
        <v>17</v>
      </c>
      <c r="L105" s="58"/>
    </row>
    <row r="106" spans="1:12" s="28" customFormat="1" ht="20.100000000000001" customHeight="1" x14ac:dyDescent="0.3">
      <c r="A106" s="57"/>
      <c r="B106" s="10"/>
      <c r="C106" s="11"/>
      <c r="D106" s="11"/>
      <c r="E106" s="11"/>
      <c r="F106" s="12"/>
      <c r="G106" s="13" t="s">
        <v>20</v>
      </c>
      <c r="H106" s="14" t="s">
        <v>21</v>
      </c>
      <c r="I106" s="15">
        <v>2.3E-2</v>
      </c>
      <c r="J106" s="15">
        <f>I106*D104</f>
        <v>1.36758</v>
      </c>
      <c r="K106" s="14" t="s">
        <v>17</v>
      </c>
      <c r="L106" s="58"/>
    </row>
    <row r="107" spans="1:12" s="28" customFormat="1" ht="20.100000000000001" customHeight="1" x14ac:dyDescent="0.3">
      <c r="A107" s="57"/>
      <c r="B107" s="10"/>
      <c r="C107" s="11"/>
      <c r="D107" s="11"/>
      <c r="E107" s="11"/>
      <c r="F107" s="12"/>
      <c r="G107" s="13" t="s">
        <v>22</v>
      </c>
      <c r="H107" s="14" t="s">
        <v>15</v>
      </c>
      <c r="I107" s="15">
        <v>0.22</v>
      </c>
      <c r="J107" s="15">
        <f>I107*D104</f>
        <v>13.081200000000001</v>
      </c>
      <c r="K107" s="14" t="s">
        <v>17</v>
      </c>
      <c r="L107" s="58"/>
    </row>
    <row r="108" spans="1:12" s="28" customFormat="1" ht="20.100000000000001" customHeight="1" x14ac:dyDescent="0.3">
      <c r="A108" s="57"/>
      <c r="B108" s="10"/>
      <c r="C108" s="11"/>
      <c r="D108" s="11"/>
      <c r="E108" s="11"/>
      <c r="F108" s="12"/>
      <c r="G108" s="13" t="s">
        <v>34</v>
      </c>
      <c r="H108" s="14" t="s">
        <v>15</v>
      </c>
      <c r="I108" s="15">
        <v>4.2999999999999997E-2</v>
      </c>
      <c r="J108" s="15">
        <f>I108*D104</f>
        <v>2.5567799999999998</v>
      </c>
      <c r="K108" s="14" t="s">
        <v>17</v>
      </c>
      <c r="L108" s="58"/>
    </row>
    <row r="109" spans="1:12" s="28" customFormat="1" ht="20.100000000000001" customHeight="1" x14ac:dyDescent="0.3">
      <c r="A109" s="57"/>
      <c r="B109" s="10"/>
      <c r="C109" s="11"/>
      <c r="D109" s="11"/>
      <c r="E109" s="11"/>
      <c r="F109" s="12"/>
      <c r="G109" s="13" t="s">
        <v>23</v>
      </c>
      <c r="H109" s="14" t="s">
        <v>24</v>
      </c>
      <c r="I109" s="15">
        <v>2.9999999999999997E-4</v>
      </c>
      <c r="J109" s="15">
        <f>I109*D104</f>
        <v>1.7838E-2</v>
      </c>
      <c r="K109" s="14" t="s">
        <v>17</v>
      </c>
      <c r="L109" s="58"/>
    </row>
    <row r="110" spans="1:12" s="28" customFormat="1" ht="20.100000000000001" customHeight="1" x14ac:dyDescent="0.3">
      <c r="A110" s="56"/>
      <c r="B110" s="1" t="s">
        <v>41</v>
      </c>
      <c r="C110" s="5"/>
      <c r="D110" s="6"/>
      <c r="E110" s="7"/>
      <c r="F110" s="1"/>
      <c r="G110" s="8"/>
      <c r="H110" s="4"/>
      <c r="I110" s="9"/>
      <c r="J110" s="9"/>
      <c r="K110" s="4"/>
      <c r="L110" s="16"/>
    </row>
    <row r="111" spans="1:12" s="28" customFormat="1" ht="20.100000000000001" customHeight="1" x14ac:dyDescent="0.3">
      <c r="A111" s="57">
        <v>18</v>
      </c>
      <c r="B111" s="10" t="s">
        <v>14</v>
      </c>
      <c r="C111" s="11" t="s">
        <v>15</v>
      </c>
      <c r="D111" s="11">
        <v>59.58</v>
      </c>
      <c r="E111" s="11">
        <v>495.83</v>
      </c>
      <c r="F111" s="12">
        <f>D111*E111</f>
        <v>29541.551399999997</v>
      </c>
      <c r="G111" s="13"/>
      <c r="H111" s="14"/>
      <c r="I111" s="15"/>
      <c r="J111" s="15"/>
      <c r="K111" s="14"/>
      <c r="L111" s="58"/>
    </row>
    <row r="112" spans="1:12" s="28" customFormat="1" ht="20.100000000000001" customHeight="1" x14ac:dyDescent="0.3">
      <c r="A112" s="57"/>
      <c r="B112" s="10"/>
      <c r="C112" s="11"/>
      <c r="D112" s="11"/>
      <c r="E112" s="11"/>
      <c r="F112" s="12"/>
      <c r="G112" s="13" t="s">
        <v>18</v>
      </c>
      <c r="H112" s="14" t="s">
        <v>19</v>
      </c>
      <c r="I112" s="15">
        <v>52</v>
      </c>
      <c r="J112" s="15">
        <f>I112*D111</f>
        <v>3098.16</v>
      </c>
      <c r="K112" s="14" t="s">
        <v>17</v>
      </c>
      <c r="L112" s="58"/>
    </row>
    <row r="113" spans="1:12" s="28" customFormat="1" ht="20.100000000000001" customHeight="1" x14ac:dyDescent="0.3">
      <c r="A113" s="57"/>
      <c r="B113" s="10"/>
      <c r="C113" s="11"/>
      <c r="D113" s="11"/>
      <c r="E113" s="11"/>
      <c r="F113" s="12"/>
      <c r="G113" s="13" t="s">
        <v>20</v>
      </c>
      <c r="H113" s="14" t="s">
        <v>21</v>
      </c>
      <c r="I113" s="15">
        <v>2.3E-2</v>
      </c>
      <c r="J113" s="15">
        <f>I113*D111</f>
        <v>1.3703399999999999</v>
      </c>
      <c r="K113" s="14" t="s">
        <v>17</v>
      </c>
      <c r="L113" s="58"/>
    </row>
    <row r="114" spans="1:12" s="28" customFormat="1" ht="20.100000000000001" customHeight="1" x14ac:dyDescent="0.3">
      <c r="A114" s="57"/>
      <c r="B114" s="10"/>
      <c r="C114" s="11"/>
      <c r="D114" s="11"/>
      <c r="E114" s="11"/>
      <c r="F114" s="12"/>
      <c r="G114" s="13" t="s">
        <v>22</v>
      </c>
      <c r="H114" s="14" t="s">
        <v>15</v>
      </c>
      <c r="I114" s="15">
        <v>0.22</v>
      </c>
      <c r="J114" s="15">
        <f>I114*D111</f>
        <v>13.1076</v>
      </c>
      <c r="K114" s="14" t="s">
        <v>17</v>
      </c>
      <c r="L114" s="58"/>
    </row>
    <row r="115" spans="1:12" s="28" customFormat="1" ht="20.100000000000001" customHeight="1" x14ac:dyDescent="0.3">
      <c r="A115" s="57"/>
      <c r="B115" s="10"/>
      <c r="C115" s="11"/>
      <c r="D115" s="11"/>
      <c r="E115" s="11"/>
      <c r="F115" s="12"/>
      <c r="G115" s="13" t="s">
        <v>34</v>
      </c>
      <c r="H115" s="14" t="s">
        <v>15</v>
      </c>
      <c r="I115" s="15">
        <v>4.2999999999999997E-2</v>
      </c>
      <c r="J115" s="15">
        <f>I115*D111</f>
        <v>2.5619399999999999</v>
      </c>
      <c r="K115" s="14" t="s">
        <v>17</v>
      </c>
      <c r="L115" s="58"/>
    </row>
    <row r="116" spans="1:12" s="28" customFormat="1" ht="20.100000000000001" customHeight="1" x14ac:dyDescent="0.3">
      <c r="A116" s="57"/>
      <c r="B116" s="10"/>
      <c r="C116" s="11"/>
      <c r="D116" s="11"/>
      <c r="E116" s="11"/>
      <c r="F116" s="12"/>
      <c r="G116" s="13" t="s">
        <v>23</v>
      </c>
      <c r="H116" s="14" t="s">
        <v>24</v>
      </c>
      <c r="I116" s="15">
        <v>2.9999999999999997E-4</v>
      </c>
      <c r="J116" s="15">
        <f>I116*D111</f>
        <v>1.7873999999999998E-2</v>
      </c>
      <c r="K116" s="14" t="s">
        <v>17</v>
      </c>
      <c r="L116" s="58"/>
    </row>
    <row r="117" spans="1:12" s="28" customFormat="1" ht="20.100000000000001" customHeight="1" x14ac:dyDescent="0.3">
      <c r="A117" s="57">
        <v>19</v>
      </c>
      <c r="B117" s="10" t="s">
        <v>25</v>
      </c>
      <c r="C117" s="11" t="s">
        <v>19</v>
      </c>
      <c r="D117" s="11">
        <v>6</v>
      </c>
      <c r="E117" s="11">
        <v>250</v>
      </c>
      <c r="F117" s="12">
        <f>D117*E117</f>
        <v>1500</v>
      </c>
      <c r="G117" s="13"/>
      <c r="H117" s="14"/>
      <c r="I117" s="15"/>
      <c r="J117" s="15"/>
      <c r="K117" s="14"/>
      <c r="L117" s="58"/>
    </row>
    <row r="118" spans="1:12" s="28" customFormat="1" ht="20.100000000000001" customHeight="1" x14ac:dyDescent="0.3">
      <c r="A118" s="57"/>
      <c r="B118" s="10"/>
      <c r="C118" s="11"/>
      <c r="D118" s="11"/>
      <c r="E118" s="11"/>
      <c r="F118" s="12"/>
      <c r="G118" s="13" t="s">
        <v>37</v>
      </c>
      <c r="H118" s="14" t="s">
        <v>19</v>
      </c>
      <c r="I118" s="15">
        <v>1</v>
      </c>
      <c r="J118" s="15">
        <v>2</v>
      </c>
      <c r="K118" s="14" t="s">
        <v>17</v>
      </c>
      <c r="L118" s="58"/>
    </row>
    <row r="119" spans="1:12" s="28" customFormat="1" ht="20.100000000000001" customHeight="1" x14ac:dyDescent="0.3">
      <c r="A119" s="57"/>
      <c r="B119" s="10"/>
      <c r="C119" s="11"/>
      <c r="D119" s="11"/>
      <c r="E119" s="11"/>
      <c r="F119" s="12"/>
      <c r="G119" s="13" t="s">
        <v>47</v>
      </c>
      <c r="H119" s="14" t="s">
        <v>19</v>
      </c>
      <c r="I119" s="15">
        <v>1</v>
      </c>
      <c r="J119" s="15">
        <v>2</v>
      </c>
      <c r="K119" s="14" t="s">
        <v>17</v>
      </c>
      <c r="L119" s="58"/>
    </row>
    <row r="120" spans="1:12" s="28" customFormat="1" ht="20.100000000000001" customHeight="1" x14ac:dyDescent="0.3">
      <c r="A120" s="57"/>
      <c r="B120" s="10"/>
      <c r="C120" s="11"/>
      <c r="D120" s="11"/>
      <c r="E120" s="11"/>
      <c r="F120" s="12"/>
      <c r="G120" s="13" t="s">
        <v>48</v>
      </c>
      <c r="H120" s="14" t="s">
        <v>19</v>
      </c>
      <c r="I120" s="15">
        <v>1</v>
      </c>
      <c r="J120" s="15">
        <v>2</v>
      </c>
      <c r="K120" s="14" t="s">
        <v>17</v>
      </c>
      <c r="L120" s="58"/>
    </row>
    <row r="121" spans="1:12" s="28" customFormat="1" ht="20.100000000000001" customHeight="1" x14ac:dyDescent="0.3">
      <c r="A121" s="56"/>
      <c r="B121" s="1" t="s">
        <v>43</v>
      </c>
      <c r="C121" s="5"/>
      <c r="D121" s="6"/>
      <c r="E121" s="7"/>
      <c r="F121" s="1"/>
      <c r="G121" s="8"/>
      <c r="H121" s="4"/>
      <c r="I121" s="9"/>
      <c r="J121" s="9"/>
      <c r="K121" s="4"/>
      <c r="L121" s="16"/>
    </row>
    <row r="122" spans="1:12" s="28" customFormat="1" x14ac:dyDescent="0.3">
      <c r="A122" s="57">
        <v>20</v>
      </c>
      <c r="B122" s="10" t="s">
        <v>28</v>
      </c>
      <c r="C122" s="11" t="s">
        <v>21</v>
      </c>
      <c r="D122" s="11">
        <v>1.34</v>
      </c>
      <c r="E122" s="20">
        <v>1833.33</v>
      </c>
      <c r="F122" s="12">
        <f>D122*E122</f>
        <v>2456.6622000000002</v>
      </c>
      <c r="G122" s="13"/>
      <c r="H122" s="14"/>
      <c r="I122" s="15"/>
      <c r="J122" s="15"/>
      <c r="K122" s="14"/>
      <c r="L122" s="58"/>
    </row>
    <row r="123" spans="1:12" s="28" customFormat="1" ht="20.100000000000001" customHeight="1" x14ac:dyDescent="0.3">
      <c r="A123" s="57"/>
      <c r="B123" s="10"/>
      <c r="C123" s="11"/>
      <c r="D123" s="11"/>
      <c r="E123" s="11"/>
      <c r="F123" s="12"/>
      <c r="G123" s="13" t="s">
        <v>29</v>
      </c>
      <c r="H123" s="14" t="s">
        <v>19</v>
      </c>
      <c r="I123" s="15">
        <v>195</v>
      </c>
      <c r="J123" s="15">
        <f>I123*D122</f>
        <v>261.3</v>
      </c>
      <c r="K123" s="14" t="s">
        <v>17</v>
      </c>
      <c r="L123" s="58"/>
    </row>
    <row r="124" spans="1:12" s="28" customFormat="1" ht="20.100000000000001" customHeight="1" x14ac:dyDescent="0.3">
      <c r="A124" s="57"/>
      <c r="B124" s="10"/>
      <c r="C124" s="11"/>
      <c r="D124" s="11"/>
      <c r="E124" s="11"/>
      <c r="F124" s="12"/>
      <c r="G124" s="13" t="s">
        <v>18</v>
      </c>
      <c r="H124" s="14" t="s">
        <v>19</v>
      </c>
      <c r="I124" s="15">
        <v>13</v>
      </c>
      <c r="J124" s="15">
        <f>I124*D122</f>
        <v>17.420000000000002</v>
      </c>
      <c r="K124" s="14" t="s">
        <v>17</v>
      </c>
      <c r="L124" s="58"/>
    </row>
    <row r="125" spans="1:12" s="28" customFormat="1" ht="20.100000000000001" customHeight="1" x14ac:dyDescent="0.3">
      <c r="A125" s="57"/>
      <c r="B125" s="10"/>
      <c r="C125" s="11"/>
      <c r="D125" s="11"/>
      <c r="E125" s="11"/>
      <c r="F125" s="12"/>
      <c r="G125" s="13" t="s">
        <v>20</v>
      </c>
      <c r="H125" s="14" t="s">
        <v>21</v>
      </c>
      <c r="I125" s="15">
        <v>0.3</v>
      </c>
      <c r="J125" s="15">
        <f>I125*D122</f>
        <v>0.40200000000000002</v>
      </c>
      <c r="K125" s="14" t="s">
        <v>17</v>
      </c>
      <c r="L125" s="58"/>
    </row>
    <row r="126" spans="1:12" s="28" customFormat="1" ht="20.100000000000001" customHeight="1" x14ac:dyDescent="0.3">
      <c r="A126" s="57"/>
      <c r="B126" s="10"/>
      <c r="C126" s="11"/>
      <c r="D126" s="11"/>
      <c r="E126" s="11"/>
      <c r="F126" s="12"/>
      <c r="G126" s="13" t="s">
        <v>22</v>
      </c>
      <c r="H126" s="14" t="s">
        <v>15</v>
      </c>
      <c r="I126" s="15">
        <v>2</v>
      </c>
      <c r="J126" s="15">
        <f>I126*D122</f>
        <v>2.68</v>
      </c>
      <c r="K126" s="14" t="s">
        <v>17</v>
      </c>
      <c r="L126" s="58"/>
    </row>
    <row r="127" spans="1:12" s="28" customFormat="1" ht="20.100000000000001" customHeight="1" x14ac:dyDescent="0.3">
      <c r="A127" s="57"/>
      <c r="B127" s="10"/>
      <c r="C127" s="11"/>
      <c r="D127" s="11"/>
      <c r="E127" s="11"/>
      <c r="F127" s="12"/>
      <c r="G127" s="13" t="s">
        <v>23</v>
      </c>
      <c r="H127" s="14" t="s">
        <v>24</v>
      </c>
      <c r="I127" s="15">
        <v>2.5000000000000001E-3</v>
      </c>
      <c r="J127" s="15">
        <f>I127*D122</f>
        <v>3.3500000000000001E-3</v>
      </c>
      <c r="K127" s="14" t="s">
        <v>17</v>
      </c>
      <c r="L127" s="58"/>
    </row>
    <row r="128" spans="1:12" s="28" customFormat="1" ht="20.100000000000001" customHeight="1" x14ac:dyDescent="0.3">
      <c r="A128" s="57"/>
      <c r="B128" s="10"/>
      <c r="C128" s="11"/>
      <c r="D128" s="11"/>
      <c r="E128" s="11"/>
      <c r="F128" s="12"/>
      <c r="G128" s="13" t="s">
        <v>30</v>
      </c>
      <c r="H128" s="14" t="s">
        <v>31</v>
      </c>
      <c r="I128" s="15">
        <v>1.05</v>
      </c>
      <c r="J128" s="15">
        <f>I128*D122</f>
        <v>1.4070000000000003</v>
      </c>
      <c r="K128" s="14" t="s">
        <v>17</v>
      </c>
      <c r="L128" s="58"/>
    </row>
    <row r="129" spans="1:12" s="28" customFormat="1" ht="20.100000000000001" customHeight="1" x14ac:dyDescent="0.3">
      <c r="A129" s="57"/>
      <c r="B129" s="10"/>
      <c r="C129" s="11"/>
      <c r="D129" s="11"/>
      <c r="E129" s="11"/>
      <c r="F129" s="12"/>
      <c r="G129" s="13" t="s">
        <v>32</v>
      </c>
      <c r="H129" s="14" t="s">
        <v>31</v>
      </c>
      <c r="I129" s="15">
        <v>4.2</v>
      </c>
      <c r="J129" s="15">
        <f>I129*D122</f>
        <v>5.628000000000001</v>
      </c>
      <c r="K129" s="14" t="s">
        <v>17</v>
      </c>
      <c r="L129" s="58"/>
    </row>
    <row r="130" spans="1:12" s="28" customFormat="1" ht="20.100000000000001" customHeight="1" x14ac:dyDescent="0.3">
      <c r="A130" s="57">
        <v>21</v>
      </c>
      <c r="B130" s="10" t="s">
        <v>14</v>
      </c>
      <c r="C130" s="11" t="s">
        <v>15</v>
      </c>
      <c r="D130" s="11">
        <v>31.08</v>
      </c>
      <c r="E130" s="11">
        <v>495.83</v>
      </c>
      <c r="F130" s="12">
        <f>D130*E130</f>
        <v>15410.396399999998</v>
      </c>
      <c r="G130" s="13"/>
      <c r="H130" s="14"/>
      <c r="I130" s="15"/>
      <c r="J130" s="15"/>
      <c r="K130" s="14"/>
      <c r="L130" s="58"/>
    </row>
    <row r="131" spans="1:12" s="28" customFormat="1" ht="20.100000000000001" customHeight="1" x14ac:dyDescent="0.3">
      <c r="A131" s="57"/>
      <c r="B131" s="10"/>
      <c r="C131" s="11"/>
      <c r="D131" s="11"/>
      <c r="E131" s="11"/>
      <c r="F131" s="12"/>
      <c r="G131" s="13" t="s">
        <v>18</v>
      </c>
      <c r="H131" s="14" t="s">
        <v>19</v>
      </c>
      <c r="I131" s="15">
        <v>52</v>
      </c>
      <c r="J131" s="15">
        <f>I131*D130</f>
        <v>1616.1599999999999</v>
      </c>
      <c r="K131" s="14" t="s">
        <v>17</v>
      </c>
      <c r="L131" s="58"/>
    </row>
    <row r="132" spans="1:12" s="28" customFormat="1" ht="20.100000000000001" customHeight="1" x14ac:dyDescent="0.3">
      <c r="A132" s="57"/>
      <c r="B132" s="10"/>
      <c r="C132" s="11"/>
      <c r="D132" s="11"/>
      <c r="E132" s="11"/>
      <c r="F132" s="12"/>
      <c r="G132" s="13" t="s">
        <v>20</v>
      </c>
      <c r="H132" s="14" t="s">
        <v>21</v>
      </c>
      <c r="I132" s="15">
        <v>2.3E-2</v>
      </c>
      <c r="J132" s="15">
        <f>I132*D130</f>
        <v>0.71483999999999992</v>
      </c>
      <c r="K132" s="14" t="s">
        <v>17</v>
      </c>
      <c r="L132" s="58"/>
    </row>
    <row r="133" spans="1:12" s="28" customFormat="1" ht="20.100000000000001" customHeight="1" x14ac:dyDescent="0.3">
      <c r="A133" s="57"/>
      <c r="B133" s="10"/>
      <c r="C133" s="11"/>
      <c r="D133" s="11"/>
      <c r="E133" s="11"/>
      <c r="F133" s="12"/>
      <c r="G133" s="13" t="s">
        <v>22</v>
      </c>
      <c r="H133" s="14" t="s">
        <v>15</v>
      </c>
      <c r="I133" s="15">
        <v>0.22</v>
      </c>
      <c r="J133" s="15">
        <f>I133*D130</f>
        <v>6.8375999999999992</v>
      </c>
      <c r="K133" s="14" t="s">
        <v>17</v>
      </c>
      <c r="L133" s="58"/>
    </row>
    <row r="134" spans="1:12" s="28" customFormat="1" ht="20.100000000000001" customHeight="1" x14ac:dyDescent="0.3">
      <c r="A134" s="57"/>
      <c r="B134" s="10"/>
      <c r="C134" s="11"/>
      <c r="D134" s="11"/>
      <c r="E134" s="11"/>
      <c r="F134" s="12"/>
      <c r="G134" s="13" t="s">
        <v>34</v>
      </c>
      <c r="H134" s="14" t="s">
        <v>15</v>
      </c>
      <c r="I134" s="15">
        <v>4.2999999999999997E-2</v>
      </c>
      <c r="J134" s="15">
        <f>I134*D130</f>
        <v>1.3364399999999999</v>
      </c>
      <c r="K134" s="14" t="s">
        <v>17</v>
      </c>
      <c r="L134" s="58"/>
    </row>
    <row r="135" spans="1:12" s="28" customFormat="1" ht="20.100000000000001" customHeight="1" x14ac:dyDescent="0.3">
      <c r="A135" s="57"/>
      <c r="B135" s="10"/>
      <c r="C135" s="11"/>
      <c r="D135" s="11"/>
      <c r="E135" s="11"/>
      <c r="F135" s="12"/>
      <c r="G135" s="13" t="s">
        <v>23</v>
      </c>
      <c r="H135" s="14" t="s">
        <v>24</v>
      </c>
      <c r="I135" s="15">
        <v>2.9999999999999997E-4</v>
      </c>
      <c r="J135" s="15">
        <f>I135*D130</f>
        <v>9.323999999999999E-3</v>
      </c>
      <c r="K135" s="14" t="s">
        <v>17</v>
      </c>
      <c r="L135" s="58"/>
    </row>
    <row r="136" spans="1:12" s="28" customFormat="1" ht="20.100000000000001" customHeight="1" x14ac:dyDescent="0.3">
      <c r="A136" s="57">
        <v>22</v>
      </c>
      <c r="B136" s="10" t="s">
        <v>35</v>
      </c>
      <c r="C136" s="11" t="s">
        <v>21</v>
      </c>
      <c r="D136" s="11">
        <v>0.57999999999999996</v>
      </c>
      <c r="E136" s="20">
        <v>1833.33</v>
      </c>
      <c r="F136" s="12">
        <f>D136*E136</f>
        <v>1063.3313999999998</v>
      </c>
      <c r="G136" s="13"/>
      <c r="H136" s="14"/>
      <c r="I136" s="15"/>
      <c r="J136" s="15"/>
      <c r="K136" s="14"/>
      <c r="L136" s="58"/>
    </row>
    <row r="137" spans="1:12" s="28" customFormat="1" ht="20.100000000000001" customHeight="1" x14ac:dyDescent="0.3">
      <c r="A137" s="57"/>
      <c r="B137" s="10"/>
      <c r="C137" s="11"/>
      <c r="D137" s="11"/>
      <c r="E137" s="11"/>
      <c r="F137" s="12"/>
      <c r="G137" s="13" t="s">
        <v>18</v>
      </c>
      <c r="H137" s="14" t="s">
        <v>19</v>
      </c>
      <c r="I137" s="15">
        <v>395</v>
      </c>
      <c r="J137" s="15">
        <f>I137*D136</f>
        <v>229.1</v>
      </c>
      <c r="K137" s="14" t="s">
        <v>17</v>
      </c>
      <c r="L137" s="58"/>
    </row>
    <row r="138" spans="1:12" s="28" customFormat="1" ht="20.100000000000001" customHeight="1" x14ac:dyDescent="0.3">
      <c r="A138" s="57"/>
      <c r="B138" s="10"/>
      <c r="C138" s="11"/>
      <c r="D138" s="11"/>
      <c r="E138" s="11"/>
      <c r="F138" s="12"/>
      <c r="G138" s="13" t="s">
        <v>36</v>
      </c>
      <c r="H138" s="14" t="s">
        <v>21</v>
      </c>
      <c r="I138" s="15">
        <v>0.3</v>
      </c>
      <c r="J138" s="15">
        <f>I138*D136</f>
        <v>0.17399999999999999</v>
      </c>
      <c r="K138" s="14" t="s">
        <v>17</v>
      </c>
      <c r="L138" s="58"/>
    </row>
    <row r="139" spans="1:12" s="28" customFormat="1" ht="20.100000000000001" customHeight="1" x14ac:dyDescent="0.3">
      <c r="A139" s="57"/>
      <c r="B139" s="10"/>
      <c r="C139" s="11"/>
      <c r="D139" s="11"/>
      <c r="E139" s="11"/>
      <c r="F139" s="12"/>
      <c r="G139" s="13" t="s">
        <v>22</v>
      </c>
      <c r="H139" s="14" t="s">
        <v>15</v>
      </c>
      <c r="I139" s="15">
        <v>2</v>
      </c>
      <c r="J139" s="15">
        <f>I139*D136</f>
        <v>1.1599999999999999</v>
      </c>
      <c r="K139" s="14" t="s">
        <v>17</v>
      </c>
      <c r="L139" s="58"/>
    </row>
    <row r="140" spans="1:12" s="28" customFormat="1" ht="20.100000000000001" customHeight="1" x14ac:dyDescent="0.3">
      <c r="A140" s="57"/>
      <c r="B140" s="10"/>
      <c r="C140" s="11"/>
      <c r="D140" s="11"/>
      <c r="E140" s="11"/>
      <c r="F140" s="12"/>
      <c r="G140" s="13" t="s">
        <v>34</v>
      </c>
      <c r="H140" s="14" t="s">
        <v>15</v>
      </c>
      <c r="I140" s="15">
        <v>0.3</v>
      </c>
      <c r="J140" s="15">
        <f>I140*D136</f>
        <v>0.17399999999999999</v>
      </c>
      <c r="K140" s="14" t="s">
        <v>17</v>
      </c>
      <c r="L140" s="58"/>
    </row>
    <row r="141" spans="1:12" s="28" customFormat="1" ht="20.100000000000001" customHeight="1" x14ac:dyDescent="0.3">
      <c r="A141" s="57"/>
      <c r="B141" s="10"/>
      <c r="C141" s="11"/>
      <c r="D141" s="11"/>
      <c r="E141" s="11"/>
      <c r="F141" s="12"/>
      <c r="G141" s="13" t="s">
        <v>23</v>
      </c>
      <c r="H141" s="14" t="s">
        <v>24</v>
      </c>
      <c r="I141" s="15">
        <v>2.5000000000000001E-3</v>
      </c>
      <c r="J141" s="15">
        <f>I141*D136</f>
        <v>1.4499999999999999E-3</v>
      </c>
      <c r="K141" s="14" t="s">
        <v>17</v>
      </c>
      <c r="L141" s="58"/>
    </row>
    <row r="142" spans="1:12" s="28" customFormat="1" ht="20.100000000000001" customHeight="1" x14ac:dyDescent="0.3">
      <c r="A142" s="57">
        <v>23</v>
      </c>
      <c r="B142" s="10" t="s">
        <v>25</v>
      </c>
      <c r="C142" s="11" t="s">
        <v>19</v>
      </c>
      <c r="D142" s="11">
        <v>6</v>
      </c>
      <c r="E142" s="11">
        <v>250</v>
      </c>
      <c r="F142" s="12">
        <f>D142*E142</f>
        <v>1500</v>
      </c>
      <c r="G142" s="13"/>
      <c r="H142" s="14"/>
      <c r="I142" s="15"/>
      <c r="J142" s="15"/>
      <c r="K142" s="14"/>
      <c r="L142" s="58"/>
    </row>
    <row r="143" spans="1:12" s="28" customFormat="1" ht="20.100000000000001" customHeight="1" x14ac:dyDescent="0.3">
      <c r="A143" s="57"/>
      <c r="B143" s="10"/>
      <c r="C143" s="11"/>
      <c r="D143" s="11"/>
      <c r="E143" s="11"/>
      <c r="F143" s="12"/>
      <c r="G143" s="13" t="s">
        <v>37</v>
      </c>
      <c r="H143" s="14" t="s">
        <v>19</v>
      </c>
      <c r="I143" s="15">
        <v>1</v>
      </c>
      <c r="J143" s="15">
        <v>1</v>
      </c>
      <c r="K143" s="14" t="s">
        <v>17</v>
      </c>
      <c r="L143" s="58"/>
    </row>
    <row r="144" spans="1:12" s="28" customFormat="1" ht="20.100000000000001" customHeight="1" x14ac:dyDescent="0.3">
      <c r="A144" s="57"/>
      <c r="B144" s="10"/>
      <c r="C144" s="11"/>
      <c r="D144" s="11"/>
      <c r="E144" s="11"/>
      <c r="F144" s="12"/>
      <c r="G144" s="13" t="s">
        <v>49</v>
      </c>
      <c r="H144" s="14" t="s">
        <v>19</v>
      </c>
      <c r="I144" s="15">
        <v>1</v>
      </c>
      <c r="J144" s="15">
        <v>4</v>
      </c>
      <c r="K144" s="14" t="s">
        <v>17</v>
      </c>
      <c r="L144" s="58"/>
    </row>
    <row r="145" spans="1:12" s="28" customFormat="1" ht="20.100000000000001" customHeight="1" x14ac:dyDescent="0.3">
      <c r="A145" s="57"/>
      <c r="B145" s="10"/>
      <c r="C145" s="11"/>
      <c r="D145" s="11"/>
      <c r="E145" s="11"/>
      <c r="F145" s="12"/>
      <c r="G145" s="13" t="s">
        <v>50</v>
      </c>
      <c r="H145" s="14" t="s">
        <v>19</v>
      </c>
      <c r="I145" s="15">
        <v>1</v>
      </c>
      <c r="J145" s="15">
        <v>1</v>
      </c>
      <c r="K145" s="14" t="s">
        <v>17</v>
      </c>
      <c r="L145" s="58"/>
    </row>
    <row r="146" spans="1:12" s="28" customFormat="1" ht="20.100000000000001" customHeight="1" x14ac:dyDescent="0.3">
      <c r="A146" s="57"/>
      <c r="B146" s="10"/>
      <c r="C146" s="11"/>
      <c r="D146" s="11"/>
      <c r="E146" s="11"/>
      <c r="F146" s="12"/>
      <c r="G146" s="13"/>
      <c r="H146" s="14"/>
      <c r="I146" s="15"/>
      <c r="J146" s="15"/>
      <c r="K146" s="14"/>
      <c r="L146" s="58"/>
    </row>
    <row r="147" spans="1:12" s="28" customFormat="1" ht="20.100000000000001" customHeight="1" x14ac:dyDescent="0.3">
      <c r="A147" s="57"/>
      <c r="B147" s="10"/>
      <c r="C147" s="11"/>
      <c r="D147" s="11"/>
      <c r="E147" s="11"/>
      <c r="F147" s="12"/>
      <c r="G147" s="13"/>
      <c r="H147" s="14"/>
      <c r="I147" s="15"/>
      <c r="J147" s="15"/>
      <c r="K147" s="14"/>
      <c r="L147" s="58"/>
    </row>
    <row r="148" spans="1:12" s="19" customFormat="1" ht="20.100000000000001" customHeight="1" x14ac:dyDescent="0.3">
      <c r="A148" s="56"/>
      <c r="B148" s="1" t="s">
        <v>51</v>
      </c>
      <c r="C148" s="5"/>
      <c r="D148" s="6"/>
      <c r="E148" s="7"/>
      <c r="F148" s="1"/>
      <c r="G148" s="8"/>
      <c r="H148" s="4"/>
      <c r="I148" s="9"/>
      <c r="J148" s="9"/>
      <c r="K148" s="4"/>
      <c r="L148" s="16"/>
    </row>
    <row r="149" spans="1:12" s="19" customFormat="1" ht="20.100000000000001" customHeight="1" x14ac:dyDescent="0.3">
      <c r="A149" s="56"/>
      <c r="B149" s="1" t="s">
        <v>52</v>
      </c>
      <c r="C149" s="5"/>
      <c r="D149" s="6"/>
      <c r="E149" s="7"/>
      <c r="F149" s="1"/>
      <c r="G149" s="8"/>
      <c r="H149" s="4"/>
      <c r="I149" s="9"/>
      <c r="J149" s="9"/>
      <c r="K149" s="4"/>
      <c r="L149" s="16"/>
    </row>
    <row r="150" spans="1:12" s="28" customFormat="1" ht="20.100000000000001" customHeight="1" x14ac:dyDescent="0.3">
      <c r="A150" s="57">
        <v>24</v>
      </c>
      <c r="B150" s="47" t="s">
        <v>53</v>
      </c>
      <c r="C150" s="11" t="s">
        <v>21</v>
      </c>
      <c r="D150" s="11">
        <v>21.57</v>
      </c>
      <c r="E150" s="11"/>
      <c r="F150" s="12"/>
      <c r="G150" s="13"/>
      <c r="H150" s="14"/>
      <c r="I150" s="15"/>
      <c r="J150" s="15"/>
      <c r="K150" s="14"/>
      <c r="L150" s="58"/>
    </row>
    <row r="151" spans="1:12" s="28" customFormat="1" ht="20.100000000000001" customHeight="1" x14ac:dyDescent="0.3">
      <c r="A151" s="57"/>
      <c r="B151" s="10"/>
      <c r="C151" s="11"/>
      <c r="D151" s="11"/>
      <c r="E151" s="11"/>
      <c r="F151" s="12"/>
      <c r="G151" s="55" t="s">
        <v>16</v>
      </c>
      <c r="H151" s="46" t="s">
        <v>15</v>
      </c>
      <c r="I151" s="46">
        <v>0.7</v>
      </c>
      <c r="J151" s="15">
        <f>I151*D150</f>
        <v>15.098999999999998</v>
      </c>
      <c r="K151" s="14" t="s">
        <v>17</v>
      </c>
      <c r="L151" s="58"/>
    </row>
    <row r="152" spans="1:12" s="28" customFormat="1" ht="36" x14ac:dyDescent="0.3">
      <c r="A152" s="57"/>
      <c r="B152" s="10"/>
      <c r="C152" s="11"/>
      <c r="D152" s="11"/>
      <c r="E152" s="11"/>
      <c r="F152" s="12"/>
      <c r="G152" s="55" t="s">
        <v>54</v>
      </c>
      <c r="H152" s="46" t="s">
        <v>21</v>
      </c>
      <c r="I152" s="46">
        <v>7.0000000000000001E-3</v>
      </c>
      <c r="J152" s="15">
        <f>I152*D150</f>
        <v>0.15099000000000001</v>
      </c>
      <c r="K152" s="14" t="s">
        <v>17</v>
      </c>
      <c r="L152" s="58"/>
    </row>
    <row r="153" spans="1:12" s="28" customFormat="1" ht="36" x14ac:dyDescent="0.3">
      <c r="A153" s="57"/>
      <c r="B153" s="10"/>
      <c r="C153" s="11"/>
      <c r="D153" s="11"/>
      <c r="E153" s="11"/>
      <c r="F153" s="12"/>
      <c r="G153" s="55" t="s">
        <v>55</v>
      </c>
      <c r="H153" s="46" t="s">
        <v>31</v>
      </c>
      <c r="I153" s="46">
        <v>52</v>
      </c>
      <c r="J153" s="15">
        <f>I153*D150</f>
        <v>1121.6400000000001</v>
      </c>
      <c r="K153" s="14" t="s">
        <v>17</v>
      </c>
      <c r="L153" s="58"/>
    </row>
    <row r="154" spans="1:12" s="28" customFormat="1" ht="36" x14ac:dyDescent="0.3">
      <c r="A154" s="57"/>
      <c r="B154" s="10"/>
      <c r="C154" s="11"/>
      <c r="D154" s="11"/>
      <c r="E154" s="11"/>
      <c r="F154" s="12"/>
      <c r="G154" s="55" t="s">
        <v>56</v>
      </c>
      <c r="H154" s="46" t="s">
        <v>31</v>
      </c>
      <c r="I154" s="46">
        <v>4</v>
      </c>
      <c r="J154" s="15">
        <f>I154*D150</f>
        <v>86.28</v>
      </c>
      <c r="K154" s="14" t="s">
        <v>17</v>
      </c>
      <c r="L154" s="58"/>
    </row>
    <row r="155" spans="1:12" s="28" customFormat="1" ht="36" x14ac:dyDescent="0.3">
      <c r="A155" s="57"/>
      <c r="B155" s="10"/>
      <c r="C155" s="11"/>
      <c r="D155" s="11"/>
      <c r="E155" s="11"/>
      <c r="F155" s="12"/>
      <c r="G155" s="55" t="s">
        <v>57</v>
      </c>
      <c r="H155" s="46" t="s">
        <v>58</v>
      </c>
      <c r="I155" s="46">
        <v>25</v>
      </c>
      <c r="J155" s="15">
        <f>I155*D150</f>
        <v>539.25</v>
      </c>
      <c r="K155" s="14" t="s">
        <v>17</v>
      </c>
      <c r="L155" s="58"/>
    </row>
    <row r="156" spans="1:12" s="28" customFormat="1" ht="20.100000000000001" customHeight="1" x14ac:dyDescent="0.3">
      <c r="A156" s="57"/>
      <c r="B156" s="10"/>
      <c r="C156" s="11"/>
      <c r="D156" s="11"/>
      <c r="E156" s="11"/>
      <c r="F156" s="12"/>
      <c r="G156" s="55" t="s">
        <v>59</v>
      </c>
      <c r="H156" s="46" t="s">
        <v>60</v>
      </c>
      <c r="I156" s="46">
        <v>1.0999999999999999E-2</v>
      </c>
      <c r="J156" s="15">
        <f>I156*D150</f>
        <v>0.23726999999999998</v>
      </c>
      <c r="K156" s="14" t="s">
        <v>17</v>
      </c>
      <c r="L156" s="58"/>
    </row>
    <row r="157" spans="1:12" s="28" customFormat="1" ht="20.100000000000001" customHeight="1" x14ac:dyDescent="0.3">
      <c r="A157" s="57"/>
      <c r="B157" s="10"/>
      <c r="C157" s="11"/>
      <c r="D157" s="11"/>
      <c r="E157" s="11"/>
      <c r="F157" s="12"/>
      <c r="G157" s="55" t="s">
        <v>61</v>
      </c>
      <c r="H157" s="46" t="s">
        <v>15</v>
      </c>
      <c r="I157" s="46">
        <v>0.3</v>
      </c>
      <c r="J157" s="15">
        <f>I157*D150</f>
        <v>6.4710000000000001</v>
      </c>
      <c r="K157" s="14" t="s">
        <v>17</v>
      </c>
      <c r="L157" s="58"/>
    </row>
    <row r="158" spans="1:12" s="28" customFormat="1" ht="20.100000000000001" customHeight="1" x14ac:dyDescent="0.3">
      <c r="A158" s="57"/>
      <c r="B158" s="10"/>
      <c r="C158" s="11"/>
      <c r="D158" s="11"/>
      <c r="E158" s="11"/>
      <c r="F158" s="12"/>
      <c r="G158" s="55" t="s">
        <v>62</v>
      </c>
      <c r="H158" s="46" t="s">
        <v>31</v>
      </c>
      <c r="I158" s="46">
        <v>1.05</v>
      </c>
      <c r="J158" s="15">
        <f>I158*D150</f>
        <v>22.648500000000002</v>
      </c>
      <c r="K158" s="14" t="s">
        <v>17</v>
      </c>
      <c r="L158" s="58"/>
    </row>
    <row r="159" spans="1:12" s="28" customFormat="1" ht="20.100000000000001" customHeight="1" x14ac:dyDescent="0.3">
      <c r="A159" s="57"/>
      <c r="B159" s="10"/>
      <c r="C159" s="11"/>
      <c r="D159" s="11"/>
      <c r="E159" s="11"/>
      <c r="F159" s="12"/>
      <c r="G159" s="55" t="s">
        <v>63</v>
      </c>
      <c r="H159" s="46" t="s">
        <v>31</v>
      </c>
      <c r="I159" s="46">
        <v>4.2</v>
      </c>
      <c r="J159" s="15">
        <f>I159*D150</f>
        <v>90.594000000000008</v>
      </c>
      <c r="K159" s="14" t="s">
        <v>17</v>
      </c>
      <c r="L159" s="58"/>
    </row>
    <row r="160" spans="1:12" s="28" customFormat="1" ht="20.100000000000001" customHeight="1" x14ac:dyDescent="0.3">
      <c r="A160" s="57">
        <v>25</v>
      </c>
      <c r="B160" s="10" t="s">
        <v>25</v>
      </c>
      <c r="C160" s="11" t="s">
        <v>19</v>
      </c>
      <c r="D160" s="11">
        <v>6</v>
      </c>
      <c r="E160" s="11"/>
      <c r="F160" s="12"/>
      <c r="G160" s="55"/>
      <c r="H160" s="46"/>
      <c r="I160" s="54"/>
      <c r="J160" s="46"/>
      <c r="K160" s="14"/>
      <c r="L160" s="58"/>
    </row>
    <row r="161" spans="1:12" s="28" customFormat="1" ht="20.100000000000001" customHeight="1" x14ac:dyDescent="0.3">
      <c r="A161" s="57"/>
      <c r="B161" s="10"/>
      <c r="C161" s="11"/>
      <c r="D161" s="11"/>
      <c r="E161" s="11"/>
      <c r="F161" s="12"/>
      <c r="G161" s="55" t="s">
        <v>64</v>
      </c>
      <c r="H161" s="46" t="s">
        <v>31</v>
      </c>
      <c r="I161" s="15">
        <v>1</v>
      </c>
      <c r="J161" s="46">
        <v>4</v>
      </c>
      <c r="K161" s="14" t="s">
        <v>17</v>
      </c>
      <c r="L161" s="58"/>
    </row>
    <row r="162" spans="1:12" s="28" customFormat="1" ht="20.100000000000001" customHeight="1" x14ac:dyDescent="0.3">
      <c r="A162" s="57"/>
      <c r="B162" s="10"/>
      <c r="C162" s="11"/>
      <c r="D162" s="11"/>
      <c r="E162" s="11"/>
      <c r="F162" s="12"/>
      <c r="G162" s="55" t="s">
        <v>65</v>
      </c>
      <c r="H162" s="46" t="s">
        <v>31</v>
      </c>
      <c r="I162" s="15">
        <v>1</v>
      </c>
      <c r="J162" s="46">
        <v>2</v>
      </c>
      <c r="K162" s="14" t="s">
        <v>17</v>
      </c>
      <c r="L162" s="58"/>
    </row>
    <row r="163" spans="1:12" s="19" customFormat="1" ht="20.100000000000001" customHeight="1" x14ac:dyDescent="0.3">
      <c r="A163" s="56"/>
      <c r="B163" s="1" t="s">
        <v>66</v>
      </c>
      <c r="C163" s="5"/>
      <c r="D163" s="6"/>
      <c r="E163" s="7"/>
      <c r="F163" s="1"/>
      <c r="G163" s="8"/>
      <c r="H163" s="4"/>
      <c r="I163" s="9"/>
      <c r="J163" s="9"/>
      <c r="K163" s="4"/>
      <c r="L163" s="16"/>
    </row>
    <row r="164" spans="1:12" s="28" customFormat="1" ht="20.100000000000001" customHeight="1" x14ac:dyDescent="0.3">
      <c r="A164" s="57">
        <v>26</v>
      </c>
      <c r="B164" s="10" t="s">
        <v>35</v>
      </c>
      <c r="C164" s="11" t="s">
        <v>21</v>
      </c>
      <c r="D164" s="11">
        <v>8.57</v>
      </c>
      <c r="E164" s="11"/>
      <c r="F164" s="12"/>
      <c r="G164" s="13"/>
      <c r="H164" s="14"/>
      <c r="I164" s="15"/>
      <c r="J164" s="15"/>
      <c r="K164" s="14"/>
      <c r="L164" s="58"/>
    </row>
    <row r="165" spans="1:12" s="28" customFormat="1" ht="20.100000000000001" customHeight="1" x14ac:dyDescent="0.3">
      <c r="A165" s="57"/>
      <c r="B165" s="10"/>
      <c r="C165" s="11"/>
      <c r="D165" s="11"/>
      <c r="E165" s="11"/>
      <c r="F165" s="12"/>
      <c r="G165" s="13" t="s">
        <v>67</v>
      </c>
      <c r="H165" s="14" t="s">
        <v>19</v>
      </c>
      <c r="I165" s="15">
        <v>395</v>
      </c>
      <c r="J165" s="15">
        <f>I165*D164</f>
        <v>3385.15</v>
      </c>
      <c r="K165" s="14" t="s">
        <v>17</v>
      </c>
      <c r="L165" s="58"/>
    </row>
    <row r="166" spans="1:12" s="28" customFormat="1" ht="20.100000000000001" customHeight="1" x14ac:dyDescent="0.3">
      <c r="A166" s="57"/>
      <c r="B166" s="10"/>
      <c r="C166" s="11"/>
      <c r="D166" s="11"/>
      <c r="E166" s="11"/>
      <c r="F166" s="12"/>
      <c r="G166" s="13" t="s">
        <v>68</v>
      </c>
      <c r="H166" s="14" t="s">
        <v>21</v>
      </c>
      <c r="I166" s="15">
        <v>0.3</v>
      </c>
      <c r="J166" s="15">
        <f>I166*D164</f>
        <v>2.5710000000000002</v>
      </c>
      <c r="K166" s="14" t="s">
        <v>17</v>
      </c>
      <c r="L166" s="58"/>
    </row>
    <row r="167" spans="1:12" s="28" customFormat="1" ht="20.100000000000001" customHeight="1" x14ac:dyDescent="0.3">
      <c r="A167" s="57"/>
      <c r="B167" s="10"/>
      <c r="C167" s="11"/>
      <c r="D167" s="11"/>
      <c r="E167" s="11"/>
      <c r="F167" s="12"/>
      <c r="G167" s="13" t="s">
        <v>69</v>
      </c>
      <c r="H167" s="14" t="s">
        <v>15</v>
      </c>
      <c r="I167" s="15">
        <v>2</v>
      </c>
      <c r="J167" s="15">
        <f>I167*D164</f>
        <v>17.14</v>
      </c>
      <c r="K167" s="14" t="s">
        <v>17</v>
      </c>
      <c r="L167" s="58"/>
    </row>
    <row r="168" spans="1:12" s="28" customFormat="1" ht="20.100000000000001" customHeight="1" x14ac:dyDescent="0.3">
      <c r="A168" s="57"/>
      <c r="B168" s="10"/>
      <c r="C168" s="11"/>
      <c r="D168" s="11"/>
      <c r="E168" s="11"/>
      <c r="F168" s="12"/>
      <c r="G168" s="13" t="s">
        <v>34</v>
      </c>
      <c r="H168" s="14" t="s">
        <v>15</v>
      </c>
      <c r="I168" s="15">
        <v>0.3</v>
      </c>
      <c r="J168" s="15">
        <f>I168*D164</f>
        <v>2.5710000000000002</v>
      </c>
      <c r="K168" s="14" t="s">
        <v>17</v>
      </c>
      <c r="L168" s="58"/>
    </row>
    <row r="169" spans="1:12" s="28" customFormat="1" ht="20.100000000000001" customHeight="1" x14ac:dyDescent="0.3">
      <c r="A169" s="57"/>
      <c r="B169" s="10"/>
      <c r="C169" s="11"/>
      <c r="D169" s="11"/>
      <c r="E169" s="11"/>
      <c r="F169" s="12"/>
      <c r="G169" s="13" t="s">
        <v>59</v>
      </c>
      <c r="H169" s="14" t="s">
        <v>24</v>
      </c>
      <c r="I169" s="15">
        <v>2.5000000000000001E-3</v>
      </c>
      <c r="J169" s="15">
        <f>I169*D164</f>
        <v>2.1425E-2</v>
      </c>
      <c r="K169" s="14" t="s">
        <v>17</v>
      </c>
      <c r="L169" s="58"/>
    </row>
    <row r="170" spans="1:12" s="28" customFormat="1" ht="20.100000000000001" customHeight="1" x14ac:dyDescent="0.3">
      <c r="A170" s="57">
        <v>27</v>
      </c>
      <c r="B170" s="47" t="s">
        <v>53</v>
      </c>
      <c r="C170" s="11" t="s">
        <v>21</v>
      </c>
      <c r="D170" s="11">
        <v>67.95</v>
      </c>
      <c r="E170" s="11"/>
      <c r="F170" s="12"/>
      <c r="G170" s="13"/>
      <c r="H170" s="14"/>
      <c r="I170" s="15"/>
      <c r="J170" s="15"/>
      <c r="K170" s="14"/>
      <c r="L170" s="58"/>
    </row>
    <row r="171" spans="1:12" s="28" customFormat="1" ht="36" x14ac:dyDescent="0.3">
      <c r="A171" s="57"/>
      <c r="B171" s="10"/>
      <c r="C171" s="11"/>
      <c r="D171" s="11"/>
      <c r="E171" s="11"/>
      <c r="F171" s="12"/>
      <c r="G171" s="55" t="s">
        <v>54</v>
      </c>
      <c r="H171" s="46" t="s">
        <v>21</v>
      </c>
      <c r="I171" s="46">
        <v>7.0000000000000001E-3</v>
      </c>
      <c r="J171" s="15">
        <f>I171*D170</f>
        <v>0.47565000000000002</v>
      </c>
      <c r="K171" s="14" t="s">
        <v>17</v>
      </c>
      <c r="L171" s="58"/>
    </row>
    <row r="172" spans="1:12" s="28" customFormat="1" ht="36" x14ac:dyDescent="0.3">
      <c r="A172" s="57"/>
      <c r="B172" s="10"/>
      <c r="C172" s="11"/>
      <c r="D172" s="11"/>
      <c r="E172" s="11"/>
      <c r="F172" s="12"/>
      <c r="G172" s="55" t="s">
        <v>55</v>
      </c>
      <c r="H172" s="46" t="s">
        <v>31</v>
      </c>
      <c r="I172" s="46">
        <v>52</v>
      </c>
      <c r="J172" s="15">
        <f>I172*D170</f>
        <v>3533.4</v>
      </c>
      <c r="K172" s="14" t="s">
        <v>17</v>
      </c>
      <c r="L172" s="58"/>
    </row>
    <row r="173" spans="1:12" s="28" customFormat="1" ht="36" x14ac:dyDescent="0.3">
      <c r="A173" s="57"/>
      <c r="B173" s="10"/>
      <c r="C173" s="11"/>
      <c r="D173" s="11"/>
      <c r="E173" s="11"/>
      <c r="F173" s="12"/>
      <c r="G173" s="55" t="s">
        <v>56</v>
      </c>
      <c r="H173" s="46" t="s">
        <v>31</v>
      </c>
      <c r="I173" s="46">
        <v>4</v>
      </c>
      <c r="J173" s="15">
        <f>I173*D170</f>
        <v>271.8</v>
      </c>
      <c r="K173" s="14" t="s">
        <v>17</v>
      </c>
      <c r="L173" s="58"/>
    </row>
    <row r="174" spans="1:12" s="28" customFormat="1" ht="36" x14ac:dyDescent="0.3">
      <c r="A174" s="57"/>
      <c r="B174" s="10"/>
      <c r="C174" s="11"/>
      <c r="D174" s="11"/>
      <c r="E174" s="11"/>
      <c r="F174" s="12"/>
      <c r="G174" s="55" t="s">
        <v>57</v>
      </c>
      <c r="H174" s="46" t="s">
        <v>58</v>
      </c>
      <c r="I174" s="46">
        <v>25</v>
      </c>
      <c r="J174" s="15">
        <f>I174*D170</f>
        <v>1698.75</v>
      </c>
      <c r="K174" s="14" t="s">
        <v>17</v>
      </c>
      <c r="L174" s="58"/>
    </row>
    <row r="175" spans="1:12" s="28" customFormat="1" ht="20.100000000000001" customHeight="1" x14ac:dyDescent="0.3">
      <c r="A175" s="57"/>
      <c r="B175" s="10"/>
      <c r="C175" s="11"/>
      <c r="D175" s="11"/>
      <c r="E175" s="11"/>
      <c r="F175" s="12"/>
      <c r="G175" s="55" t="s">
        <v>59</v>
      </c>
      <c r="H175" s="46" t="s">
        <v>60</v>
      </c>
      <c r="I175" s="46">
        <v>1.0999999999999999E-2</v>
      </c>
      <c r="J175" s="15">
        <f>I175*D170</f>
        <v>0.74744999999999995</v>
      </c>
      <c r="K175" s="14" t="s">
        <v>17</v>
      </c>
      <c r="L175" s="58"/>
    </row>
    <row r="176" spans="1:12" s="28" customFormat="1" ht="20.100000000000001" customHeight="1" x14ac:dyDescent="0.3">
      <c r="A176" s="57"/>
      <c r="B176" s="10"/>
      <c r="C176" s="11"/>
      <c r="D176" s="11"/>
      <c r="E176" s="11"/>
      <c r="F176" s="12"/>
      <c r="G176" s="55" t="s">
        <v>61</v>
      </c>
      <c r="H176" s="46" t="s">
        <v>15</v>
      </c>
      <c r="I176" s="46">
        <v>0.3</v>
      </c>
      <c r="J176" s="15">
        <f>I176*D170</f>
        <v>20.385000000000002</v>
      </c>
      <c r="K176" s="14" t="s">
        <v>17</v>
      </c>
      <c r="L176" s="58"/>
    </row>
    <row r="177" spans="1:12" s="28" customFormat="1" ht="20.100000000000001" customHeight="1" x14ac:dyDescent="0.3">
      <c r="A177" s="57"/>
      <c r="B177" s="10"/>
      <c r="C177" s="11"/>
      <c r="D177" s="11"/>
      <c r="E177" s="11"/>
      <c r="F177" s="12"/>
      <c r="G177" s="55" t="s">
        <v>62</v>
      </c>
      <c r="H177" s="46" t="s">
        <v>31</v>
      </c>
      <c r="I177" s="46">
        <v>1.05</v>
      </c>
      <c r="J177" s="15">
        <f>I177*D170</f>
        <v>71.347500000000011</v>
      </c>
      <c r="K177" s="14" t="s">
        <v>17</v>
      </c>
      <c r="L177" s="58"/>
    </row>
    <row r="178" spans="1:12" s="28" customFormat="1" ht="20.100000000000001" customHeight="1" x14ac:dyDescent="0.3">
      <c r="A178" s="57"/>
      <c r="B178" s="10"/>
      <c r="C178" s="11"/>
      <c r="D178" s="11"/>
      <c r="E178" s="11"/>
      <c r="F178" s="12"/>
      <c r="G178" s="55" t="s">
        <v>63</v>
      </c>
      <c r="H178" s="46" t="s">
        <v>31</v>
      </c>
      <c r="I178" s="46">
        <v>4.2</v>
      </c>
      <c r="J178" s="15">
        <f>I178*D170</f>
        <v>285.39000000000004</v>
      </c>
      <c r="K178" s="14" t="s">
        <v>17</v>
      </c>
      <c r="L178" s="58"/>
    </row>
    <row r="179" spans="1:12" s="28" customFormat="1" ht="20.100000000000001" customHeight="1" x14ac:dyDescent="0.3">
      <c r="A179" s="57">
        <v>28</v>
      </c>
      <c r="B179" s="47" t="s">
        <v>70</v>
      </c>
      <c r="C179" s="48" t="s">
        <v>15</v>
      </c>
      <c r="D179" s="49">
        <v>42.66</v>
      </c>
      <c r="E179" s="50"/>
      <c r="F179" s="50"/>
      <c r="G179" s="51"/>
      <c r="H179" s="52">
        <f t="shared" ref="H179" si="0">D179*G179</f>
        <v>0</v>
      </c>
      <c r="I179" s="55"/>
      <c r="J179" s="46"/>
      <c r="K179" s="46"/>
      <c r="L179" s="53"/>
    </row>
    <row r="180" spans="1:12" s="28" customFormat="1" ht="36" x14ac:dyDescent="0.3">
      <c r="A180" s="57"/>
      <c r="B180" s="47"/>
      <c r="C180" s="48"/>
      <c r="D180" s="49"/>
      <c r="E180" s="50"/>
      <c r="F180" s="50"/>
      <c r="G180" s="55" t="s">
        <v>54</v>
      </c>
      <c r="H180" s="46" t="s">
        <v>21</v>
      </c>
      <c r="I180" s="46">
        <v>1E-3</v>
      </c>
      <c r="J180" s="15">
        <f>I180*D179</f>
        <v>4.2659999999999997E-2</v>
      </c>
      <c r="K180" s="14" t="s">
        <v>17</v>
      </c>
      <c r="L180" s="53"/>
    </row>
    <row r="181" spans="1:12" s="28" customFormat="1" ht="36" x14ac:dyDescent="0.3">
      <c r="A181" s="57"/>
      <c r="B181" s="47"/>
      <c r="C181" s="48"/>
      <c r="D181" s="49"/>
      <c r="E181" s="50"/>
      <c r="F181" s="50"/>
      <c r="G181" s="55" t="s">
        <v>71</v>
      </c>
      <c r="H181" s="46" t="s">
        <v>31</v>
      </c>
      <c r="I181" s="46">
        <v>10.55</v>
      </c>
      <c r="J181" s="15">
        <f>I181*D179</f>
        <v>450.06299999999999</v>
      </c>
      <c r="K181" s="14" t="s">
        <v>17</v>
      </c>
      <c r="L181" s="53"/>
    </row>
    <row r="182" spans="1:12" s="28" customFormat="1" ht="36" x14ac:dyDescent="0.3">
      <c r="A182" s="57"/>
      <c r="B182" s="47"/>
      <c r="C182" s="48"/>
      <c r="D182" s="49"/>
      <c r="E182" s="50"/>
      <c r="F182" s="50"/>
      <c r="G182" s="55" t="s">
        <v>72</v>
      </c>
      <c r="H182" s="46" t="s">
        <v>31</v>
      </c>
      <c r="I182" s="46">
        <v>0.4</v>
      </c>
      <c r="J182" s="15">
        <f>I182*D179</f>
        <v>17.064</v>
      </c>
      <c r="K182" s="14" t="s">
        <v>17</v>
      </c>
      <c r="L182" s="53"/>
    </row>
    <row r="183" spans="1:12" s="28" customFormat="1" ht="36" x14ac:dyDescent="0.3">
      <c r="A183" s="57"/>
      <c r="B183" s="47"/>
      <c r="C183" s="48"/>
      <c r="D183" s="49"/>
      <c r="E183" s="50"/>
      <c r="F183" s="50"/>
      <c r="G183" s="55" t="s">
        <v>73</v>
      </c>
      <c r="H183" s="46" t="s">
        <v>31</v>
      </c>
      <c r="I183" s="46">
        <v>0.6</v>
      </c>
      <c r="J183" s="15">
        <f>I183*D179</f>
        <v>25.595999999999997</v>
      </c>
      <c r="K183" s="14" t="s">
        <v>17</v>
      </c>
      <c r="L183" s="53"/>
    </row>
    <row r="184" spans="1:12" s="28" customFormat="1" ht="36" x14ac:dyDescent="0.3">
      <c r="A184" s="57"/>
      <c r="B184" s="47"/>
      <c r="C184" s="48"/>
      <c r="D184" s="49"/>
      <c r="E184" s="50"/>
      <c r="F184" s="50"/>
      <c r="G184" s="55" t="s">
        <v>57</v>
      </c>
      <c r="H184" s="46" t="s">
        <v>58</v>
      </c>
      <c r="I184" s="46">
        <v>3.5</v>
      </c>
      <c r="J184" s="15">
        <f>I184*D179</f>
        <v>149.31</v>
      </c>
      <c r="K184" s="14" t="s">
        <v>17</v>
      </c>
      <c r="L184" s="53"/>
    </row>
    <row r="185" spans="1:12" s="28" customFormat="1" ht="20.100000000000001" customHeight="1" x14ac:dyDescent="0.3">
      <c r="A185" s="57"/>
      <c r="B185" s="47"/>
      <c r="C185" s="48"/>
      <c r="D185" s="49"/>
      <c r="E185" s="50"/>
      <c r="F185" s="50"/>
      <c r="G185" s="55" t="s">
        <v>59</v>
      </c>
      <c r="H185" s="46" t="s">
        <v>60</v>
      </c>
      <c r="I185" s="46">
        <v>1E-4</v>
      </c>
      <c r="J185" s="15">
        <f>I185*D179</f>
        <v>4.2659999999999998E-3</v>
      </c>
      <c r="K185" s="14" t="s">
        <v>17</v>
      </c>
      <c r="L185" s="53"/>
    </row>
    <row r="186" spans="1:12" s="28" customFormat="1" ht="20.100000000000001" customHeight="1" x14ac:dyDescent="0.3">
      <c r="A186" s="57"/>
      <c r="B186" s="47"/>
      <c r="C186" s="48"/>
      <c r="D186" s="49"/>
      <c r="E186" s="50"/>
      <c r="F186" s="50"/>
      <c r="G186" s="55" t="s">
        <v>61</v>
      </c>
      <c r="H186" s="46" t="s">
        <v>15</v>
      </c>
      <c r="I186" s="46">
        <v>0.3</v>
      </c>
      <c r="J186" s="15">
        <f>I186*D179</f>
        <v>12.797999999999998</v>
      </c>
      <c r="K186" s="14" t="s">
        <v>17</v>
      </c>
      <c r="L186" s="53"/>
    </row>
    <row r="187" spans="1:12" s="28" customFormat="1" ht="20.100000000000001" customHeight="1" x14ac:dyDescent="0.3">
      <c r="A187" s="57"/>
      <c r="B187" s="47"/>
      <c r="C187" s="48"/>
      <c r="D187" s="49"/>
      <c r="E187" s="50"/>
      <c r="F187" s="50"/>
      <c r="G187" s="55" t="s">
        <v>62</v>
      </c>
      <c r="H187" s="46" t="s">
        <v>31</v>
      </c>
      <c r="I187" s="46">
        <v>0.25</v>
      </c>
      <c r="J187" s="15">
        <f>I187*D179</f>
        <v>10.664999999999999</v>
      </c>
      <c r="K187" s="14" t="s">
        <v>17</v>
      </c>
      <c r="L187" s="53"/>
    </row>
    <row r="188" spans="1:12" s="28" customFormat="1" ht="20.100000000000001" customHeight="1" x14ac:dyDescent="0.3">
      <c r="A188" s="57"/>
      <c r="B188" s="47"/>
      <c r="C188" s="48"/>
      <c r="D188" s="49"/>
      <c r="E188" s="50"/>
      <c r="F188" s="50"/>
      <c r="G188" s="55" t="s">
        <v>63</v>
      </c>
      <c r="H188" s="46" t="s">
        <v>31</v>
      </c>
      <c r="I188" s="46">
        <v>1</v>
      </c>
      <c r="J188" s="15">
        <f>I188*D179</f>
        <v>42.66</v>
      </c>
      <c r="K188" s="14" t="s">
        <v>17</v>
      </c>
      <c r="L188" s="53"/>
    </row>
    <row r="189" spans="1:12" s="28" customFormat="1" ht="20.100000000000001" customHeight="1" x14ac:dyDescent="0.3">
      <c r="A189" s="57">
        <v>29</v>
      </c>
      <c r="B189" s="10" t="s">
        <v>25</v>
      </c>
      <c r="C189" s="11" t="s">
        <v>19</v>
      </c>
      <c r="D189" s="11">
        <v>12</v>
      </c>
      <c r="E189" s="11"/>
      <c r="F189" s="12"/>
      <c r="G189" s="55"/>
      <c r="H189" s="46"/>
      <c r="I189" s="54"/>
      <c r="J189" s="46"/>
      <c r="K189" s="14"/>
      <c r="L189" s="58"/>
    </row>
    <row r="190" spans="1:12" s="28" customFormat="1" ht="20.100000000000001" customHeight="1" x14ac:dyDescent="0.3">
      <c r="A190" s="57"/>
      <c r="B190" s="10"/>
      <c r="C190" s="11"/>
      <c r="D190" s="11"/>
      <c r="E190" s="11"/>
      <c r="F190" s="12"/>
      <c r="G190" s="55" t="s">
        <v>74</v>
      </c>
      <c r="H190" s="46" t="s">
        <v>31</v>
      </c>
      <c r="I190" s="46">
        <v>1</v>
      </c>
      <c r="J190" s="46">
        <v>1</v>
      </c>
      <c r="K190" s="14" t="s">
        <v>17</v>
      </c>
      <c r="L190" s="58"/>
    </row>
    <row r="191" spans="1:12" s="28" customFormat="1" ht="20.100000000000001" customHeight="1" x14ac:dyDescent="0.3">
      <c r="A191" s="57"/>
      <c r="B191" s="10"/>
      <c r="C191" s="11"/>
      <c r="D191" s="11"/>
      <c r="E191" s="11"/>
      <c r="F191" s="12"/>
      <c r="G191" s="55" t="s">
        <v>75</v>
      </c>
      <c r="H191" s="46" t="s">
        <v>31</v>
      </c>
      <c r="I191" s="46">
        <v>1</v>
      </c>
      <c r="J191" s="46">
        <v>1</v>
      </c>
      <c r="K191" s="14" t="s">
        <v>17</v>
      </c>
      <c r="L191" s="58"/>
    </row>
    <row r="192" spans="1:12" s="28" customFormat="1" ht="20.100000000000001" customHeight="1" x14ac:dyDescent="0.3">
      <c r="A192" s="57"/>
      <c r="B192" s="10"/>
      <c r="C192" s="11"/>
      <c r="D192" s="11"/>
      <c r="E192" s="11"/>
      <c r="F192" s="12"/>
      <c r="G192" s="55" t="s">
        <v>64</v>
      </c>
      <c r="H192" s="46" t="s">
        <v>31</v>
      </c>
      <c r="I192" s="46">
        <v>1</v>
      </c>
      <c r="J192" s="46">
        <v>8</v>
      </c>
      <c r="K192" s="14" t="s">
        <v>17</v>
      </c>
      <c r="L192" s="58"/>
    </row>
    <row r="193" spans="1:12" s="28" customFormat="1" ht="20.100000000000001" customHeight="1" x14ac:dyDescent="0.3">
      <c r="A193" s="57"/>
      <c r="B193" s="10"/>
      <c r="C193" s="11"/>
      <c r="D193" s="11"/>
      <c r="E193" s="11"/>
      <c r="F193" s="12"/>
      <c r="G193" s="55" t="s">
        <v>65</v>
      </c>
      <c r="H193" s="46" t="s">
        <v>31</v>
      </c>
      <c r="I193" s="46">
        <v>1</v>
      </c>
      <c r="J193" s="46">
        <v>2</v>
      </c>
      <c r="K193" s="14" t="s">
        <v>17</v>
      </c>
      <c r="L193" s="58"/>
    </row>
    <row r="194" spans="1:12" s="19" customFormat="1" ht="20.100000000000001" customHeight="1" x14ac:dyDescent="0.3">
      <c r="A194" s="56"/>
      <c r="B194" s="1" t="s">
        <v>76</v>
      </c>
      <c r="C194" s="5"/>
      <c r="D194" s="6"/>
      <c r="E194" s="7"/>
      <c r="F194" s="1"/>
      <c r="G194" s="8"/>
      <c r="H194" s="4"/>
      <c r="I194" s="9"/>
      <c r="J194" s="9"/>
      <c r="K194" s="4"/>
      <c r="L194" s="16"/>
    </row>
    <row r="195" spans="1:12" s="28" customFormat="1" ht="20.100000000000001" customHeight="1" x14ac:dyDescent="0.3">
      <c r="A195" s="57">
        <v>30</v>
      </c>
      <c r="B195" s="10" t="s">
        <v>35</v>
      </c>
      <c r="C195" s="11" t="s">
        <v>21</v>
      </c>
      <c r="D195" s="11">
        <f>7.2*2</f>
        <v>14.4</v>
      </c>
      <c r="E195" s="11"/>
      <c r="F195" s="12"/>
      <c r="G195" s="13"/>
      <c r="H195" s="14"/>
      <c r="I195" s="15"/>
      <c r="J195" s="15"/>
      <c r="K195" s="14"/>
      <c r="L195" s="58"/>
    </row>
    <row r="196" spans="1:12" s="28" customFormat="1" ht="20.100000000000001" customHeight="1" x14ac:dyDescent="0.3">
      <c r="A196" s="57"/>
      <c r="B196" s="10"/>
      <c r="C196" s="11"/>
      <c r="D196" s="11"/>
      <c r="E196" s="11"/>
      <c r="F196" s="12"/>
      <c r="G196" s="13" t="s">
        <v>67</v>
      </c>
      <c r="H196" s="14" t="s">
        <v>19</v>
      </c>
      <c r="I196" s="15">
        <v>395</v>
      </c>
      <c r="J196" s="15">
        <f>I196*D195</f>
        <v>5688</v>
      </c>
      <c r="K196" s="14" t="s">
        <v>17</v>
      </c>
      <c r="L196" s="58"/>
    </row>
    <row r="197" spans="1:12" s="28" customFormat="1" ht="20.100000000000001" customHeight="1" x14ac:dyDescent="0.3">
      <c r="A197" s="57"/>
      <c r="B197" s="10"/>
      <c r="C197" s="11"/>
      <c r="D197" s="11"/>
      <c r="E197" s="11"/>
      <c r="F197" s="12"/>
      <c r="G197" s="13" t="s">
        <v>68</v>
      </c>
      <c r="H197" s="14" t="s">
        <v>21</v>
      </c>
      <c r="I197" s="15">
        <v>0.3</v>
      </c>
      <c r="J197" s="15">
        <f>I197*D195</f>
        <v>4.32</v>
      </c>
      <c r="K197" s="14" t="s">
        <v>17</v>
      </c>
      <c r="L197" s="58"/>
    </row>
    <row r="198" spans="1:12" s="28" customFormat="1" ht="20.100000000000001" customHeight="1" x14ac:dyDescent="0.3">
      <c r="A198" s="57"/>
      <c r="B198" s="10"/>
      <c r="C198" s="11"/>
      <c r="D198" s="11"/>
      <c r="E198" s="11"/>
      <c r="F198" s="12"/>
      <c r="G198" s="13" t="s">
        <v>69</v>
      </c>
      <c r="H198" s="14" t="s">
        <v>15</v>
      </c>
      <c r="I198" s="15">
        <v>2</v>
      </c>
      <c r="J198" s="15">
        <f>I198*D195</f>
        <v>28.8</v>
      </c>
      <c r="K198" s="14" t="s">
        <v>17</v>
      </c>
      <c r="L198" s="58"/>
    </row>
    <row r="199" spans="1:12" s="28" customFormat="1" ht="20.100000000000001" customHeight="1" x14ac:dyDescent="0.3">
      <c r="A199" s="57"/>
      <c r="B199" s="10"/>
      <c r="C199" s="11"/>
      <c r="D199" s="11"/>
      <c r="E199" s="11"/>
      <c r="F199" s="12"/>
      <c r="G199" s="13" t="s">
        <v>59</v>
      </c>
      <c r="H199" s="14" t="s">
        <v>24</v>
      </c>
      <c r="I199" s="15">
        <v>2.5000000000000001E-3</v>
      </c>
      <c r="J199" s="15">
        <f>I199*D195</f>
        <v>3.6000000000000004E-2</v>
      </c>
      <c r="K199" s="14" t="s">
        <v>17</v>
      </c>
      <c r="L199" s="58"/>
    </row>
    <row r="200" spans="1:12" s="18" customFormat="1" ht="17.399999999999999" x14ac:dyDescent="0.3">
      <c r="A200" s="96" t="s">
        <v>77</v>
      </c>
      <c r="B200" s="96"/>
      <c r="C200" s="96"/>
      <c r="D200" s="1"/>
      <c r="E200" s="29"/>
      <c r="F200" s="16">
        <f>SUM(F6:F199)</f>
        <v>299158.02720000001</v>
      </c>
      <c r="G200" s="31" t="s">
        <v>78</v>
      </c>
      <c r="H200" s="17"/>
      <c r="I200" s="17"/>
      <c r="J200" s="17"/>
      <c r="K200" s="17"/>
      <c r="L200" s="16">
        <f>SUM(L6:L199)</f>
        <v>0</v>
      </c>
    </row>
    <row r="201" spans="1:12" s="18" customFormat="1" ht="17.399999999999999" x14ac:dyDescent="0.3">
      <c r="A201" s="96" t="s">
        <v>79</v>
      </c>
      <c r="B201" s="96"/>
      <c r="C201" s="96"/>
      <c r="D201" s="96"/>
      <c r="E201" s="96"/>
      <c r="F201" s="30">
        <f>F200+L200</f>
        <v>299158.02720000001</v>
      </c>
      <c r="G201" s="43"/>
      <c r="H201" s="30"/>
      <c r="I201" s="30"/>
      <c r="J201" s="30"/>
      <c r="K201" s="30"/>
      <c r="L201" s="30"/>
    </row>
    <row r="202" spans="1:12" s="18" customFormat="1" ht="17.399999999999999" x14ac:dyDescent="0.3">
      <c r="A202" s="87" t="s">
        <v>80</v>
      </c>
      <c r="B202" s="87"/>
      <c r="C202" s="87"/>
      <c r="D202" s="87"/>
      <c r="E202" s="87"/>
      <c r="F202" s="32">
        <f>F201/5</f>
        <v>59831.605439999999</v>
      </c>
      <c r="G202" s="44"/>
      <c r="H202" s="32"/>
      <c r="I202" s="32"/>
      <c r="J202" s="32"/>
      <c r="K202" s="32"/>
      <c r="L202" s="32"/>
    </row>
    <row r="203" spans="1:12" s="18" customFormat="1" ht="17.399999999999999" x14ac:dyDescent="0.3">
      <c r="A203" s="88" t="s">
        <v>81</v>
      </c>
      <c r="B203" s="88"/>
      <c r="C203" s="88"/>
      <c r="D203" s="88"/>
      <c r="E203" s="88"/>
      <c r="F203" s="32">
        <f>F202+F201</f>
        <v>358989.63264000003</v>
      </c>
      <c r="G203" s="44"/>
      <c r="H203" s="32"/>
      <c r="I203" s="32"/>
      <c r="J203" s="32"/>
      <c r="K203" s="32"/>
      <c r="L203" s="32"/>
    </row>
    <row r="204" spans="1:12" s="18" customFormat="1" ht="24" customHeight="1" x14ac:dyDescent="0.3">
      <c r="A204" s="33"/>
      <c r="B204" s="89"/>
      <c r="C204" s="89"/>
      <c r="D204" s="34"/>
      <c r="E204" s="35"/>
      <c r="F204" s="36" t="s">
        <v>82</v>
      </c>
      <c r="G204" s="45"/>
      <c r="H204" s="37"/>
      <c r="I204" s="38"/>
      <c r="J204" s="39"/>
      <c r="K204" s="39"/>
      <c r="L204" s="40"/>
    </row>
    <row r="205" spans="1:12" s="18" customFormat="1" ht="24" customHeight="1" x14ac:dyDescent="0.3">
      <c r="A205" s="25"/>
      <c r="B205" s="25"/>
      <c r="C205" s="25"/>
      <c r="D205" s="26"/>
      <c r="E205" s="26"/>
      <c r="F205" s="26"/>
      <c r="G205" s="41"/>
      <c r="H205" s="26"/>
      <c r="I205" s="26"/>
      <c r="J205" s="26"/>
      <c r="K205" s="26"/>
      <c r="L205" s="26"/>
    </row>
    <row r="206" spans="1:12" s="18" customFormat="1" ht="24" customHeight="1" x14ac:dyDescent="0.3">
      <c r="A206" s="25"/>
      <c r="B206" s="25"/>
      <c r="C206" s="25"/>
      <c r="D206" s="26"/>
      <c r="E206" s="26"/>
      <c r="F206" s="26"/>
      <c r="G206" s="41"/>
      <c r="H206" s="26"/>
      <c r="I206" s="26"/>
      <c r="J206" s="26"/>
      <c r="K206" s="26"/>
      <c r="L206" s="26"/>
    </row>
    <row r="207" spans="1:12" s="18" customFormat="1" ht="24" customHeight="1" x14ac:dyDescent="0.3">
      <c r="A207" s="25"/>
      <c r="B207" s="25"/>
      <c r="C207" s="25"/>
      <c r="D207" s="26"/>
      <c r="E207" s="26"/>
      <c r="F207" s="26"/>
      <c r="G207" s="41"/>
      <c r="H207" s="26"/>
      <c r="I207" s="26"/>
      <c r="J207" s="26"/>
      <c r="K207" s="26"/>
      <c r="L207" s="26"/>
    </row>
    <row r="208" spans="1:12" s="18" customFormat="1" ht="24" customHeight="1" x14ac:dyDescent="0.3">
      <c r="A208" s="25"/>
      <c r="B208" s="25"/>
      <c r="C208" s="25"/>
      <c r="D208" s="26"/>
      <c r="E208" s="26"/>
      <c r="F208" s="26"/>
      <c r="G208" s="41"/>
      <c r="H208" s="26"/>
      <c r="I208" s="26"/>
      <c r="J208" s="26"/>
      <c r="K208" s="26"/>
      <c r="L208" s="26"/>
    </row>
    <row r="209" spans="1:12" s="18" customFormat="1" ht="24" customHeight="1" x14ac:dyDescent="0.3">
      <c r="A209" s="25"/>
      <c r="B209" s="25"/>
      <c r="C209" s="25"/>
      <c r="D209" s="26"/>
      <c r="E209" s="26"/>
      <c r="F209" s="26"/>
      <c r="G209" s="41"/>
      <c r="H209" s="26"/>
      <c r="I209" s="26"/>
      <c r="J209" s="26"/>
      <c r="K209" s="26"/>
      <c r="L209" s="26"/>
    </row>
    <row r="210" spans="1:12" s="18" customFormat="1" ht="35.25" customHeight="1" x14ac:dyDescent="0.3">
      <c r="A210" s="25"/>
      <c r="B210" s="25"/>
      <c r="C210" s="25"/>
      <c r="D210" s="26"/>
      <c r="E210" s="26"/>
      <c r="F210" s="26"/>
      <c r="G210" s="41"/>
      <c r="H210" s="26"/>
      <c r="I210" s="26"/>
      <c r="J210" s="26"/>
      <c r="K210" s="26"/>
      <c r="L210" s="26"/>
    </row>
    <row r="211" spans="1:12" s="18" customFormat="1" ht="24" customHeight="1" x14ac:dyDescent="0.3">
      <c r="A211" s="25"/>
      <c r="B211" s="25"/>
      <c r="C211" s="25"/>
      <c r="D211" s="26"/>
      <c r="E211" s="26"/>
      <c r="F211" s="26"/>
      <c r="G211" s="41"/>
      <c r="H211" s="26"/>
      <c r="I211" s="26"/>
      <c r="J211" s="26"/>
      <c r="K211" s="26"/>
      <c r="L211" s="26"/>
    </row>
    <row r="212" spans="1:12" s="18" customFormat="1" ht="24" customHeight="1" x14ac:dyDescent="0.3">
      <c r="A212" s="25"/>
      <c r="B212" s="25"/>
      <c r="C212" s="25"/>
      <c r="D212" s="26"/>
      <c r="E212" s="26"/>
      <c r="F212" s="26"/>
      <c r="G212" s="41"/>
      <c r="H212" s="26"/>
      <c r="I212" s="26"/>
      <c r="J212" s="26"/>
      <c r="K212" s="26"/>
      <c r="L212" s="26"/>
    </row>
    <row r="213" spans="1:12" s="18" customFormat="1" ht="34.5" customHeight="1" x14ac:dyDescent="0.3">
      <c r="A213" s="25"/>
      <c r="B213" s="25"/>
      <c r="C213" s="25"/>
      <c r="D213" s="26"/>
      <c r="E213" s="26"/>
      <c r="F213" s="26"/>
      <c r="G213" s="41"/>
      <c r="H213" s="26"/>
      <c r="I213" s="26"/>
      <c r="J213" s="26"/>
      <c r="K213" s="26"/>
      <c r="L213" s="26"/>
    </row>
    <row r="214" spans="1:12" s="18" customFormat="1" ht="24" customHeight="1" x14ac:dyDescent="0.3">
      <c r="A214" s="25"/>
      <c r="B214" s="25"/>
      <c r="C214" s="25"/>
      <c r="D214" s="26"/>
      <c r="E214" s="26"/>
      <c r="F214" s="26"/>
      <c r="G214" s="41"/>
      <c r="H214" s="26"/>
      <c r="I214" s="26"/>
      <c r="J214" s="26"/>
      <c r="K214" s="26"/>
      <c r="L214" s="26"/>
    </row>
    <row r="215" spans="1:12" s="18" customFormat="1" ht="24" customHeight="1" x14ac:dyDescent="0.3">
      <c r="A215" s="25"/>
      <c r="B215" s="25"/>
      <c r="C215" s="25"/>
      <c r="D215" s="26"/>
      <c r="E215" s="26"/>
      <c r="F215" s="26"/>
      <c r="G215" s="41"/>
      <c r="H215" s="26"/>
      <c r="I215" s="26"/>
      <c r="J215" s="26"/>
      <c r="K215" s="26"/>
      <c r="L215" s="26"/>
    </row>
    <row r="216" spans="1:12" s="18" customFormat="1" ht="35.25" customHeight="1" x14ac:dyDescent="0.3">
      <c r="A216" s="25"/>
      <c r="B216" s="25"/>
      <c r="C216" s="25"/>
      <c r="D216" s="26"/>
      <c r="E216" s="26"/>
      <c r="F216" s="26"/>
      <c r="G216" s="41"/>
      <c r="H216" s="26"/>
      <c r="I216" s="26"/>
      <c r="J216" s="26"/>
      <c r="K216" s="26"/>
      <c r="L216" s="26"/>
    </row>
    <row r="217" spans="1:12" s="18" customFormat="1" ht="24" customHeight="1" x14ac:dyDescent="0.3">
      <c r="A217" s="25"/>
      <c r="B217" s="25"/>
      <c r="C217" s="25"/>
      <c r="D217" s="26"/>
      <c r="E217" s="26"/>
      <c r="F217" s="26"/>
      <c r="G217" s="41"/>
      <c r="H217" s="26"/>
      <c r="I217" s="26"/>
      <c r="J217" s="26"/>
      <c r="K217" s="26"/>
      <c r="L217" s="26"/>
    </row>
    <row r="218" spans="1:12" s="18" customFormat="1" ht="24" customHeight="1" x14ac:dyDescent="0.3">
      <c r="A218" s="25"/>
      <c r="B218" s="25"/>
      <c r="C218" s="25"/>
      <c r="D218" s="26"/>
      <c r="E218" s="26"/>
      <c r="F218" s="26"/>
      <c r="G218" s="41"/>
      <c r="H218" s="26"/>
      <c r="I218" s="26"/>
      <c r="J218" s="26"/>
      <c r="K218" s="26"/>
      <c r="L218" s="26"/>
    </row>
    <row r="219" spans="1:12" s="18" customFormat="1" ht="36" customHeight="1" x14ac:dyDescent="0.3">
      <c r="A219" s="25"/>
      <c r="B219" s="25"/>
      <c r="C219" s="25"/>
      <c r="D219" s="26"/>
      <c r="E219" s="26"/>
      <c r="F219" s="26"/>
      <c r="G219" s="41"/>
      <c r="H219" s="26"/>
      <c r="I219" s="26"/>
      <c r="J219" s="26"/>
      <c r="K219" s="26"/>
      <c r="L219" s="26"/>
    </row>
    <row r="220" spans="1:12" s="18" customFormat="1" ht="24" customHeight="1" x14ac:dyDescent="0.3">
      <c r="A220" s="25"/>
      <c r="B220" s="25"/>
      <c r="C220" s="25"/>
      <c r="D220" s="26"/>
      <c r="E220" s="26"/>
      <c r="F220" s="26"/>
      <c r="G220" s="41"/>
      <c r="H220" s="26"/>
      <c r="I220" s="26"/>
      <c r="J220" s="26"/>
      <c r="K220" s="26"/>
      <c r="L220" s="26"/>
    </row>
    <row r="221" spans="1:12" s="18" customFormat="1" ht="24" customHeight="1" x14ac:dyDescent="0.3">
      <c r="A221" s="25"/>
      <c r="B221" s="25"/>
      <c r="C221" s="25"/>
      <c r="D221" s="26"/>
      <c r="E221" s="26"/>
      <c r="F221" s="26"/>
      <c r="G221" s="41"/>
      <c r="H221" s="26"/>
      <c r="I221" s="26"/>
      <c r="J221" s="26"/>
      <c r="K221" s="26"/>
      <c r="L221" s="26"/>
    </row>
    <row r="222" spans="1:12" s="18" customFormat="1" ht="35.25" customHeight="1" x14ac:dyDescent="0.3">
      <c r="A222" s="25"/>
      <c r="B222" s="25"/>
      <c r="C222" s="25"/>
      <c r="D222" s="26"/>
      <c r="E222" s="26"/>
      <c r="F222" s="26"/>
      <c r="G222" s="41"/>
      <c r="H222" s="26"/>
      <c r="I222" s="26"/>
      <c r="J222" s="26"/>
      <c r="K222" s="26"/>
      <c r="L222" s="26"/>
    </row>
    <row r="223" spans="1:12" s="18" customFormat="1" ht="24" customHeight="1" x14ac:dyDescent="0.3">
      <c r="A223" s="25"/>
      <c r="B223" s="25"/>
      <c r="C223" s="25"/>
      <c r="D223" s="26"/>
      <c r="E223" s="26"/>
      <c r="F223" s="26"/>
      <c r="G223" s="41"/>
      <c r="H223" s="26"/>
      <c r="I223" s="26"/>
      <c r="J223" s="26"/>
      <c r="K223" s="26"/>
      <c r="L223" s="26"/>
    </row>
    <row r="224" spans="1:12" s="18" customFormat="1" ht="24" customHeight="1" x14ac:dyDescent="0.3">
      <c r="A224" s="25"/>
      <c r="B224" s="25"/>
      <c r="C224" s="25"/>
      <c r="D224" s="26"/>
      <c r="E224" s="26"/>
      <c r="F224" s="26"/>
      <c r="G224" s="41"/>
      <c r="H224" s="26"/>
      <c r="I224" s="26"/>
      <c r="J224" s="26"/>
      <c r="K224" s="26"/>
      <c r="L224" s="26"/>
    </row>
    <row r="225" spans="1:12" s="18" customFormat="1" ht="27.75" customHeight="1" x14ac:dyDescent="0.3">
      <c r="A225" s="25"/>
      <c r="B225" s="25"/>
      <c r="C225" s="25"/>
      <c r="D225" s="26"/>
      <c r="E225" s="26"/>
      <c r="F225" s="26"/>
      <c r="G225" s="41"/>
      <c r="H225" s="26"/>
      <c r="I225" s="26"/>
      <c r="J225" s="26"/>
      <c r="K225" s="26"/>
      <c r="L225" s="26"/>
    </row>
    <row r="226" spans="1:12" s="18" customFormat="1" ht="24" customHeight="1" x14ac:dyDescent="0.3">
      <c r="A226" s="25"/>
      <c r="B226" s="25"/>
      <c r="C226" s="25"/>
      <c r="D226" s="26"/>
      <c r="E226" s="26"/>
      <c r="F226" s="26"/>
      <c r="G226" s="41"/>
      <c r="H226" s="26"/>
      <c r="I226" s="26"/>
      <c r="J226" s="26"/>
      <c r="K226" s="26"/>
      <c r="L226" s="26"/>
    </row>
    <row r="227" spans="1:12" s="18" customFormat="1" ht="24" customHeight="1" x14ac:dyDescent="0.3">
      <c r="A227" s="25"/>
      <c r="B227" s="25"/>
      <c r="C227" s="25"/>
      <c r="D227" s="26"/>
      <c r="E227" s="26"/>
      <c r="F227" s="26"/>
      <c r="G227" s="41"/>
      <c r="H227" s="26"/>
      <c r="I227" s="26"/>
      <c r="J227" s="26"/>
      <c r="K227" s="26"/>
      <c r="L227" s="26"/>
    </row>
    <row r="228" spans="1:12" s="18" customFormat="1" ht="35.25" customHeight="1" x14ac:dyDescent="0.3">
      <c r="A228" s="25"/>
      <c r="B228" s="25"/>
      <c r="C228" s="25"/>
      <c r="D228" s="26"/>
      <c r="E228" s="26"/>
      <c r="F228" s="26"/>
      <c r="G228" s="41"/>
      <c r="H228" s="26"/>
      <c r="I228" s="26"/>
      <c r="J228" s="26"/>
      <c r="K228" s="26"/>
      <c r="L228" s="26"/>
    </row>
    <row r="229" spans="1:12" s="18" customFormat="1" ht="24" customHeight="1" x14ac:dyDescent="0.3">
      <c r="A229" s="25"/>
      <c r="B229" s="25"/>
      <c r="C229" s="25"/>
      <c r="D229" s="26"/>
      <c r="E229" s="26"/>
      <c r="F229" s="26"/>
      <c r="G229" s="41"/>
      <c r="H229" s="26"/>
      <c r="I229" s="26"/>
      <c r="J229" s="26"/>
      <c r="K229" s="26"/>
      <c r="L229" s="26"/>
    </row>
    <row r="230" spans="1:12" s="18" customFormat="1" ht="24" customHeight="1" x14ac:dyDescent="0.3">
      <c r="A230" s="25"/>
      <c r="B230" s="25"/>
      <c r="C230" s="25"/>
      <c r="D230" s="26"/>
      <c r="E230" s="26"/>
      <c r="F230" s="26"/>
      <c r="G230" s="41"/>
      <c r="H230" s="26"/>
      <c r="I230" s="26"/>
      <c r="J230" s="26"/>
      <c r="K230" s="26"/>
      <c r="L230" s="26"/>
    </row>
    <row r="231" spans="1:12" s="18" customFormat="1" ht="35.25" customHeight="1" x14ac:dyDescent="0.3">
      <c r="A231" s="25"/>
      <c r="B231" s="25"/>
      <c r="C231" s="25"/>
      <c r="D231" s="26"/>
      <c r="E231" s="26"/>
      <c r="F231" s="26"/>
      <c r="G231" s="41"/>
      <c r="H231" s="26"/>
      <c r="I231" s="26"/>
      <c r="J231" s="26"/>
      <c r="K231" s="26"/>
      <c r="L231" s="26"/>
    </row>
    <row r="232" spans="1:12" s="18" customFormat="1" ht="24" customHeight="1" x14ac:dyDescent="0.3">
      <c r="A232" s="25"/>
      <c r="B232" s="25"/>
      <c r="C232" s="25"/>
      <c r="D232" s="26"/>
      <c r="E232" s="26"/>
      <c r="F232" s="26"/>
      <c r="G232" s="41"/>
      <c r="H232" s="26"/>
      <c r="I232" s="26"/>
      <c r="J232" s="26"/>
      <c r="K232" s="26"/>
      <c r="L232" s="26"/>
    </row>
    <row r="233" spans="1:12" s="18" customFormat="1" ht="24" customHeight="1" x14ac:dyDescent="0.3">
      <c r="A233" s="25"/>
      <c r="B233" s="25"/>
      <c r="C233" s="25"/>
      <c r="D233" s="26"/>
      <c r="E233" s="26"/>
      <c r="F233" s="26"/>
      <c r="G233" s="41"/>
      <c r="H233" s="26"/>
      <c r="I233" s="26"/>
      <c r="J233" s="26"/>
      <c r="K233" s="26"/>
      <c r="L233" s="26"/>
    </row>
    <row r="234" spans="1:12" s="18" customFormat="1" ht="35.25" customHeight="1" x14ac:dyDescent="0.3">
      <c r="A234" s="25"/>
      <c r="B234" s="25"/>
      <c r="C234" s="25"/>
      <c r="D234" s="26"/>
      <c r="E234" s="26"/>
      <c r="F234" s="26"/>
      <c r="G234" s="41"/>
      <c r="H234" s="26"/>
      <c r="I234" s="26"/>
      <c r="J234" s="26"/>
      <c r="K234" s="26"/>
      <c r="L234" s="26"/>
    </row>
    <row r="235" spans="1:12" s="18" customFormat="1" ht="24" customHeight="1" x14ac:dyDescent="0.3">
      <c r="A235" s="25"/>
      <c r="B235" s="25"/>
      <c r="C235" s="25"/>
      <c r="D235" s="26"/>
      <c r="E235" s="26"/>
      <c r="F235" s="26"/>
      <c r="G235" s="41"/>
      <c r="H235" s="26"/>
      <c r="I235" s="26"/>
      <c r="J235" s="26"/>
      <c r="K235" s="26"/>
      <c r="L235" s="26"/>
    </row>
    <row r="236" spans="1:12" s="18" customFormat="1" ht="24" customHeight="1" x14ac:dyDescent="0.3">
      <c r="A236" s="25"/>
      <c r="B236" s="25"/>
      <c r="C236" s="25"/>
      <c r="D236" s="26"/>
      <c r="E236" s="26"/>
      <c r="F236" s="26"/>
      <c r="G236" s="41"/>
      <c r="H236" s="26"/>
      <c r="I236" s="26"/>
      <c r="J236" s="26"/>
      <c r="K236" s="26"/>
      <c r="L236" s="26"/>
    </row>
    <row r="237" spans="1:12" s="18" customFormat="1" ht="35.25" customHeight="1" x14ac:dyDescent="0.3">
      <c r="A237" s="25"/>
      <c r="B237" s="25"/>
      <c r="C237" s="25"/>
      <c r="D237" s="26"/>
      <c r="E237" s="26"/>
      <c r="F237" s="26"/>
      <c r="G237" s="41"/>
      <c r="H237" s="26"/>
      <c r="I237" s="26"/>
      <c r="J237" s="26"/>
      <c r="K237" s="26"/>
      <c r="L237" s="26"/>
    </row>
    <row r="238" spans="1:12" s="18" customFormat="1" ht="24" customHeight="1" x14ac:dyDescent="0.3">
      <c r="A238" s="25"/>
      <c r="B238" s="25"/>
      <c r="C238" s="25"/>
      <c r="D238" s="26"/>
      <c r="E238" s="26"/>
      <c r="F238" s="26"/>
      <c r="G238" s="41"/>
      <c r="H238" s="26"/>
      <c r="I238" s="26"/>
      <c r="J238" s="26"/>
      <c r="K238" s="26"/>
      <c r="L238" s="26"/>
    </row>
    <row r="239" spans="1:12" s="18" customFormat="1" ht="24" customHeight="1" x14ac:dyDescent="0.3">
      <c r="A239" s="25"/>
      <c r="B239" s="25"/>
      <c r="C239" s="25"/>
      <c r="D239" s="26"/>
      <c r="E239" s="26"/>
      <c r="F239" s="26"/>
      <c r="G239" s="41"/>
      <c r="H239" s="26"/>
      <c r="I239" s="26"/>
      <c r="J239" s="26"/>
      <c r="K239" s="26"/>
      <c r="L239" s="26"/>
    </row>
    <row r="240" spans="1:12" s="18" customFormat="1" ht="35.25" customHeight="1" x14ac:dyDescent="0.3">
      <c r="A240" s="25"/>
      <c r="B240" s="25"/>
      <c r="C240" s="25"/>
      <c r="D240" s="26"/>
      <c r="E240" s="26"/>
      <c r="F240" s="26"/>
      <c r="G240" s="41"/>
      <c r="H240" s="26"/>
      <c r="I240" s="26"/>
      <c r="J240" s="26"/>
      <c r="K240" s="26"/>
      <c r="L240" s="26"/>
    </row>
    <row r="241" spans="1:12" s="18" customFormat="1" ht="24" customHeight="1" x14ac:dyDescent="0.3">
      <c r="A241" s="25"/>
      <c r="B241" s="25"/>
      <c r="C241" s="25"/>
      <c r="D241" s="26"/>
      <c r="E241" s="26"/>
      <c r="F241" s="26"/>
      <c r="G241" s="41"/>
      <c r="H241" s="26"/>
      <c r="I241" s="26"/>
      <c r="J241" s="26"/>
      <c r="K241" s="26"/>
      <c r="L241" s="26"/>
    </row>
    <row r="242" spans="1:12" s="18" customFormat="1" ht="24" customHeight="1" x14ac:dyDescent="0.3">
      <c r="A242" s="25"/>
      <c r="B242" s="25"/>
      <c r="C242" s="25"/>
      <c r="D242" s="26"/>
      <c r="E242" s="26"/>
      <c r="F242" s="26"/>
      <c r="G242" s="41"/>
      <c r="H242" s="26"/>
      <c r="I242" s="26"/>
      <c r="J242" s="26"/>
      <c r="K242" s="26"/>
      <c r="L242" s="26"/>
    </row>
    <row r="243" spans="1:12" s="18" customFormat="1" ht="24" customHeight="1" x14ac:dyDescent="0.3">
      <c r="A243" s="25"/>
      <c r="B243" s="25"/>
      <c r="C243" s="25"/>
      <c r="D243" s="26"/>
      <c r="E243" s="26"/>
      <c r="F243" s="26"/>
      <c r="G243" s="41"/>
      <c r="H243" s="26"/>
      <c r="I243" s="26"/>
      <c r="J243" s="26"/>
      <c r="K243" s="26"/>
      <c r="L243" s="26"/>
    </row>
    <row r="244" spans="1:12" s="18" customFormat="1" ht="24" customHeight="1" x14ac:dyDescent="0.3">
      <c r="A244" s="25"/>
      <c r="B244" s="25"/>
      <c r="C244" s="25"/>
      <c r="D244" s="26"/>
      <c r="E244" s="26"/>
      <c r="F244" s="26"/>
      <c r="G244" s="41"/>
      <c r="H244" s="26"/>
      <c r="I244" s="26"/>
      <c r="J244" s="26"/>
      <c r="K244" s="26"/>
      <c r="L244" s="26"/>
    </row>
    <row r="245" spans="1:12" s="18" customFormat="1" ht="24" customHeight="1" x14ac:dyDescent="0.3">
      <c r="A245" s="25"/>
      <c r="B245" s="25"/>
      <c r="C245" s="25"/>
      <c r="D245" s="26"/>
      <c r="E245" s="26"/>
      <c r="F245" s="26"/>
      <c r="G245" s="41"/>
      <c r="H245" s="26"/>
      <c r="I245" s="26"/>
      <c r="J245" s="26"/>
      <c r="K245" s="26"/>
      <c r="L245" s="26"/>
    </row>
    <row r="246" spans="1:12" s="19" customFormat="1" ht="20.100000000000001" customHeight="1" x14ac:dyDescent="0.3">
      <c r="A246" s="25"/>
      <c r="B246" s="25"/>
      <c r="C246" s="25"/>
      <c r="D246" s="26"/>
      <c r="E246" s="26"/>
      <c r="F246" s="26"/>
      <c r="G246" s="41"/>
      <c r="H246" s="26"/>
      <c r="I246" s="26"/>
      <c r="J246" s="26"/>
      <c r="K246" s="26"/>
      <c r="L246" s="26"/>
    </row>
    <row r="247" spans="1:12" s="18" customFormat="1" ht="35.25" customHeight="1" x14ac:dyDescent="0.3">
      <c r="A247" s="25"/>
      <c r="B247" s="25"/>
      <c r="C247" s="25"/>
      <c r="D247" s="26"/>
      <c r="E247" s="26"/>
      <c r="F247" s="26"/>
      <c r="G247" s="41"/>
      <c r="H247" s="26"/>
      <c r="I247" s="26"/>
      <c r="J247" s="26"/>
      <c r="K247" s="26"/>
      <c r="L247" s="26"/>
    </row>
    <row r="248" spans="1:12" s="18" customFormat="1" ht="24" customHeight="1" x14ac:dyDescent="0.3">
      <c r="A248" s="25"/>
      <c r="B248" s="25"/>
      <c r="C248" s="25"/>
      <c r="D248" s="26"/>
      <c r="E248" s="26"/>
      <c r="F248" s="26"/>
      <c r="G248" s="41"/>
      <c r="H248" s="26"/>
      <c r="I248" s="26"/>
      <c r="J248" s="26"/>
      <c r="K248" s="26"/>
      <c r="L248" s="26"/>
    </row>
    <row r="249" spans="1:12" s="18" customFormat="1" ht="24" customHeight="1" x14ac:dyDescent="0.3">
      <c r="A249" s="25"/>
      <c r="B249" s="25"/>
      <c r="C249" s="25"/>
      <c r="D249" s="26"/>
      <c r="E249" s="26"/>
      <c r="F249" s="26"/>
      <c r="G249" s="41"/>
      <c r="H249" s="26"/>
      <c r="I249" s="26"/>
      <c r="J249" s="26"/>
      <c r="K249" s="26"/>
      <c r="L249" s="26"/>
    </row>
    <row r="250" spans="1:12" s="18" customFormat="1" ht="34.5" customHeight="1" x14ac:dyDescent="0.3">
      <c r="A250" s="25"/>
      <c r="B250" s="25"/>
      <c r="C250" s="25"/>
      <c r="D250" s="26"/>
      <c r="E250" s="26"/>
      <c r="F250" s="26"/>
      <c r="G250" s="41"/>
      <c r="H250" s="26"/>
      <c r="I250" s="26"/>
      <c r="J250" s="26"/>
      <c r="K250" s="26"/>
      <c r="L250" s="26"/>
    </row>
    <row r="251" spans="1:12" s="18" customFormat="1" ht="24" customHeight="1" x14ac:dyDescent="0.3">
      <c r="A251" s="25"/>
      <c r="B251" s="25"/>
      <c r="C251" s="25"/>
      <c r="D251" s="26"/>
      <c r="E251" s="26"/>
      <c r="F251" s="26"/>
      <c r="G251" s="41"/>
      <c r="H251" s="26"/>
      <c r="I251" s="26"/>
      <c r="J251" s="26"/>
      <c r="K251" s="26"/>
      <c r="L251" s="26"/>
    </row>
    <row r="252" spans="1:12" s="18" customFormat="1" ht="24" customHeight="1" x14ac:dyDescent="0.3">
      <c r="A252" s="25"/>
      <c r="B252" s="25"/>
      <c r="C252" s="25"/>
      <c r="D252" s="26"/>
      <c r="E252" s="26"/>
      <c r="F252" s="26"/>
      <c r="G252" s="41"/>
      <c r="H252" s="26"/>
      <c r="I252" s="26"/>
      <c r="J252" s="26"/>
      <c r="K252" s="26"/>
      <c r="L252" s="26"/>
    </row>
    <row r="253" spans="1:12" s="18" customFormat="1" ht="37.5" customHeight="1" x14ac:dyDescent="0.3">
      <c r="A253" s="25"/>
      <c r="B253" s="25"/>
      <c r="C253" s="25"/>
      <c r="D253" s="26"/>
      <c r="E253" s="26"/>
      <c r="F253" s="26"/>
      <c r="G253" s="41"/>
      <c r="H253" s="26"/>
      <c r="I253" s="26"/>
      <c r="J253" s="26"/>
      <c r="K253" s="26"/>
      <c r="L253" s="26"/>
    </row>
    <row r="254" spans="1:12" s="18" customFormat="1" ht="24" customHeight="1" x14ac:dyDescent="0.3">
      <c r="A254" s="25"/>
      <c r="B254" s="25"/>
      <c r="C254" s="25"/>
      <c r="D254" s="26"/>
      <c r="E254" s="26"/>
      <c r="F254" s="26"/>
      <c r="G254" s="41"/>
      <c r="H254" s="26"/>
      <c r="I254" s="26"/>
      <c r="J254" s="26"/>
      <c r="K254" s="26"/>
      <c r="L254" s="26"/>
    </row>
    <row r="255" spans="1:12" s="18" customFormat="1" ht="24" customHeight="1" x14ac:dyDescent="0.3">
      <c r="A255" s="25"/>
      <c r="B255" s="25"/>
      <c r="C255" s="25"/>
      <c r="D255" s="26"/>
      <c r="E255" s="26"/>
      <c r="F255" s="26"/>
      <c r="G255" s="41"/>
      <c r="H255" s="26"/>
      <c r="I255" s="26"/>
      <c r="J255" s="26"/>
      <c r="K255" s="26"/>
      <c r="L255" s="26"/>
    </row>
    <row r="256" spans="1:12" s="18" customFormat="1" ht="35.25" customHeight="1" x14ac:dyDescent="0.3">
      <c r="A256" s="25"/>
      <c r="B256" s="25"/>
      <c r="C256" s="25"/>
      <c r="D256" s="26"/>
      <c r="E256" s="26"/>
      <c r="F256" s="26"/>
      <c r="G256" s="41"/>
      <c r="H256" s="26"/>
      <c r="I256" s="26"/>
      <c r="J256" s="26"/>
      <c r="K256" s="26"/>
      <c r="L256" s="26"/>
    </row>
    <row r="257" spans="1:20" s="18" customFormat="1" ht="24" customHeight="1" x14ac:dyDescent="0.3">
      <c r="A257" s="25"/>
      <c r="B257" s="25"/>
      <c r="C257" s="25"/>
      <c r="D257" s="26"/>
      <c r="E257" s="26"/>
      <c r="F257" s="26"/>
      <c r="G257" s="41"/>
      <c r="H257" s="26"/>
      <c r="I257" s="26"/>
      <c r="J257" s="26"/>
      <c r="K257" s="26"/>
      <c r="L257" s="26"/>
    </row>
    <row r="258" spans="1:20" s="18" customFormat="1" ht="24" customHeight="1" x14ac:dyDescent="0.3">
      <c r="A258" s="25"/>
      <c r="B258" s="25"/>
      <c r="C258" s="25"/>
      <c r="D258" s="26"/>
      <c r="E258" s="26"/>
      <c r="F258" s="26"/>
      <c r="G258" s="41"/>
      <c r="H258" s="26"/>
      <c r="I258" s="26"/>
      <c r="J258" s="26"/>
      <c r="K258" s="26"/>
      <c r="L258" s="26"/>
    </row>
    <row r="259" spans="1:20" s="18" customFormat="1" ht="24" customHeight="1" x14ac:dyDescent="0.3">
      <c r="A259" s="25"/>
      <c r="B259" s="25"/>
      <c r="C259" s="25"/>
      <c r="D259" s="26"/>
      <c r="E259" s="26"/>
      <c r="F259" s="26"/>
      <c r="G259" s="41"/>
      <c r="H259" s="26"/>
      <c r="I259" s="26"/>
      <c r="J259" s="26"/>
      <c r="K259" s="26"/>
      <c r="L259" s="26"/>
    </row>
    <row r="260" spans="1:20" s="18" customFormat="1" ht="24" customHeight="1" x14ac:dyDescent="0.3">
      <c r="A260" s="25"/>
      <c r="B260" s="25"/>
      <c r="C260" s="25"/>
      <c r="D260" s="26"/>
      <c r="E260" s="26"/>
      <c r="F260" s="26"/>
      <c r="G260" s="41"/>
      <c r="H260" s="26"/>
      <c r="I260" s="26"/>
      <c r="J260" s="26"/>
      <c r="K260" s="26"/>
      <c r="L260" s="26"/>
    </row>
    <row r="261" spans="1:20" s="18" customFormat="1" ht="24" customHeight="1" x14ac:dyDescent="0.3">
      <c r="A261" s="25"/>
      <c r="B261" s="25"/>
      <c r="C261" s="25"/>
      <c r="D261" s="26"/>
      <c r="E261" s="26"/>
      <c r="F261" s="26"/>
      <c r="G261" s="41"/>
      <c r="H261" s="26"/>
      <c r="I261" s="26"/>
      <c r="J261" s="26"/>
      <c r="K261" s="26"/>
      <c r="L261" s="26"/>
    </row>
    <row r="262" spans="1:20" s="18" customFormat="1" ht="24" customHeight="1" x14ac:dyDescent="0.3">
      <c r="A262" s="25"/>
      <c r="B262" s="25"/>
      <c r="C262" s="25"/>
      <c r="D262" s="26"/>
      <c r="E262" s="26"/>
      <c r="F262" s="26"/>
      <c r="G262" s="41"/>
      <c r="H262" s="26"/>
      <c r="I262" s="26"/>
      <c r="J262" s="26"/>
      <c r="K262" s="26"/>
      <c r="L262" s="26"/>
    </row>
    <row r="263" spans="1:20" s="18" customFormat="1" ht="24" customHeight="1" x14ac:dyDescent="0.3">
      <c r="A263" s="25"/>
      <c r="B263" s="25"/>
      <c r="C263" s="25"/>
      <c r="D263" s="26"/>
      <c r="E263" s="26"/>
      <c r="F263" s="26"/>
      <c r="G263" s="41"/>
      <c r="H263" s="26"/>
      <c r="I263" s="26"/>
      <c r="J263" s="26"/>
      <c r="K263" s="26"/>
      <c r="L263" s="26"/>
    </row>
    <row r="264" spans="1:20" s="18" customFormat="1" ht="24" customHeight="1" x14ac:dyDescent="0.3">
      <c r="A264" s="25"/>
      <c r="B264" s="25"/>
      <c r="C264" s="25"/>
      <c r="D264" s="26"/>
      <c r="E264" s="26"/>
      <c r="F264" s="26"/>
      <c r="G264" s="41"/>
      <c r="H264" s="26"/>
      <c r="I264" s="26"/>
      <c r="J264" s="26"/>
      <c r="K264" s="26"/>
      <c r="L264" s="26"/>
    </row>
    <row r="265" spans="1:20" s="18" customFormat="1" ht="24" customHeight="1" x14ac:dyDescent="0.3">
      <c r="A265" s="25"/>
      <c r="B265" s="25"/>
      <c r="C265" s="25"/>
      <c r="D265" s="26"/>
      <c r="E265" s="26"/>
      <c r="F265" s="26"/>
      <c r="G265" s="41"/>
      <c r="H265" s="26"/>
      <c r="I265" s="26"/>
      <c r="J265" s="26"/>
      <c r="K265" s="26"/>
      <c r="L265" s="26"/>
    </row>
    <row r="266" spans="1:20" s="18" customFormat="1" ht="24" customHeight="1" x14ac:dyDescent="0.3">
      <c r="A266" s="25"/>
      <c r="B266" s="25"/>
      <c r="C266" s="25"/>
      <c r="D266" s="26"/>
      <c r="E266" s="26"/>
      <c r="F266" s="26"/>
      <c r="G266" s="41"/>
      <c r="H266" s="26"/>
      <c r="I266" s="26"/>
      <c r="J266" s="26"/>
      <c r="K266" s="26"/>
      <c r="L266" s="26"/>
    </row>
    <row r="267" spans="1:20" s="18" customFormat="1" ht="24" customHeight="1" x14ac:dyDescent="0.3">
      <c r="A267" s="25"/>
      <c r="B267" s="25"/>
      <c r="C267" s="25"/>
      <c r="D267" s="26"/>
      <c r="E267" s="26"/>
      <c r="F267" s="26"/>
      <c r="G267" s="41"/>
      <c r="H267" s="26"/>
      <c r="I267" s="26"/>
      <c r="J267" s="26"/>
      <c r="K267" s="26"/>
      <c r="L267" s="26"/>
    </row>
    <row r="268" spans="1:20" s="18" customFormat="1" ht="24" customHeight="1" x14ac:dyDescent="0.3">
      <c r="A268" s="25"/>
      <c r="B268" s="25"/>
      <c r="C268" s="25"/>
      <c r="D268" s="26"/>
      <c r="E268" s="26"/>
      <c r="F268" s="26"/>
      <c r="G268" s="41"/>
      <c r="H268" s="26"/>
      <c r="I268" s="26"/>
      <c r="J268" s="26"/>
      <c r="K268" s="26"/>
      <c r="L268" s="26"/>
      <c r="T268" s="18" t="s">
        <v>83</v>
      </c>
    </row>
    <row r="269" spans="1:20" s="18" customFormat="1" ht="30" customHeight="1" x14ac:dyDescent="0.3">
      <c r="A269" s="25"/>
      <c r="B269" s="25"/>
      <c r="C269" s="25"/>
      <c r="D269" s="26"/>
      <c r="E269" s="26"/>
      <c r="F269" s="26"/>
      <c r="G269" s="41"/>
      <c r="H269" s="26"/>
      <c r="I269" s="26"/>
      <c r="J269" s="26"/>
      <c r="K269" s="26"/>
      <c r="L269" s="26"/>
    </row>
    <row r="270" spans="1:20" s="18" customFormat="1" ht="29.4" customHeight="1" x14ac:dyDescent="0.3">
      <c r="A270" s="25"/>
      <c r="B270" s="25"/>
      <c r="C270" s="25"/>
      <c r="D270" s="26"/>
      <c r="E270" s="26"/>
      <c r="F270" s="26"/>
      <c r="G270" s="41"/>
      <c r="H270" s="26"/>
      <c r="I270" s="26"/>
      <c r="J270" s="26"/>
      <c r="K270" s="26"/>
      <c r="L270" s="26"/>
    </row>
    <row r="271" spans="1:20" s="33" customFormat="1" ht="23.4" customHeight="1" x14ac:dyDescent="0.3">
      <c r="A271" s="25"/>
      <c r="B271" s="25"/>
      <c r="C271" s="25"/>
      <c r="D271" s="26"/>
      <c r="E271" s="26"/>
      <c r="F271" s="26"/>
      <c r="G271" s="41"/>
      <c r="H271" s="26"/>
      <c r="I271" s="26"/>
      <c r="J271" s="26"/>
      <c r="K271" s="26"/>
      <c r="L271" s="26"/>
    </row>
    <row r="272" spans="1:20" s="33" customFormat="1" ht="23.4" customHeight="1" x14ac:dyDescent="0.3">
      <c r="A272" s="25"/>
      <c r="B272" s="25"/>
      <c r="C272" s="25"/>
      <c r="D272" s="26"/>
      <c r="E272" s="26"/>
      <c r="F272" s="26"/>
      <c r="G272" s="41"/>
      <c r="H272" s="26"/>
      <c r="I272" s="26"/>
      <c r="J272" s="26"/>
      <c r="K272" s="26"/>
      <c r="L272" s="26"/>
    </row>
    <row r="273" spans="1:13" s="33" customFormat="1" ht="32.25" customHeight="1" x14ac:dyDescent="0.3">
      <c r="A273" s="25"/>
      <c r="B273" s="25"/>
      <c r="C273" s="25"/>
      <c r="D273" s="26"/>
      <c r="E273" s="26"/>
      <c r="F273" s="26"/>
      <c r="G273" s="41"/>
      <c r="H273" s="26"/>
      <c r="I273" s="26"/>
      <c r="J273" s="26"/>
      <c r="K273" s="26"/>
      <c r="L273" s="26"/>
    </row>
    <row r="275" spans="1:13" x14ac:dyDescent="0.3">
      <c r="M275" s="25" t="s">
        <v>82</v>
      </c>
    </row>
  </sheetData>
  <mergeCells count="9">
    <mergeCell ref="A202:E202"/>
    <mergeCell ref="A203:E203"/>
    <mergeCell ref="B204:C204"/>
    <mergeCell ref="A1:G1"/>
    <mergeCell ref="J1:L1"/>
    <mergeCell ref="A2:M2"/>
    <mergeCell ref="A3:M3"/>
    <mergeCell ref="A200:C200"/>
    <mergeCell ref="A201:E201"/>
  </mergeCells>
  <conditionalFormatting sqref="B20:B34 A150:A159 A180:E188 G180:G188 G170:I179 A171:E178 G150:I159 A195:E199 G195:I199 B36:B40 A42:E47 G42:I47 G49:I59 A62:E63 G62:I63 A91:E94 G91:I94 G117:I120 A117:E120 A124:E133 G124:I133 A161:A162 G160:H160 J160 A190:E193 A170 A179 A49:E59">
    <cfRule type="cellIs" dxfId="2568" priority="170" operator="equal">
      <formula>0</formula>
    </cfRule>
  </conditionalFormatting>
  <conditionalFormatting sqref="G32:G34 G38:G40 G36 G42">
    <cfRule type="cellIs" dxfId="2567" priority="166" operator="equal">
      <formula>0</formula>
    </cfRule>
  </conditionalFormatting>
  <conditionalFormatting sqref="C20:E23 C25:E26 C24:D24">
    <cfRule type="cellIs" dxfId="2566" priority="163" operator="equal">
      <formula>0</formula>
    </cfRule>
  </conditionalFormatting>
  <conditionalFormatting sqref="B6">
    <cfRule type="cellIs" dxfId="2565" priority="169" operator="equal">
      <formula>0</formula>
    </cfRule>
  </conditionalFormatting>
  <conditionalFormatting sqref="A16:E16 A18:E23 A151:E159 A150 D150:E150 A161:E162 E160 A36:E40 A32:E34 A31:D31 A25:E30 A24:D24">
    <cfRule type="cellIs" dxfId="2564" priority="165" operator="equal">
      <formula>0</formula>
    </cfRule>
  </conditionalFormatting>
  <conditionalFormatting sqref="B15">
    <cfRule type="cellIs" dxfId="2563" priority="161" operator="equal">
      <formula>0</formula>
    </cfRule>
  </conditionalFormatting>
  <conditionalFormatting sqref="G27:G30">
    <cfRule type="cellIs" dxfId="2562" priority="167" operator="equal">
      <formula>0</formula>
    </cfRule>
  </conditionalFormatting>
  <conditionalFormatting sqref="A15 C15:E15 G15:I15">
    <cfRule type="cellIs" dxfId="2561" priority="160" operator="equal">
      <formula>0</formula>
    </cfRule>
  </conditionalFormatting>
  <conditionalFormatting sqref="A20:A26 H16:I16 G18:I34 G36:I40">
    <cfRule type="cellIs" dxfId="2560" priority="168" operator="equal">
      <formula>0</formula>
    </cfRule>
  </conditionalFormatting>
  <conditionalFormatting sqref="E37">
    <cfRule type="cellIs" dxfId="2559" priority="164" operator="equal">
      <formula>0</formula>
    </cfRule>
  </conditionalFormatting>
  <conditionalFormatting sqref="G16">
    <cfRule type="cellIs" dxfId="2558" priority="162" operator="equal">
      <formula>0</formula>
    </cfRule>
  </conditionalFormatting>
  <conditionalFormatting sqref="B151:B159 B161:B162">
    <cfRule type="cellIs" dxfId="2557" priority="159" operator="equal">
      <formula>0</formula>
    </cfRule>
  </conditionalFormatting>
  <conditionalFormatting sqref="C151:E159 D150:E150 C161:E162 E160">
    <cfRule type="cellIs" dxfId="2556" priority="158" operator="equal">
      <formula>0</formula>
    </cfRule>
  </conditionalFormatting>
  <conditionalFormatting sqref="G17:I17">
    <cfRule type="cellIs" dxfId="2555" priority="157" operator="equal">
      <formula>0</formula>
    </cfRule>
  </conditionalFormatting>
  <conditionalFormatting sqref="A17:E17">
    <cfRule type="cellIs" dxfId="2554" priority="156" operator="equal">
      <formula>0</formula>
    </cfRule>
  </conditionalFormatting>
  <conditionalFormatting sqref="A48 C48:E48 G48:I48">
    <cfRule type="cellIs" dxfId="2553" priority="155" operator="equal">
      <formula>0</formula>
    </cfRule>
  </conditionalFormatting>
  <conditionalFormatting sqref="B95">
    <cfRule type="cellIs" dxfId="2552" priority="153" operator="equal">
      <formula>0</formula>
    </cfRule>
  </conditionalFormatting>
  <conditionalFormatting sqref="A95 C95:E95 G95:I95">
    <cfRule type="cellIs" dxfId="2551" priority="152" operator="equal">
      <formula>0</formula>
    </cfRule>
  </conditionalFormatting>
  <conditionalFormatting sqref="A64 C64:E64 G64:I64">
    <cfRule type="cellIs" dxfId="2550" priority="154" operator="equal">
      <formula>0</formula>
    </cfRule>
  </conditionalFormatting>
  <conditionalFormatting sqref="A110 C110:E110 G110:I110">
    <cfRule type="cellIs" dxfId="2549" priority="147" operator="equal">
      <formula>0</formula>
    </cfRule>
  </conditionalFormatting>
  <conditionalFormatting sqref="B48">
    <cfRule type="cellIs" dxfId="2548" priority="151" operator="equal">
      <formula>0</formula>
    </cfRule>
  </conditionalFormatting>
  <conditionalFormatting sqref="B64">
    <cfRule type="cellIs" dxfId="2547" priority="150" operator="equal">
      <formula>0</formula>
    </cfRule>
  </conditionalFormatting>
  <conditionalFormatting sqref="A96 C96:E96 G96:I96">
    <cfRule type="cellIs" dxfId="2546" priority="148" operator="equal">
      <formula>0</formula>
    </cfRule>
  </conditionalFormatting>
  <conditionalFormatting sqref="B96">
    <cfRule type="cellIs" dxfId="2545" priority="149" operator="equal">
      <formula>0</formula>
    </cfRule>
  </conditionalFormatting>
  <conditionalFormatting sqref="B149">
    <cfRule type="cellIs" dxfId="2544" priority="141" operator="equal">
      <formula>0</formula>
    </cfRule>
  </conditionalFormatting>
  <conditionalFormatting sqref="A170 D170:E170 A179 D179:E179">
    <cfRule type="cellIs" dxfId="2543" priority="136" operator="equal">
      <formula>0</formula>
    </cfRule>
  </conditionalFormatting>
  <conditionalFormatting sqref="A121 C121:E121 G121:I121">
    <cfRule type="cellIs" dxfId="2542" priority="146" operator="equal">
      <formula>0</formula>
    </cfRule>
  </conditionalFormatting>
  <conditionalFormatting sqref="B110">
    <cfRule type="cellIs" dxfId="2541" priority="145" operator="equal">
      <formula>0</formula>
    </cfRule>
  </conditionalFormatting>
  <conditionalFormatting sqref="B121">
    <cfRule type="cellIs" dxfId="2540" priority="144" operator="equal">
      <formula>0</formula>
    </cfRule>
  </conditionalFormatting>
  <conditionalFormatting sqref="B150">
    <cfRule type="cellIs" dxfId="2539" priority="139" operator="equal">
      <formula>0</formula>
    </cfRule>
  </conditionalFormatting>
  <conditionalFormatting sqref="A149 C149:E149 G149:I149">
    <cfRule type="cellIs" dxfId="2538" priority="140" operator="equal">
      <formula>0</formula>
    </cfRule>
  </conditionalFormatting>
  <conditionalFormatting sqref="A148 C148:E148 G148:I148">
    <cfRule type="cellIs" dxfId="2537" priority="142" operator="equal">
      <formula>0</formula>
    </cfRule>
  </conditionalFormatting>
  <conditionalFormatting sqref="B148">
    <cfRule type="cellIs" dxfId="2536" priority="143" operator="equal">
      <formula>0</formula>
    </cfRule>
  </conditionalFormatting>
  <conditionalFormatting sqref="B150">
    <cfRule type="cellIs" dxfId="2535" priority="138" operator="equal">
      <formula>0</formula>
    </cfRule>
  </conditionalFormatting>
  <conditionalFormatting sqref="C150">
    <cfRule type="cellIs" dxfId="2534" priority="137" operator="equal">
      <formula>0</formula>
    </cfRule>
  </conditionalFormatting>
  <conditionalFormatting sqref="D170:E170 D179:E179">
    <cfRule type="cellIs" dxfId="2533" priority="135" operator="equal">
      <formula>0</formula>
    </cfRule>
  </conditionalFormatting>
  <conditionalFormatting sqref="G164:I169">
    <cfRule type="cellIs" dxfId="2532" priority="130" operator="equal">
      <formula>0</formula>
    </cfRule>
  </conditionalFormatting>
  <conditionalFormatting sqref="A164:E169">
    <cfRule type="cellIs" dxfId="2531" priority="129" operator="equal">
      <formula>0</formula>
    </cfRule>
  </conditionalFormatting>
  <conditionalFormatting sqref="A163 C163:E163 G163:I163">
    <cfRule type="cellIs" dxfId="2530" priority="133" operator="equal">
      <formula>0</formula>
    </cfRule>
  </conditionalFormatting>
  <conditionalFormatting sqref="B164:B169">
    <cfRule type="cellIs" dxfId="2529" priority="132" operator="equal">
      <formula>0</formula>
    </cfRule>
  </conditionalFormatting>
  <conditionalFormatting sqref="B163">
    <cfRule type="cellIs" dxfId="2528" priority="134" operator="equal">
      <formula>0</formula>
    </cfRule>
  </conditionalFormatting>
  <conditionalFormatting sqref="E164">
    <cfRule type="cellIs" dxfId="2527" priority="131" operator="equal">
      <formula>0</formula>
    </cfRule>
  </conditionalFormatting>
  <conditionalFormatting sqref="B170">
    <cfRule type="cellIs" dxfId="2526" priority="127" operator="equal">
      <formula>0</formula>
    </cfRule>
  </conditionalFormatting>
  <conditionalFormatting sqref="B170">
    <cfRule type="cellIs" dxfId="2525" priority="128" operator="equal">
      <formula>0</formula>
    </cfRule>
  </conditionalFormatting>
  <conditionalFormatting sqref="C170">
    <cfRule type="cellIs" dxfId="2524" priority="126" operator="equal">
      <formula>0</formula>
    </cfRule>
  </conditionalFormatting>
  <conditionalFormatting sqref="B179">
    <cfRule type="cellIs" dxfId="2523" priority="125" operator="equal">
      <formula>0</formula>
    </cfRule>
  </conditionalFormatting>
  <conditionalFormatting sqref="B179">
    <cfRule type="cellIs" dxfId="2522" priority="124" operator="equal">
      <formula>0</formula>
    </cfRule>
  </conditionalFormatting>
  <conditionalFormatting sqref="C179">
    <cfRule type="cellIs" dxfId="2521" priority="123" operator="equal">
      <formula>0</formula>
    </cfRule>
  </conditionalFormatting>
  <conditionalFormatting sqref="A194 C194:E194 G194:I194">
    <cfRule type="cellIs" dxfId="2520" priority="121" operator="equal">
      <formula>0</formula>
    </cfRule>
  </conditionalFormatting>
  <conditionalFormatting sqref="B194">
    <cfRule type="cellIs" dxfId="2519" priority="122" operator="equal">
      <formula>0</formula>
    </cfRule>
  </conditionalFormatting>
  <conditionalFormatting sqref="E195">
    <cfRule type="cellIs" dxfId="2518" priority="120" operator="equal">
      <formula>0</formula>
    </cfRule>
  </conditionalFormatting>
  <conditionalFormatting sqref="B7:B12 B14">
    <cfRule type="cellIs" dxfId="2517" priority="119" operator="equal">
      <formula>0</formula>
    </cfRule>
  </conditionalFormatting>
  <conditionalFormatting sqref="E8">
    <cfRule type="cellIs" dxfId="2516" priority="115" operator="equal">
      <formula>0</formula>
    </cfRule>
  </conditionalFormatting>
  <conditionalFormatting sqref="G9:G12">
    <cfRule type="cellIs" dxfId="2515" priority="117" operator="equal">
      <formula>0</formula>
    </cfRule>
  </conditionalFormatting>
  <conditionalFormatting sqref="A8:E12 A14:E14 A7:D7">
    <cfRule type="cellIs" dxfId="2514" priority="116" operator="equal">
      <formula>0</formula>
    </cfRule>
  </conditionalFormatting>
  <conditionalFormatting sqref="G7:I7 G9:I12">
    <cfRule type="cellIs" dxfId="2513" priority="118" operator="equal">
      <formula>0</formula>
    </cfRule>
  </conditionalFormatting>
  <conditionalFormatting sqref="G8:I8">
    <cfRule type="cellIs" dxfId="2512" priority="114" operator="equal">
      <formula>0</formula>
    </cfRule>
  </conditionalFormatting>
  <conditionalFormatting sqref="H14">
    <cfRule type="cellIs" dxfId="2511" priority="108" operator="equal">
      <formula>0</formula>
    </cfRule>
  </conditionalFormatting>
  <conditionalFormatting sqref="B13">
    <cfRule type="cellIs" dxfId="2510" priority="113" operator="equal">
      <formula>0</formula>
    </cfRule>
  </conditionalFormatting>
  <conditionalFormatting sqref="A13:E13">
    <cfRule type="cellIs" dxfId="2509" priority="111" operator="equal">
      <formula>0</formula>
    </cfRule>
  </conditionalFormatting>
  <conditionalFormatting sqref="G13:I13">
    <cfRule type="cellIs" dxfId="2508" priority="112" operator="equal">
      <formula>0</formula>
    </cfRule>
  </conditionalFormatting>
  <conditionalFormatting sqref="I14">
    <cfRule type="cellIs" dxfId="2507" priority="110" operator="equal">
      <formula>0</formula>
    </cfRule>
  </conditionalFormatting>
  <conditionalFormatting sqref="G14">
    <cfRule type="cellIs" dxfId="2506" priority="109" operator="equal">
      <formula>0</formula>
    </cfRule>
  </conditionalFormatting>
  <conditionalFormatting sqref="B35">
    <cfRule type="cellIs" dxfId="2505" priority="107" operator="equal">
      <formula>0</formula>
    </cfRule>
  </conditionalFormatting>
  <conditionalFormatting sqref="A35:E35">
    <cfRule type="cellIs" dxfId="2504" priority="104" operator="equal">
      <formula>0</formula>
    </cfRule>
  </conditionalFormatting>
  <conditionalFormatting sqref="G35">
    <cfRule type="cellIs" dxfId="2503" priority="105" operator="equal">
      <formula>0</formula>
    </cfRule>
  </conditionalFormatting>
  <conditionalFormatting sqref="G35:I35">
    <cfRule type="cellIs" dxfId="2502" priority="106" operator="equal">
      <formula>0</formula>
    </cfRule>
  </conditionalFormatting>
  <conditionalFormatting sqref="B41">
    <cfRule type="cellIs" dxfId="2501" priority="103" operator="equal">
      <formula>0</formula>
    </cfRule>
  </conditionalFormatting>
  <conditionalFormatting sqref="A41:E41">
    <cfRule type="cellIs" dxfId="2500" priority="100" operator="equal">
      <formula>0</formula>
    </cfRule>
  </conditionalFormatting>
  <conditionalFormatting sqref="G41">
    <cfRule type="cellIs" dxfId="2499" priority="101" operator="equal">
      <formula>0</formula>
    </cfRule>
  </conditionalFormatting>
  <conditionalFormatting sqref="G41:I41">
    <cfRule type="cellIs" dxfId="2498" priority="102" operator="equal">
      <formula>0</formula>
    </cfRule>
  </conditionalFormatting>
  <conditionalFormatting sqref="B61">
    <cfRule type="cellIs" dxfId="2497" priority="99" operator="equal">
      <formula>0</formula>
    </cfRule>
  </conditionalFormatting>
  <conditionalFormatting sqref="E56">
    <cfRule type="cellIs" dxfId="2496" priority="94" operator="equal">
      <formula>0</formula>
    </cfRule>
  </conditionalFormatting>
  <conditionalFormatting sqref="G57:G59 G61">
    <cfRule type="cellIs" dxfId="2495" priority="96" operator="equal">
      <formula>0</formula>
    </cfRule>
  </conditionalFormatting>
  <conditionalFormatting sqref="A61:E61">
    <cfRule type="cellIs" dxfId="2494" priority="95" operator="equal">
      <formula>0</formula>
    </cfRule>
  </conditionalFormatting>
  <conditionalFormatting sqref="G52:G55">
    <cfRule type="cellIs" dxfId="2493" priority="97" operator="equal">
      <formula>0</formula>
    </cfRule>
  </conditionalFormatting>
  <conditionalFormatting sqref="G61:I61">
    <cfRule type="cellIs" dxfId="2492" priority="98" operator="equal">
      <formula>0</formula>
    </cfRule>
  </conditionalFormatting>
  <conditionalFormatting sqref="B60">
    <cfRule type="cellIs" dxfId="2491" priority="93" operator="equal">
      <formula>0</formula>
    </cfRule>
  </conditionalFormatting>
  <conditionalFormatting sqref="A60:E60">
    <cfRule type="cellIs" dxfId="2490" priority="90" operator="equal">
      <formula>0</formula>
    </cfRule>
  </conditionalFormatting>
  <conditionalFormatting sqref="G60">
    <cfRule type="cellIs" dxfId="2489" priority="91" operator="equal">
      <formula>0</formula>
    </cfRule>
  </conditionalFormatting>
  <conditionalFormatting sqref="G60:I60">
    <cfRule type="cellIs" dxfId="2488" priority="92" operator="equal">
      <formula>0</formula>
    </cfRule>
  </conditionalFormatting>
  <conditionalFormatting sqref="B69:B83 B85:B89">
    <cfRule type="cellIs" dxfId="2487" priority="89" operator="equal">
      <formula>0</formula>
    </cfRule>
  </conditionalFormatting>
  <conditionalFormatting sqref="G81:G83 G87:G89 G85 G91">
    <cfRule type="cellIs" dxfId="2486" priority="86" operator="equal">
      <formula>0</formula>
    </cfRule>
  </conditionalFormatting>
  <conditionalFormatting sqref="C69:E72 C74:E75 C73:D73">
    <cfRule type="cellIs" dxfId="2485" priority="84" operator="equal">
      <formula>0</formula>
    </cfRule>
  </conditionalFormatting>
  <conditionalFormatting sqref="A65:D65 A67:E72 A85:E85 A87:E89 A86:D86 A81:E83 A80:D80 A74:E79 A73:D73">
    <cfRule type="cellIs" dxfId="2484" priority="85" operator="equal">
      <formula>0</formula>
    </cfRule>
  </conditionalFormatting>
  <conditionalFormatting sqref="G76:G79">
    <cfRule type="cellIs" dxfId="2483" priority="87" operator="equal">
      <formula>0</formula>
    </cfRule>
  </conditionalFormatting>
  <conditionalFormatting sqref="A69:A75 H65:I65 G67:I83 G85:I89">
    <cfRule type="cellIs" dxfId="2482" priority="88" operator="equal">
      <formula>0</formula>
    </cfRule>
  </conditionalFormatting>
  <conditionalFormatting sqref="G65">
    <cfRule type="cellIs" dxfId="2481" priority="83" operator="equal">
      <formula>0</formula>
    </cfRule>
  </conditionalFormatting>
  <conditionalFormatting sqref="G66:I66">
    <cfRule type="cellIs" dxfId="2480" priority="82" operator="equal">
      <formula>0</formula>
    </cfRule>
  </conditionalFormatting>
  <conditionalFormatting sqref="A66:E66">
    <cfRule type="cellIs" dxfId="2479" priority="81" operator="equal">
      <formula>0</formula>
    </cfRule>
  </conditionalFormatting>
  <conditionalFormatting sqref="B84">
    <cfRule type="cellIs" dxfId="2478" priority="80" operator="equal">
      <formula>0</formula>
    </cfRule>
  </conditionalFormatting>
  <conditionalFormatting sqref="A84:E84">
    <cfRule type="cellIs" dxfId="2477" priority="77" operator="equal">
      <formula>0</formula>
    </cfRule>
  </conditionalFormatting>
  <conditionalFormatting sqref="G84">
    <cfRule type="cellIs" dxfId="2476" priority="78" operator="equal">
      <formula>0</formula>
    </cfRule>
  </conditionalFormatting>
  <conditionalFormatting sqref="G84:I84">
    <cfRule type="cellIs" dxfId="2475" priority="79" operator="equal">
      <formula>0</formula>
    </cfRule>
  </conditionalFormatting>
  <conditionalFormatting sqref="B90">
    <cfRule type="cellIs" dxfId="2474" priority="76" operator="equal">
      <formula>0</formula>
    </cfRule>
  </conditionalFormatting>
  <conditionalFormatting sqref="A90:E90">
    <cfRule type="cellIs" dxfId="2473" priority="73" operator="equal">
      <formula>0</formula>
    </cfRule>
  </conditionalFormatting>
  <conditionalFormatting sqref="G90">
    <cfRule type="cellIs" dxfId="2472" priority="74" operator="equal">
      <formula>0</formula>
    </cfRule>
  </conditionalFormatting>
  <conditionalFormatting sqref="G90:I90">
    <cfRule type="cellIs" dxfId="2471" priority="75" operator="equal">
      <formula>0</formula>
    </cfRule>
  </conditionalFormatting>
  <conditionalFormatting sqref="B97:B107 B109">
    <cfRule type="cellIs" dxfId="2470" priority="72" operator="equal">
      <formula>0</formula>
    </cfRule>
  </conditionalFormatting>
  <conditionalFormatting sqref="G105:G107 G109">
    <cfRule type="cellIs" dxfId="2469" priority="69" operator="equal">
      <formula>0</formula>
    </cfRule>
  </conditionalFormatting>
  <conditionalFormatting sqref="C98:E99 C97:D97">
    <cfRule type="cellIs" dxfId="2468" priority="67" operator="equal">
      <formula>0</formula>
    </cfRule>
  </conditionalFormatting>
  <conditionalFormatting sqref="A98:E103 A109:E109 A105:E107 A104:D104 A97:D97">
    <cfRule type="cellIs" dxfId="2467" priority="68" operator="equal">
      <formula>0</formula>
    </cfRule>
  </conditionalFormatting>
  <conditionalFormatting sqref="G100:G103">
    <cfRule type="cellIs" dxfId="2466" priority="70" operator="equal">
      <formula>0</formula>
    </cfRule>
  </conditionalFormatting>
  <conditionalFormatting sqref="A97:A99 G97:I107 G109:I109">
    <cfRule type="cellIs" dxfId="2465" priority="71" operator="equal">
      <formula>0</formula>
    </cfRule>
  </conditionalFormatting>
  <conditionalFormatting sqref="B108">
    <cfRule type="cellIs" dxfId="2464" priority="66" operator="equal">
      <formula>0</formula>
    </cfRule>
  </conditionalFormatting>
  <conditionalFormatting sqref="A108:E108">
    <cfRule type="cellIs" dxfId="2463" priority="63" operator="equal">
      <formula>0</formula>
    </cfRule>
  </conditionalFormatting>
  <conditionalFormatting sqref="G108">
    <cfRule type="cellIs" dxfId="2462" priority="64" operator="equal">
      <formula>0</formula>
    </cfRule>
  </conditionalFormatting>
  <conditionalFormatting sqref="G108:I108">
    <cfRule type="cellIs" dxfId="2461" priority="65" operator="equal">
      <formula>0</formula>
    </cfRule>
  </conditionalFormatting>
  <conditionalFormatting sqref="B111:B114 B116">
    <cfRule type="cellIs" dxfId="2460" priority="62" operator="equal">
      <formula>0</formula>
    </cfRule>
  </conditionalFormatting>
  <conditionalFormatting sqref="G112:G114 G116">
    <cfRule type="cellIs" dxfId="2459" priority="60" operator="equal">
      <formula>0</formula>
    </cfRule>
  </conditionalFormatting>
  <conditionalFormatting sqref="A112:E114 A116:E116 A111:D111">
    <cfRule type="cellIs" dxfId="2458" priority="59" operator="equal">
      <formula>0</formula>
    </cfRule>
  </conditionalFormatting>
  <conditionalFormatting sqref="G111:I114 G116:I116">
    <cfRule type="cellIs" dxfId="2457" priority="61" operator="equal">
      <formula>0</formula>
    </cfRule>
  </conditionalFormatting>
  <conditionalFormatting sqref="B115">
    <cfRule type="cellIs" dxfId="2456" priority="58" operator="equal">
      <formula>0</formula>
    </cfRule>
  </conditionalFormatting>
  <conditionalFormatting sqref="A115:E115">
    <cfRule type="cellIs" dxfId="2455" priority="55" operator="equal">
      <formula>0</formula>
    </cfRule>
  </conditionalFormatting>
  <conditionalFormatting sqref="G115">
    <cfRule type="cellIs" dxfId="2454" priority="56" operator="equal">
      <formula>0</formula>
    </cfRule>
  </conditionalFormatting>
  <conditionalFormatting sqref="G115:I115">
    <cfRule type="cellIs" dxfId="2453" priority="57" operator="equal">
      <formula>0</formula>
    </cfRule>
  </conditionalFormatting>
  <conditionalFormatting sqref="A141:E147 G141:I142 G146:I147 H143:I144">
    <cfRule type="cellIs" dxfId="2452" priority="54" operator="equal">
      <formula>0</formula>
    </cfRule>
  </conditionalFormatting>
  <conditionalFormatting sqref="B135:B139">
    <cfRule type="cellIs" dxfId="2451" priority="53" operator="equal">
      <formula>0</formula>
    </cfRule>
  </conditionalFormatting>
  <conditionalFormatting sqref="E130">
    <cfRule type="cellIs" dxfId="2450" priority="48" operator="equal">
      <formula>0</formula>
    </cfRule>
  </conditionalFormatting>
  <conditionalFormatting sqref="G131:G133 G137:G139 G135 G141">
    <cfRule type="cellIs" dxfId="2449" priority="51" operator="equal">
      <formula>0</formula>
    </cfRule>
  </conditionalFormatting>
  <conditionalFormatting sqref="C126:E129">
    <cfRule type="cellIs" dxfId="2448" priority="49" operator="equal">
      <formula>0</formula>
    </cfRule>
  </conditionalFormatting>
  <conditionalFormatting sqref="A122:D122 A135:E135 A137:E139 A136:D136">
    <cfRule type="cellIs" dxfId="2447" priority="50" operator="equal">
      <formula>0</formula>
    </cfRule>
  </conditionalFormatting>
  <conditionalFormatting sqref="A126:A129 H122:I122 G135:I139">
    <cfRule type="cellIs" dxfId="2446" priority="52" operator="equal">
      <formula>0</formula>
    </cfRule>
  </conditionalFormatting>
  <conditionalFormatting sqref="G122">
    <cfRule type="cellIs" dxfId="2445" priority="47" operator="equal">
      <formula>0</formula>
    </cfRule>
  </conditionalFormatting>
  <conditionalFormatting sqref="G123:I123">
    <cfRule type="cellIs" dxfId="2444" priority="46" operator="equal">
      <formula>0</formula>
    </cfRule>
  </conditionalFormatting>
  <conditionalFormatting sqref="A123:E123">
    <cfRule type="cellIs" dxfId="2443" priority="45" operator="equal">
      <formula>0</formula>
    </cfRule>
  </conditionalFormatting>
  <conditionalFormatting sqref="B134">
    <cfRule type="cellIs" dxfId="2442" priority="44" operator="equal">
      <formula>0</formula>
    </cfRule>
  </conditionalFormatting>
  <conditionalFormatting sqref="A134:E134">
    <cfRule type="cellIs" dxfId="2441" priority="41" operator="equal">
      <formula>0</formula>
    </cfRule>
  </conditionalFormatting>
  <conditionalFormatting sqref="G134">
    <cfRule type="cellIs" dxfId="2440" priority="42" operator="equal">
      <formula>0</formula>
    </cfRule>
  </conditionalFormatting>
  <conditionalFormatting sqref="G134:I134">
    <cfRule type="cellIs" dxfId="2439" priority="43" operator="equal">
      <formula>0</formula>
    </cfRule>
  </conditionalFormatting>
  <conditionalFormatting sqref="B140">
    <cfRule type="cellIs" dxfId="2438" priority="40" operator="equal">
      <formula>0</formula>
    </cfRule>
  </conditionalFormatting>
  <conditionalFormatting sqref="A140:E140">
    <cfRule type="cellIs" dxfId="2437" priority="37" operator="equal">
      <formula>0</formula>
    </cfRule>
  </conditionalFormatting>
  <conditionalFormatting sqref="G140">
    <cfRule type="cellIs" dxfId="2436" priority="38" operator="equal">
      <formula>0</formula>
    </cfRule>
  </conditionalFormatting>
  <conditionalFormatting sqref="G140:I140">
    <cfRule type="cellIs" dxfId="2435" priority="39" operator="equal">
      <formula>0</formula>
    </cfRule>
  </conditionalFormatting>
  <conditionalFormatting sqref="G143">
    <cfRule type="cellIs" dxfId="2434" priority="36" operator="equal">
      <formula>0</formula>
    </cfRule>
  </conditionalFormatting>
  <conditionalFormatting sqref="H145:I145">
    <cfRule type="cellIs" dxfId="2433" priority="33" operator="equal">
      <formula>0</formula>
    </cfRule>
  </conditionalFormatting>
  <conditionalFormatting sqref="G144">
    <cfRule type="cellIs" dxfId="2432" priority="35" operator="equal">
      <formula>0</formula>
    </cfRule>
  </conditionalFormatting>
  <conditionalFormatting sqref="G145">
    <cfRule type="cellIs" dxfId="2431" priority="34" operator="equal">
      <formula>0</formula>
    </cfRule>
  </conditionalFormatting>
  <conditionalFormatting sqref="A160:D160">
    <cfRule type="cellIs" dxfId="2430" priority="32" operator="equal">
      <formula>0</formula>
    </cfRule>
  </conditionalFormatting>
  <conditionalFormatting sqref="G161:H162 J161:J162">
    <cfRule type="cellIs" dxfId="2429" priority="31" operator="equal">
      <formula>0</formula>
    </cfRule>
  </conditionalFormatting>
  <conditionalFormatting sqref="I161:I162">
    <cfRule type="cellIs" dxfId="2428" priority="30" operator="equal">
      <formula>0</formula>
    </cfRule>
  </conditionalFormatting>
  <conditionalFormatting sqref="G189:H189 J189">
    <cfRule type="cellIs" dxfId="2427" priority="29" operator="equal">
      <formula>0</formula>
    </cfRule>
  </conditionalFormatting>
  <conditionalFormatting sqref="E189">
    <cfRule type="cellIs" dxfId="2426" priority="28" operator="equal">
      <formula>0</formula>
    </cfRule>
  </conditionalFormatting>
  <conditionalFormatting sqref="E189">
    <cfRule type="cellIs" dxfId="2425" priority="27" operator="equal">
      <formula>0</formula>
    </cfRule>
  </conditionalFormatting>
  <conditionalFormatting sqref="A189:D189">
    <cfRule type="cellIs" dxfId="2424" priority="26" operator="equal">
      <formula>0</formula>
    </cfRule>
  </conditionalFormatting>
  <conditionalFormatting sqref="G190">
    <cfRule type="cellIs" dxfId="2423" priority="25" operator="equal">
      <formula>0</formula>
    </cfRule>
  </conditionalFormatting>
  <conditionalFormatting sqref="G191">
    <cfRule type="cellIs" dxfId="2422" priority="24" operator="equal">
      <formula>0</formula>
    </cfRule>
  </conditionalFormatting>
  <conditionalFormatting sqref="G192:H193 J192:J193">
    <cfRule type="cellIs" dxfId="2421" priority="23" operator="equal">
      <formula>0</formula>
    </cfRule>
  </conditionalFormatting>
  <conditionalFormatting sqref="E65">
    <cfRule type="cellIs" dxfId="2420" priority="22" operator="equal">
      <formula>0</formula>
    </cfRule>
  </conditionalFormatting>
  <conditionalFormatting sqref="E86">
    <cfRule type="cellIs" dxfId="2419" priority="21" operator="equal">
      <formula>0</formula>
    </cfRule>
  </conditionalFormatting>
  <conditionalFormatting sqref="E122">
    <cfRule type="cellIs" dxfId="2418" priority="20" operator="equal">
      <formula>0</formula>
    </cfRule>
  </conditionalFormatting>
  <conditionalFormatting sqref="E136">
    <cfRule type="cellIs" dxfId="2417" priority="19" operator="equal">
      <formula>0</formula>
    </cfRule>
  </conditionalFormatting>
  <conditionalFormatting sqref="E111">
    <cfRule type="cellIs" dxfId="2416" priority="18" operator="equal">
      <formula>0</formula>
    </cfRule>
  </conditionalFormatting>
  <conditionalFormatting sqref="E111">
    <cfRule type="cellIs" dxfId="2415" priority="17" operator="equal">
      <formula>0</formula>
    </cfRule>
  </conditionalFormatting>
  <conditionalFormatting sqref="E104">
    <cfRule type="cellIs" dxfId="2414" priority="16" operator="equal">
      <formula>0</formula>
    </cfRule>
  </conditionalFormatting>
  <conditionalFormatting sqref="E104">
    <cfRule type="cellIs" dxfId="2413" priority="15" operator="equal">
      <formula>0</formula>
    </cfRule>
  </conditionalFormatting>
  <conditionalFormatting sqref="E97">
    <cfRule type="cellIs" dxfId="2412" priority="14" operator="equal">
      <formula>0</formula>
    </cfRule>
  </conditionalFormatting>
  <conditionalFormatting sqref="E97">
    <cfRule type="cellIs" dxfId="2411" priority="13" operator="equal">
      <formula>0</formula>
    </cfRule>
  </conditionalFormatting>
  <conditionalFormatting sqref="E80">
    <cfRule type="cellIs" dxfId="2410" priority="12" operator="equal">
      <formula>0</formula>
    </cfRule>
  </conditionalFormatting>
  <conditionalFormatting sqref="E80">
    <cfRule type="cellIs" dxfId="2409" priority="11" operator="equal">
      <formula>0</formula>
    </cfRule>
  </conditionalFormatting>
  <conditionalFormatting sqref="E73">
    <cfRule type="cellIs" dxfId="2408" priority="10" operator="equal">
      <formula>0</formula>
    </cfRule>
  </conditionalFormatting>
  <conditionalFormatting sqref="E73">
    <cfRule type="cellIs" dxfId="2407" priority="9" operator="equal">
      <formula>0</formula>
    </cfRule>
  </conditionalFormatting>
  <conditionalFormatting sqref="E56">
    <cfRule type="cellIs" dxfId="2406" priority="8" operator="equal">
      <formula>0</formula>
    </cfRule>
  </conditionalFormatting>
  <conditionalFormatting sqref="E49">
    <cfRule type="cellIs" dxfId="2405" priority="7" operator="equal">
      <formula>0</formula>
    </cfRule>
  </conditionalFormatting>
  <conditionalFormatting sqref="E31">
    <cfRule type="cellIs" dxfId="2404" priority="6" operator="equal">
      <formula>0</formula>
    </cfRule>
  </conditionalFormatting>
  <conditionalFormatting sqref="E31">
    <cfRule type="cellIs" dxfId="2403" priority="5" operator="equal">
      <formula>0</formula>
    </cfRule>
  </conditionalFormatting>
  <conditionalFormatting sqref="E24">
    <cfRule type="cellIs" dxfId="2402" priority="4" operator="equal">
      <formula>0</formula>
    </cfRule>
  </conditionalFormatting>
  <conditionalFormatting sqref="E24">
    <cfRule type="cellIs" dxfId="2401" priority="3" operator="equal">
      <formula>0</formula>
    </cfRule>
  </conditionalFormatting>
  <conditionalFormatting sqref="E7">
    <cfRule type="cellIs" dxfId="2400" priority="2" operator="equal">
      <formula>0</formula>
    </cfRule>
  </conditionalFormatting>
  <conditionalFormatting sqref="E7">
    <cfRule type="cellIs" dxfId="2399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8"/>
  <sheetViews>
    <sheetView showZeros="0" topLeftCell="A118" zoomScale="70" zoomScaleNormal="70" workbookViewId="0">
      <selection activeCell="B210" sqref="B210:E210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6" width="23.109375" style="26" customWidth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22.88671875" style="26" customWidth="1"/>
    <col min="12" max="12" width="18.5546875" style="26" customWidth="1"/>
    <col min="13" max="13" width="9.33203125" style="25"/>
    <col min="14" max="14" width="18.44140625" style="26" customWidth="1"/>
    <col min="15" max="15" width="9.33203125" style="25"/>
    <col min="16" max="16" width="14.88671875" style="25" customWidth="1"/>
    <col min="17" max="17" width="9.88671875" style="25" bestFit="1" customWidth="1"/>
    <col min="18" max="16384" width="9.33203125" style="25"/>
  </cols>
  <sheetData>
    <row r="1" spans="1:32" s="19" customFormat="1" ht="48.75" customHeight="1" x14ac:dyDescent="0.3">
      <c r="A1" s="90" t="s">
        <v>0</v>
      </c>
      <c r="B1" s="90"/>
      <c r="C1" s="90"/>
      <c r="D1" s="90"/>
      <c r="E1" s="90"/>
      <c r="F1" s="90"/>
      <c r="G1" s="90"/>
      <c r="H1" s="21"/>
      <c r="I1" s="22"/>
      <c r="J1" s="91" t="s">
        <v>1</v>
      </c>
      <c r="K1" s="91"/>
      <c r="L1" s="91"/>
      <c r="M1" s="23"/>
      <c r="N1" s="23"/>
      <c r="O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9" customFormat="1" ht="14.25" customHeight="1" x14ac:dyDescent="0.3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9" customFormat="1" ht="24" customHeight="1" x14ac:dyDescent="0.3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62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15" customHeight="1" x14ac:dyDescent="0.3"/>
    <row r="5" spans="1:32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5</v>
      </c>
      <c r="I5" s="27" t="s">
        <v>10</v>
      </c>
      <c r="J5" s="27" t="s">
        <v>6</v>
      </c>
      <c r="K5" s="27" t="s">
        <v>11</v>
      </c>
      <c r="L5" s="27" t="s">
        <v>12</v>
      </c>
      <c r="N5" s="27" t="s">
        <v>84</v>
      </c>
    </row>
    <row r="6" spans="1:32" s="19" customFormat="1" x14ac:dyDescent="0.35">
      <c r="A6" s="2"/>
      <c r="B6" s="1" t="s">
        <v>13</v>
      </c>
      <c r="C6" s="2"/>
      <c r="D6" s="2"/>
      <c r="E6" s="2"/>
      <c r="F6" s="2"/>
      <c r="G6" s="42"/>
      <c r="H6" s="2"/>
      <c r="I6" s="2"/>
      <c r="J6" s="3"/>
      <c r="K6" s="4"/>
      <c r="L6" s="16"/>
      <c r="N6" s="2"/>
      <c r="O6" s="98" t="s">
        <v>85</v>
      </c>
      <c r="P6" s="98"/>
      <c r="Q6" s="98"/>
      <c r="R6" s="98"/>
    </row>
    <row r="7" spans="1:32" s="19" customFormat="1" x14ac:dyDescent="0.35">
      <c r="A7" s="2"/>
      <c r="B7" s="1" t="s">
        <v>86</v>
      </c>
      <c r="C7" s="2"/>
      <c r="D7" s="2"/>
      <c r="E7" s="2"/>
      <c r="F7" s="2"/>
      <c r="G7" s="42"/>
      <c r="H7" s="2"/>
      <c r="I7" s="2"/>
      <c r="J7" s="3"/>
      <c r="K7" s="4"/>
      <c r="L7" s="16"/>
      <c r="N7" s="2"/>
    </row>
    <row r="8" spans="1:32" s="28" customFormat="1" ht="20.100000000000001" customHeight="1" x14ac:dyDescent="0.3">
      <c r="A8" s="57">
        <v>1</v>
      </c>
      <c r="B8" s="65" t="s">
        <v>70</v>
      </c>
      <c r="C8" s="11" t="s">
        <v>15</v>
      </c>
      <c r="D8" s="11">
        <v>182.27</v>
      </c>
      <c r="E8" s="11">
        <v>600</v>
      </c>
      <c r="F8" s="12">
        <f>D8*E8</f>
        <v>109362</v>
      </c>
      <c r="G8" s="13"/>
      <c r="H8" s="14"/>
      <c r="I8" s="15"/>
      <c r="J8" s="15"/>
      <c r="K8" s="14"/>
      <c r="L8" s="58"/>
      <c r="N8" s="64">
        <v>375</v>
      </c>
      <c r="O8" s="28" t="s">
        <v>87</v>
      </c>
    </row>
    <row r="9" spans="1:32" s="28" customFormat="1" ht="36" x14ac:dyDescent="0.3">
      <c r="A9" s="57"/>
      <c r="B9" s="10"/>
      <c r="C9" s="11"/>
      <c r="D9" s="11"/>
      <c r="E9" s="11"/>
      <c r="F9" s="12"/>
      <c r="G9" s="55" t="s">
        <v>54</v>
      </c>
      <c r="H9" s="46" t="s">
        <v>21</v>
      </c>
      <c r="I9" s="46">
        <v>1E-3</v>
      </c>
      <c r="J9" s="15">
        <f>I9*D8</f>
        <v>0.18227000000000002</v>
      </c>
      <c r="K9" s="14" t="s">
        <v>17</v>
      </c>
      <c r="L9" s="58"/>
      <c r="N9" s="11"/>
    </row>
    <row r="10" spans="1:32" s="28" customFormat="1" ht="36" x14ac:dyDescent="0.3">
      <c r="A10" s="57"/>
      <c r="B10" s="10"/>
      <c r="C10" s="11"/>
      <c r="D10" s="11"/>
      <c r="E10" s="11"/>
      <c r="F10" s="12"/>
      <c r="G10" s="55" t="s">
        <v>71</v>
      </c>
      <c r="H10" s="46" t="s">
        <v>31</v>
      </c>
      <c r="I10" s="46">
        <v>10.55</v>
      </c>
      <c r="J10" s="15">
        <f>I10*D8</f>
        <v>1922.9485000000002</v>
      </c>
      <c r="K10" s="14" t="s">
        <v>17</v>
      </c>
      <c r="L10" s="58"/>
      <c r="N10" s="11"/>
    </row>
    <row r="11" spans="1:32" s="28" customFormat="1" ht="36" x14ac:dyDescent="0.3">
      <c r="A11" s="57"/>
      <c r="B11" s="10"/>
      <c r="C11" s="11"/>
      <c r="D11" s="11"/>
      <c r="E11" s="11"/>
      <c r="F11" s="12"/>
      <c r="G11" s="55" t="s">
        <v>72</v>
      </c>
      <c r="H11" s="46" t="s">
        <v>31</v>
      </c>
      <c r="I11" s="46">
        <v>0.4</v>
      </c>
      <c r="J11" s="15">
        <f>I11*D8</f>
        <v>72.908000000000001</v>
      </c>
      <c r="K11" s="14" t="s">
        <v>17</v>
      </c>
      <c r="L11" s="58"/>
      <c r="N11" s="11"/>
    </row>
    <row r="12" spans="1:32" s="28" customFormat="1" ht="36" x14ac:dyDescent="0.3">
      <c r="A12" s="57"/>
      <c r="B12" s="10"/>
      <c r="C12" s="11"/>
      <c r="D12" s="11"/>
      <c r="E12" s="11"/>
      <c r="F12" s="12"/>
      <c r="G12" s="55" t="s">
        <v>73</v>
      </c>
      <c r="H12" s="46" t="s">
        <v>31</v>
      </c>
      <c r="I12" s="46">
        <v>0.6</v>
      </c>
      <c r="J12" s="15">
        <f>I12*D8</f>
        <v>109.36200000000001</v>
      </c>
      <c r="K12" s="14" t="s">
        <v>17</v>
      </c>
      <c r="L12" s="58"/>
      <c r="N12" s="11"/>
    </row>
    <row r="13" spans="1:32" s="28" customFormat="1" ht="36" x14ac:dyDescent="0.3">
      <c r="A13" s="57"/>
      <c r="B13" s="10"/>
      <c r="C13" s="11"/>
      <c r="D13" s="11"/>
      <c r="E13" s="11"/>
      <c r="F13" s="12"/>
      <c r="G13" s="55" t="s">
        <v>57</v>
      </c>
      <c r="H13" s="46" t="s">
        <v>58</v>
      </c>
      <c r="I13" s="46">
        <v>3.5</v>
      </c>
      <c r="J13" s="15">
        <f>I13*D8</f>
        <v>637.94500000000005</v>
      </c>
      <c r="K13" s="14" t="s">
        <v>17</v>
      </c>
      <c r="L13" s="58"/>
      <c r="N13" s="11"/>
    </row>
    <row r="14" spans="1:32" s="28" customFormat="1" x14ac:dyDescent="0.3">
      <c r="A14" s="57"/>
      <c r="B14" s="10"/>
      <c r="C14" s="11"/>
      <c r="D14" s="11"/>
      <c r="E14" s="11"/>
      <c r="F14" s="12"/>
      <c r="G14" s="55" t="s">
        <v>59</v>
      </c>
      <c r="H14" s="46" t="s">
        <v>60</v>
      </c>
      <c r="I14" s="46">
        <v>1E-4</v>
      </c>
      <c r="J14" s="15">
        <f>I14*D8</f>
        <v>1.8227000000000004E-2</v>
      </c>
      <c r="K14" s="14" t="s">
        <v>17</v>
      </c>
      <c r="L14" s="58"/>
      <c r="N14" s="11"/>
    </row>
    <row r="15" spans="1:32" s="28" customFormat="1" ht="20.100000000000001" customHeight="1" x14ac:dyDescent="0.3">
      <c r="A15" s="57"/>
      <c r="B15" s="10"/>
      <c r="C15" s="11"/>
      <c r="D15" s="11"/>
      <c r="E15" s="11"/>
      <c r="F15" s="12"/>
      <c r="G15" s="55" t="s">
        <v>61</v>
      </c>
      <c r="H15" s="46" t="s">
        <v>15</v>
      </c>
      <c r="I15" s="46">
        <v>0.3</v>
      </c>
      <c r="J15" s="15">
        <f>I15*D8</f>
        <v>54.681000000000004</v>
      </c>
      <c r="K15" s="14" t="s">
        <v>17</v>
      </c>
      <c r="L15" s="58"/>
      <c r="N15" s="11"/>
    </row>
    <row r="16" spans="1:32" s="28" customFormat="1" ht="20.100000000000001" customHeight="1" x14ac:dyDescent="0.3">
      <c r="A16" s="57"/>
      <c r="B16" s="10"/>
      <c r="C16" s="11"/>
      <c r="D16" s="11"/>
      <c r="E16" s="11"/>
      <c r="F16" s="12"/>
      <c r="G16" s="55" t="s">
        <v>16</v>
      </c>
      <c r="H16" s="46" t="s">
        <v>15</v>
      </c>
      <c r="I16" s="46">
        <v>0.33</v>
      </c>
      <c r="J16" s="15">
        <f>I16*D8</f>
        <v>60.149100000000004</v>
      </c>
      <c r="K16" s="14" t="s">
        <v>17</v>
      </c>
      <c r="L16" s="58"/>
      <c r="N16" s="11"/>
    </row>
    <row r="17" spans="1:1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J18</f>
        <v>13</v>
      </c>
      <c r="E17" s="11"/>
      <c r="F17" s="12"/>
      <c r="G17" s="13"/>
      <c r="H17" s="14"/>
      <c r="I17" s="15"/>
      <c r="J17" s="15"/>
      <c r="K17" s="14"/>
      <c r="L17" s="58"/>
      <c r="N17" s="11"/>
    </row>
    <row r="18" spans="1:16" s="28" customFormat="1" ht="20.100000000000001" customHeight="1" x14ac:dyDescent="0.3">
      <c r="A18" s="57"/>
      <c r="B18" s="10"/>
      <c r="C18" s="11"/>
      <c r="D18" s="11"/>
      <c r="E18" s="11"/>
      <c r="F18" s="12"/>
      <c r="G18" s="13" t="s">
        <v>26</v>
      </c>
      <c r="H18" s="14" t="s">
        <v>19</v>
      </c>
      <c r="I18" s="15"/>
      <c r="J18" s="15">
        <v>13</v>
      </c>
      <c r="K18" s="14" t="s">
        <v>17</v>
      </c>
      <c r="L18" s="58"/>
      <c r="N18" s="11"/>
    </row>
    <row r="19" spans="1:16" s="19" customFormat="1" ht="20.100000000000001" customHeight="1" x14ac:dyDescent="0.3">
      <c r="A19" s="56"/>
      <c r="B19" s="1" t="s">
        <v>27</v>
      </c>
      <c r="C19" s="5"/>
      <c r="D19" s="6"/>
      <c r="E19" s="7"/>
      <c r="F19" s="1"/>
      <c r="G19" s="8"/>
      <c r="H19" s="4"/>
      <c r="I19" s="9"/>
      <c r="J19" s="9"/>
      <c r="K19" s="4"/>
      <c r="L19" s="16"/>
      <c r="N19" s="7"/>
    </row>
    <row r="20" spans="1:1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v>1916.67</v>
      </c>
      <c r="F20" s="12">
        <f>D20*E20</f>
        <v>41170.071600000003</v>
      </c>
      <c r="G20" s="13"/>
      <c r="H20" s="14"/>
      <c r="I20" s="15"/>
      <c r="J20" s="15"/>
      <c r="K20" s="14"/>
      <c r="L20" s="58"/>
      <c r="N20" s="20">
        <v>1583.33</v>
      </c>
      <c r="P20" s="28" t="s">
        <v>88</v>
      </c>
    </row>
    <row r="21" spans="1:16" s="28" customFormat="1" ht="20.100000000000001" customHeight="1" x14ac:dyDescent="0.3">
      <c r="A21" s="57"/>
      <c r="B21" s="10"/>
      <c r="C21" s="11"/>
      <c r="D21" s="11"/>
      <c r="E21" s="11"/>
      <c r="F21" s="12"/>
      <c r="G21" s="13" t="s">
        <v>29</v>
      </c>
      <c r="H21" s="14" t="s">
        <v>19</v>
      </c>
      <c r="I21" s="15">
        <v>195</v>
      </c>
      <c r="J21" s="15">
        <f>I21*D20</f>
        <v>4188.6000000000004</v>
      </c>
      <c r="K21" s="14" t="s">
        <v>17</v>
      </c>
      <c r="L21" s="58"/>
      <c r="N21" s="11"/>
    </row>
    <row r="22" spans="1:16" s="28" customFormat="1" ht="20.100000000000001" customHeight="1" x14ac:dyDescent="0.3">
      <c r="A22" s="57"/>
      <c r="B22" s="10"/>
      <c r="C22" s="11"/>
      <c r="D22" s="11"/>
      <c r="E22" s="11"/>
      <c r="F22" s="12"/>
      <c r="G22" s="13" t="s">
        <v>18</v>
      </c>
      <c r="H22" s="14" t="s">
        <v>19</v>
      </c>
      <c r="I22" s="15">
        <v>13</v>
      </c>
      <c r="J22" s="15">
        <f>I22*D20</f>
        <v>279.24</v>
      </c>
      <c r="K22" s="14" t="s">
        <v>17</v>
      </c>
      <c r="L22" s="58"/>
      <c r="N22" s="11"/>
    </row>
    <row r="23" spans="1:16" s="28" customFormat="1" ht="20.100000000000001" customHeight="1" x14ac:dyDescent="0.3">
      <c r="A23" s="57"/>
      <c r="B23" s="10"/>
      <c r="C23" s="11"/>
      <c r="D23" s="11"/>
      <c r="E23" s="11"/>
      <c r="F23" s="12"/>
      <c r="G23" s="13" t="s">
        <v>20</v>
      </c>
      <c r="H23" s="14" t="s">
        <v>21</v>
      </c>
      <c r="I23" s="15">
        <v>0.3</v>
      </c>
      <c r="J23" s="15">
        <f>I23*D20</f>
        <v>6.444</v>
      </c>
      <c r="K23" s="14" t="s">
        <v>17</v>
      </c>
      <c r="L23" s="58"/>
      <c r="N23" s="11"/>
    </row>
    <row r="24" spans="1:16" s="28" customFormat="1" ht="20.100000000000001" customHeight="1" x14ac:dyDescent="0.3">
      <c r="A24" s="57"/>
      <c r="B24" s="10"/>
      <c r="C24" s="11"/>
      <c r="D24" s="11"/>
      <c r="E24" s="11"/>
      <c r="F24" s="12"/>
      <c r="G24" s="13" t="s">
        <v>22</v>
      </c>
      <c r="H24" s="14" t="s">
        <v>15</v>
      </c>
      <c r="I24" s="15">
        <v>2</v>
      </c>
      <c r="J24" s="15">
        <f>I24*D20</f>
        <v>42.96</v>
      </c>
      <c r="K24" s="14" t="s">
        <v>17</v>
      </c>
      <c r="L24" s="58"/>
      <c r="N24" s="11"/>
    </row>
    <row r="25" spans="1:16" s="28" customFormat="1" ht="20.100000000000001" customHeight="1" x14ac:dyDescent="0.3">
      <c r="A25" s="57"/>
      <c r="B25" s="10"/>
      <c r="C25" s="11"/>
      <c r="D25" s="11"/>
      <c r="E25" s="11"/>
      <c r="F25" s="12"/>
      <c r="G25" s="13" t="s">
        <v>23</v>
      </c>
      <c r="H25" s="14" t="s">
        <v>24</v>
      </c>
      <c r="I25" s="15">
        <v>2.5000000000000001E-3</v>
      </c>
      <c r="J25" s="15">
        <f>I25*D20</f>
        <v>5.3700000000000005E-2</v>
      </c>
      <c r="K25" s="14" t="s">
        <v>17</v>
      </c>
      <c r="L25" s="58"/>
      <c r="N25" s="11"/>
    </row>
    <row r="26" spans="1:16" s="28" customFormat="1" ht="20.100000000000001" customHeight="1" x14ac:dyDescent="0.3">
      <c r="A26" s="57"/>
      <c r="B26" s="10"/>
      <c r="C26" s="11"/>
      <c r="D26" s="11"/>
      <c r="E26" s="11"/>
      <c r="F26" s="12"/>
      <c r="G26" s="13" t="s">
        <v>30</v>
      </c>
      <c r="H26" s="14" t="s">
        <v>31</v>
      </c>
      <c r="I26" s="15">
        <v>1.05</v>
      </c>
      <c r="J26" s="15">
        <f>I26*D20</f>
        <v>22.554000000000002</v>
      </c>
      <c r="K26" s="14" t="s">
        <v>17</v>
      </c>
      <c r="L26" s="58"/>
      <c r="N26" s="11"/>
    </row>
    <row r="27" spans="1:16" s="28" customFormat="1" ht="20.100000000000001" customHeight="1" x14ac:dyDescent="0.3">
      <c r="A27" s="57"/>
      <c r="B27" s="10"/>
      <c r="C27" s="11"/>
      <c r="D27" s="11"/>
      <c r="E27" s="11"/>
      <c r="F27" s="12"/>
      <c r="G27" s="13" t="s">
        <v>32</v>
      </c>
      <c r="H27" s="14" t="s">
        <v>31</v>
      </c>
      <c r="I27" s="15">
        <v>4.2</v>
      </c>
      <c r="J27" s="15">
        <f>I27*D20</f>
        <v>90.216000000000008</v>
      </c>
      <c r="K27" s="14" t="s">
        <v>17</v>
      </c>
      <c r="L27" s="58"/>
      <c r="N27" s="11"/>
    </row>
    <row r="28" spans="1:1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v>533.33000000000004</v>
      </c>
      <c r="F28" s="12">
        <f>D28*E28</f>
        <v>21973.196000000004</v>
      </c>
      <c r="G28" s="13"/>
      <c r="H28" s="14"/>
      <c r="I28" s="15"/>
      <c r="J28" s="15"/>
      <c r="K28" s="14"/>
      <c r="L28" s="58"/>
      <c r="N28" s="11">
        <v>416.67</v>
      </c>
    </row>
    <row r="29" spans="1:16" s="28" customFormat="1" ht="20.100000000000001" customHeight="1" x14ac:dyDescent="0.3">
      <c r="A29" s="57"/>
      <c r="B29" s="10"/>
      <c r="C29" s="11"/>
      <c r="D29" s="11"/>
      <c r="E29" s="11"/>
      <c r="F29" s="12"/>
      <c r="G29" s="13" t="s">
        <v>29</v>
      </c>
      <c r="H29" s="14" t="s">
        <v>19</v>
      </c>
      <c r="I29" s="15">
        <v>25</v>
      </c>
      <c r="J29" s="15">
        <f>I29*D28</f>
        <v>1030</v>
      </c>
      <c r="K29" s="14" t="s">
        <v>17</v>
      </c>
      <c r="L29" s="58"/>
      <c r="N29" s="11"/>
    </row>
    <row r="30" spans="1:16" s="28" customFormat="1" ht="20.100000000000001" customHeight="1" x14ac:dyDescent="0.3">
      <c r="A30" s="57"/>
      <c r="B30" s="10"/>
      <c r="C30" s="11"/>
      <c r="D30" s="11"/>
      <c r="E30" s="11"/>
      <c r="F30" s="12"/>
      <c r="G30" s="13" t="s">
        <v>18</v>
      </c>
      <c r="H30" s="14" t="s">
        <v>19</v>
      </c>
      <c r="I30" s="15">
        <v>1.32</v>
      </c>
      <c r="J30" s="15">
        <f>I30*D28</f>
        <v>54.384000000000007</v>
      </c>
      <c r="K30" s="14" t="s">
        <v>17</v>
      </c>
      <c r="L30" s="58"/>
      <c r="N30" s="11"/>
    </row>
    <row r="31" spans="1:16" s="28" customFormat="1" ht="20.100000000000001" customHeight="1" x14ac:dyDescent="0.3">
      <c r="A31" s="57"/>
      <c r="B31" s="10"/>
      <c r="C31" s="11"/>
      <c r="D31" s="11"/>
      <c r="E31" s="11"/>
      <c r="F31" s="12"/>
      <c r="G31" s="13" t="s">
        <v>20</v>
      </c>
      <c r="H31" s="14" t="s">
        <v>21</v>
      </c>
      <c r="I31" s="15">
        <v>3.4000000000000002E-2</v>
      </c>
      <c r="J31" s="15">
        <f>I31*D28</f>
        <v>1.4008000000000003</v>
      </c>
      <c r="K31" s="14" t="s">
        <v>17</v>
      </c>
      <c r="L31" s="58"/>
      <c r="N31" s="11"/>
    </row>
    <row r="32" spans="1:16" s="28" customFormat="1" ht="20.100000000000001" customHeight="1" x14ac:dyDescent="0.3">
      <c r="A32" s="57"/>
      <c r="B32" s="10"/>
      <c r="C32" s="11"/>
      <c r="D32" s="11"/>
      <c r="E32" s="11"/>
      <c r="F32" s="12"/>
      <c r="G32" s="13" t="s">
        <v>22</v>
      </c>
      <c r="H32" s="14" t="s">
        <v>15</v>
      </c>
      <c r="I32" s="15">
        <v>0.22</v>
      </c>
      <c r="J32" s="15">
        <f>I32*D28</f>
        <v>9.0640000000000001</v>
      </c>
      <c r="K32" s="14" t="s">
        <v>17</v>
      </c>
      <c r="L32" s="58"/>
      <c r="N32" s="11"/>
    </row>
    <row r="33" spans="1:14" s="28" customFormat="1" ht="20.100000000000001" customHeight="1" x14ac:dyDescent="0.3">
      <c r="A33" s="57"/>
      <c r="B33" s="10"/>
      <c r="C33" s="11"/>
      <c r="D33" s="11"/>
      <c r="E33" s="11"/>
      <c r="F33" s="12"/>
      <c r="G33" s="13" t="s">
        <v>34</v>
      </c>
      <c r="H33" s="14" t="s">
        <v>15</v>
      </c>
      <c r="I33" s="15">
        <v>4.2999999999999997E-2</v>
      </c>
      <c r="J33" s="15">
        <f>I33*D28</f>
        <v>1.7716000000000001</v>
      </c>
      <c r="K33" s="14" t="s">
        <v>17</v>
      </c>
      <c r="L33" s="58"/>
      <c r="N33" s="11"/>
    </row>
    <row r="34" spans="1:14" s="28" customFormat="1" ht="20.100000000000001" customHeight="1" x14ac:dyDescent="0.3">
      <c r="A34" s="57"/>
      <c r="B34" s="10"/>
      <c r="C34" s="11"/>
      <c r="D34" s="11"/>
      <c r="E34" s="11"/>
      <c r="F34" s="12"/>
      <c r="G34" s="13" t="s">
        <v>23</v>
      </c>
      <c r="H34" s="14" t="s">
        <v>24</v>
      </c>
      <c r="I34" s="15">
        <v>1E-4</v>
      </c>
      <c r="J34" s="15">
        <f>I34*D28</f>
        <v>4.1200000000000004E-3</v>
      </c>
      <c r="K34" s="14" t="s">
        <v>17</v>
      </c>
      <c r="L34" s="58"/>
      <c r="N34" s="11"/>
    </row>
    <row r="35" spans="1:14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v>533.33000000000004</v>
      </c>
      <c r="F35" s="12">
        <f>D35*E35</f>
        <v>16661.229200000002</v>
      </c>
      <c r="G35" s="13"/>
      <c r="H35" s="14"/>
      <c r="I35" s="15"/>
      <c r="J35" s="15"/>
      <c r="K35" s="14"/>
      <c r="L35" s="58"/>
      <c r="N35" s="11">
        <v>425</v>
      </c>
    </row>
    <row r="36" spans="1:14" s="28" customFormat="1" ht="20.100000000000001" customHeight="1" x14ac:dyDescent="0.3">
      <c r="A36" s="57"/>
      <c r="B36" s="10"/>
      <c r="C36" s="11"/>
      <c r="D36" s="11"/>
      <c r="E36" s="11"/>
      <c r="F36" s="12"/>
      <c r="G36" s="13" t="s">
        <v>18</v>
      </c>
      <c r="H36" s="14" t="s">
        <v>19</v>
      </c>
      <c r="I36" s="15">
        <v>52</v>
      </c>
      <c r="J36" s="15">
        <f>I36*D35</f>
        <v>1624.48</v>
      </c>
      <c r="K36" s="14" t="s">
        <v>17</v>
      </c>
      <c r="L36" s="58"/>
      <c r="N36" s="11"/>
    </row>
    <row r="37" spans="1:14" s="28" customFormat="1" ht="20.100000000000001" customHeight="1" x14ac:dyDescent="0.3">
      <c r="A37" s="57"/>
      <c r="B37" s="10"/>
      <c r="C37" s="11"/>
      <c r="D37" s="11"/>
      <c r="E37" s="11"/>
      <c r="F37" s="12"/>
      <c r="G37" s="13" t="s">
        <v>20</v>
      </c>
      <c r="H37" s="14" t="s">
        <v>21</v>
      </c>
      <c r="I37" s="15">
        <v>2.3E-2</v>
      </c>
      <c r="J37" s="15">
        <f>I37*D35</f>
        <v>0.71851999999999994</v>
      </c>
      <c r="K37" s="14" t="s">
        <v>17</v>
      </c>
      <c r="L37" s="58"/>
      <c r="N37" s="11"/>
    </row>
    <row r="38" spans="1:14" s="28" customFormat="1" ht="20.100000000000001" customHeight="1" x14ac:dyDescent="0.3">
      <c r="A38" s="57"/>
      <c r="B38" s="10"/>
      <c r="C38" s="11"/>
      <c r="D38" s="11"/>
      <c r="E38" s="11"/>
      <c r="F38" s="12"/>
      <c r="G38" s="13" t="s">
        <v>22</v>
      </c>
      <c r="H38" s="14" t="s">
        <v>15</v>
      </c>
      <c r="I38" s="15">
        <v>0.22</v>
      </c>
      <c r="J38" s="15">
        <f>I38*D35</f>
        <v>6.8727999999999998</v>
      </c>
      <c r="K38" s="14" t="s">
        <v>17</v>
      </c>
      <c r="L38" s="58"/>
      <c r="N38" s="11"/>
    </row>
    <row r="39" spans="1:14" s="28" customFormat="1" ht="20.100000000000001" customHeight="1" x14ac:dyDescent="0.3">
      <c r="A39" s="57"/>
      <c r="B39" s="10"/>
      <c r="C39" s="11"/>
      <c r="D39" s="11"/>
      <c r="E39" s="11"/>
      <c r="F39" s="12"/>
      <c r="G39" s="13" t="s">
        <v>34</v>
      </c>
      <c r="H39" s="14" t="s">
        <v>15</v>
      </c>
      <c r="I39" s="15">
        <v>4.2999999999999997E-2</v>
      </c>
      <c r="J39" s="15">
        <f>I39*D35</f>
        <v>1.3433199999999998</v>
      </c>
      <c r="K39" s="14" t="s">
        <v>17</v>
      </c>
      <c r="L39" s="58"/>
      <c r="N39" s="11"/>
    </row>
    <row r="40" spans="1:14" s="28" customFormat="1" ht="20.100000000000001" customHeight="1" x14ac:dyDescent="0.3">
      <c r="A40" s="57"/>
      <c r="B40" s="10"/>
      <c r="C40" s="11"/>
      <c r="D40" s="11"/>
      <c r="E40" s="11"/>
      <c r="F40" s="12"/>
      <c r="G40" s="13" t="s">
        <v>23</v>
      </c>
      <c r="H40" s="14" t="s">
        <v>24</v>
      </c>
      <c r="I40" s="15">
        <v>2.9999999999999997E-4</v>
      </c>
      <c r="J40" s="15">
        <f>I40*D35</f>
        <v>9.3719999999999984E-3</v>
      </c>
      <c r="K40" s="14" t="s">
        <v>17</v>
      </c>
      <c r="L40" s="58"/>
      <c r="N40" s="11"/>
    </row>
    <row r="41" spans="1:14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v>1916.67</v>
      </c>
      <c r="F41" s="12">
        <f>D41*E41</f>
        <v>3200.8389000000002</v>
      </c>
      <c r="G41" s="13"/>
      <c r="H41" s="14"/>
      <c r="I41" s="15"/>
      <c r="J41" s="15"/>
      <c r="K41" s="14"/>
      <c r="L41" s="58"/>
      <c r="N41" s="20">
        <v>1583.33</v>
      </c>
    </row>
    <row r="42" spans="1:14" s="28" customFormat="1" ht="20.100000000000001" customHeight="1" x14ac:dyDescent="0.3">
      <c r="A42" s="57"/>
      <c r="B42" s="10"/>
      <c r="C42" s="11"/>
      <c r="D42" s="11"/>
      <c r="E42" s="11"/>
      <c r="F42" s="12"/>
      <c r="G42" s="13" t="s">
        <v>18</v>
      </c>
      <c r="H42" s="14" t="s">
        <v>19</v>
      </c>
      <c r="I42" s="15">
        <v>395</v>
      </c>
      <c r="J42" s="15">
        <f>I42*D41</f>
        <v>659.65</v>
      </c>
      <c r="K42" s="14" t="s">
        <v>17</v>
      </c>
      <c r="L42" s="58"/>
      <c r="N42" s="11"/>
    </row>
    <row r="43" spans="1:14" s="28" customFormat="1" ht="20.100000000000001" customHeight="1" x14ac:dyDescent="0.3">
      <c r="A43" s="57"/>
      <c r="B43" s="10"/>
      <c r="C43" s="11"/>
      <c r="D43" s="11"/>
      <c r="E43" s="11"/>
      <c r="F43" s="12"/>
      <c r="G43" s="13" t="s">
        <v>36</v>
      </c>
      <c r="H43" s="14" t="s">
        <v>21</v>
      </c>
      <c r="I43" s="15">
        <v>0.3</v>
      </c>
      <c r="J43" s="15">
        <f>I43*D41</f>
        <v>0.501</v>
      </c>
      <c r="K43" s="14" t="s">
        <v>17</v>
      </c>
      <c r="L43" s="58"/>
      <c r="N43" s="11"/>
    </row>
    <row r="44" spans="1:14" s="28" customFormat="1" ht="20.100000000000001" customHeight="1" x14ac:dyDescent="0.3">
      <c r="A44" s="57"/>
      <c r="B44" s="10"/>
      <c r="C44" s="11"/>
      <c r="D44" s="11"/>
      <c r="E44" s="11"/>
      <c r="F44" s="12"/>
      <c r="G44" s="13" t="s">
        <v>22</v>
      </c>
      <c r="H44" s="14" t="s">
        <v>15</v>
      </c>
      <c r="I44" s="15">
        <v>2</v>
      </c>
      <c r="J44" s="15">
        <f>I44*D41</f>
        <v>3.34</v>
      </c>
      <c r="K44" s="14" t="s">
        <v>17</v>
      </c>
      <c r="L44" s="58"/>
      <c r="N44" s="11"/>
    </row>
    <row r="45" spans="1:14" s="28" customFormat="1" ht="20.100000000000001" customHeight="1" x14ac:dyDescent="0.3">
      <c r="A45" s="57"/>
      <c r="B45" s="10"/>
      <c r="C45" s="11"/>
      <c r="D45" s="11"/>
      <c r="E45" s="11"/>
      <c r="F45" s="12"/>
      <c r="G45" s="13" t="s">
        <v>34</v>
      </c>
      <c r="H45" s="14" t="s">
        <v>15</v>
      </c>
      <c r="I45" s="15">
        <v>0.3</v>
      </c>
      <c r="J45" s="15">
        <f>I45*D41</f>
        <v>0.501</v>
      </c>
      <c r="K45" s="14" t="s">
        <v>17</v>
      </c>
      <c r="L45" s="58"/>
      <c r="N45" s="11"/>
    </row>
    <row r="46" spans="1:14" s="28" customFormat="1" ht="20.100000000000001" customHeight="1" x14ac:dyDescent="0.3">
      <c r="A46" s="57"/>
      <c r="B46" s="10"/>
      <c r="C46" s="11"/>
      <c r="D46" s="11"/>
      <c r="E46" s="11"/>
      <c r="F46" s="12"/>
      <c r="G46" s="13" t="s">
        <v>23</v>
      </c>
      <c r="H46" s="14" t="s">
        <v>24</v>
      </c>
      <c r="I46" s="15">
        <v>2.5000000000000001E-3</v>
      </c>
      <c r="J46" s="15">
        <f>I46*D41</f>
        <v>4.1749999999999999E-3</v>
      </c>
      <c r="K46" s="14" t="s">
        <v>17</v>
      </c>
      <c r="L46" s="58"/>
      <c r="N46" s="11"/>
    </row>
    <row r="47" spans="1:14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2"/>
      <c r="G47" s="13"/>
      <c r="H47" s="14"/>
      <c r="I47" s="15"/>
      <c r="J47" s="15"/>
      <c r="K47" s="14"/>
      <c r="L47" s="58"/>
      <c r="N47" s="11"/>
    </row>
    <row r="48" spans="1:14" s="28" customFormat="1" ht="20.100000000000001" customHeight="1" x14ac:dyDescent="0.3">
      <c r="A48" s="57"/>
      <c r="B48" s="10"/>
      <c r="C48" s="11"/>
      <c r="D48" s="11"/>
      <c r="E48" s="11"/>
      <c r="F48" s="12"/>
      <c r="G48" s="13" t="s">
        <v>37</v>
      </c>
      <c r="H48" s="14" t="s">
        <v>19</v>
      </c>
      <c r="I48" s="15">
        <v>1</v>
      </c>
      <c r="J48" s="15">
        <v>1</v>
      </c>
      <c r="K48" s="14" t="s">
        <v>17</v>
      </c>
      <c r="L48" s="58"/>
      <c r="N48" s="11"/>
    </row>
    <row r="49" spans="1:14" s="28" customFormat="1" ht="20.100000000000001" customHeight="1" x14ac:dyDescent="0.3">
      <c r="A49" s="57"/>
      <c r="B49" s="10"/>
      <c r="C49" s="11"/>
      <c r="D49" s="11"/>
      <c r="E49" s="11"/>
      <c r="F49" s="12"/>
      <c r="G49" s="13" t="s">
        <v>38</v>
      </c>
      <c r="H49" s="14" t="s">
        <v>19</v>
      </c>
      <c r="I49" s="15">
        <v>1</v>
      </c>
      <c r="J49" s="15">
        <v>2</v>
      </c>
      <c r="K49" s="14" t="s">
        <v>17</v>
      </c>
      <c r="L49" s="58"/>
      <c r="N49" s="11"/>
    </row>
    <row r="50" spans="1:14" s="28" customFormat="1" ht="20.100000000000001" customHeight="1" x14ac:dyDescent="0.3">
      <c r="A50" s="57"/>
      <c r="B50" s="10"/>
      <c r="C50" s="11"/>
      <c r="D50" s="11"/>
      <c r="E50" s="11"/>
      <c r="F50" s="12"/>
      <c r="G50" s="13" t="s">
        <v>39</v>
      </c>
      <c r="H50" s="14" t="s">
        <v>19</v>
      </c>
      <c r="I50" s="15">
        <v>1</v>
      </c>
      <c r="J50" s="15">
        <v>14</v>
      </c>
      <c r="K50" s="14" t="s">
        <v>17</v>
      </c>
      <c r="L50" s="58"/>
      <c r="N50" s="11"/>
    </row>
    <row r="51" spans="1:14" s="28" customFormat="1" ht="20.100000000000001" customHeight="1" x14ac:dyDescent="0.3">
      <c r="A51" s="57"/>
      <c r="B51" s="10"/>
      <c r="C51" s="11"/>
      <c r="D51" s="11"/>
      <c r="E51" s="11"/>
      <c r="F51" s="12"/>
      <c r="G51" s="13" t="s">
        <v>40</v>
      </c>
      <c r="H51" s="14" t="s">
        <v>19</v>
      </c>
      <c r="I51" s="15">
        <v>1</v>
      </c>
      <c r="J51" s="15">
        <v>2</v>
      </c>
      <c r="K51" s="14" t="s">
        <v>17</v>
      </c>
      <c r="L51" s="58"/>
      <c r="N51" s="11"/>
    </row>
    <row r="52" spans="1:14" s="19" customFormat="1" ht="20.100000000000001" customHeight="1" x14ac:dyDescent="0.3">
      <c r="A52" s="56"/>
      <c r="B52" s="1" t="s">
        <v>41</v>
      </c>
      <c r="C52" s="5"/>
      <c r="D52" s="6"/>
      <c r="E52" s="7"/>
      <c r="F52" s="1"/>
      <c r="G52" s="8"/>
      <c r="H52" s="4"/>
      <c r="I52" s="9"/>
      <c r="J52" s="9"/>
      <c r="K52" s="4"/>
      <c r="L52" s="16"/>
      <c r="N52" s="7"/>
    </row>
    <row r="53" spans="1:14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v>533.33000000000004</v>
      </c>
      <c r="F53" s="12">
        <f>D53*E53</f>
        <v>4991.9687999999996</v>
      </c>
      <c r="G53" s="13"/>
      <c r="H53" s="14"/>
      <c r="I53" s="15"/>
      <c r="J53" s="15"/>
      <c r="K53" s="14"/>
      <c r="L53" s="58"/>
      <c r="N53" s="11">
        <f>N28</f>
        <v>416.67</v>
      </c>
    </row>
    <row r="54" spans="1:14" s="28" customFormat="1" ht="20.100000000000001" customHeight="1" x14ac:dyDescent="0.3">
      <c r="A54" s="57"/>
      <c r="B54" s="10"/>
      <c r="C54" s="11"/>
      <c r="D54" s="11"/>
      <c r="E54" s="11"/>
      <c r="F54" s="12"/>
      <c r="G54" s="13" t="s">
        <v>29</v>
      </c>
      <c r="H54" s="14" t="s">
        <v>19</v>
      </c>
      <c r="I54" s="15">
        <v>25</v>
      </c>
      <c r="J54" s="15">
        <f>I54*D53</f>
        <v>234</v>
      </c>
      <c r="K54" s="14" t="s">
        <v>17</v>
      </c>
      <c r="L54" s="58"/>
      <c r="N54" s="11"/>
    </row>
    <row r="55" spans="1:14" s="28" customFormat="1" ht="20.100000000000001" customHeight="1" x14ac:dyDescent="0.3">
      <c r="A55" s="57"/>
      <c r="B55" s="10"/>
      <c r="C55" s="11"/>
      <c r="D55" s="11"/>
      <c r="E55" s="11"/>
      <c r="F55" s="12"/>
      <c r="G55" s="13" t="s">
        <v>18</v>
      </c>
      <c r="H55" s="14" t="s">
        <v>19</v>
      </c>
      <c r="I55" s="15">
        <v>1.32</v>
      </c>
      <c r="J55" s="15">
        <f>I55*D53</f>
        <v>12.3552</v>
      </c>
      <c r="K55" s="14" t="s">
        <v>17</v>
      </c>
      <c r="L55" s="58"/>
      <c r="N55" s="11"/>
    </row>
    <row r="56" spans="1:14" s="28" customFormat="1" ht="20.100000000000001" customHeight="1" x14ac:dyDescent="0.3">
      <c r="A56" s="57"/>
      <c r="B56" s="10"/>
      <c r="C56" s="11"/>
      <c r="D56" s="11"/>
      <c r="E56" s="11"/>
      <c r="F56" s="12"/>
      <c r="G56" s="13" t="s">
        <v>20</v>
      </c>
      <c r="H56" s="14" t="s">
        <v>21</v>
      </c>
      <c r="I56" s="15">
        <v>3.4000000000000002E-2</v>
      </c>
      <c r="J56" s="15">
        <f>I56*D53</f>
        <v>0.31824000000000002</v>
      </c>
      <c r="K56" s="14" t="s">
        <v>17</v>
      </c>
      <c r="L56" s="58"/>
      <c r="N56" s="11"/>
    </row>
    <row r="57" spans="1:14" s="28" customFormat="1" ht="20.100000000000001" customHeight="1" x14ac:dyDescent="0.3">
      <c r="A57" s="57"/>
      <c r="B57" s="10"/>
      <c r="C57" s="11"/>
      <c r="D57" s="11"/>
      <c r="E57" s="11"/>
      <c r="F57" s="12"/>
      <c r="G57" s="13" t="s">
        <v>22</v>
      </c>
      <c r="H57" s="14" t="s">
        <v>15</v>
      </c>
      <c r="I57" s="15">
        <v>0.22</v>
      </c>
      <c r="J57" s="15">
        <f>I57*D53</f>
        <v>2.0591999999999997</v>
      </c>
      <c r="K57" s="14" t="s">
        <v>17</v>
      </c>
      <c r="L57" s="58"/>
      <c r="N57" s="11"/>
    </row>
    <row r="58" spans="1:14" s="28" customFormat="1" ht="20.100000000000001" customHeight="1" x14ac:dyDescent="0.3">
      <c r="A58" s="57"/>
      <c r="B58" s="10"/>
      <c r="C58" s="11"/>
      <c r="D58" s="11"/>
      <c r="E58" s="11"/>
      <c r="F58" s="12"/>
      <c r="G58" s="13" t="s">
        <v>34</v>
      </c>
      <c r="H58" s="14" t="s">
        <v>15</v>
      </c>
      <c r="I58" s="15">
        <v>4.2999999999999997E-2</v>
      </c>
      <c r="J58" s="15">
        <f>I58*D53</f>
        <v>0.40247999999999995</v>
      </c>
      <c r="K58" s="14" t="s">
        <v>17</v>
      </c>
      <c r="L58" s="58"/>
      <c r="N58" s="11"/>
    </row>
    <row r="59" spans="1:14" s="28" customFormat="1" ht="20.100000000000001" customHeight="1" x14ac:dyDescent="0.3">
      <c r="A59" s="57"/>
      <c r="B59" s="10"/>
      <c r="C59" s="11"/>
      <c r="D59" s="11"/>
      <c r="E59" s="11"/>
      <c r="F59" s="12"/>
      <c r="G59" s="13" t="s">
        <v>23</v>
      </c>
      <c r="H59" s="14" t="s">
        <v>24</v>
      </c>
      <c r="I59" s="15">
        <v>1E-4</v>
      </c>
      <c r="J59" s="15">
        <f>I59*D53</f>
        <v>9.3599999999999998E-4</v>
      </c>
      <c r="K59" s="14" t="s">
        <v>17</v>
      </c>
      <c r="L59" s="58"/>
      <c r="N59" s="11"/>
    </row>
    <row r="60" spans="1:14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v>533.33000000000004</v>
      </c>
      <c r="F60" s="12">
        <f>D60*E60</f>
        <v>16933.227500000001</v>
      </c>
      <c r="G60" s="13"/>
      <c r="H60" s="14"/>
      <c r="I60" s="15"/>
      <c r="J60" s="15"/>
      <c r="K60" s="14"/>
      <c r="L60" s="58"/>
      <c r="N60" s="11">
        <f>N35</f>
        <v>425</v>
      </c>
    </row>
    <row r="61" spans="1:14" s="28" customFormat="1" ht="20.100000000000001" customHeight="1" x14ac:dyDescent="0.3">
      <c r="A61" s="57"/>
      <c r="B61" s="10"/>
      <c r="C61" s="11"/>
      <c r="D61" s="11"/>
      <c r="E61" s="11"/>
      <c r="F61" s="12"/>
      <c r="G61" s="13" t="s">
        <v>18</v>
      </c>
      <c r="H61" s="14" t="s">
        <v>19</v>
      </c>
      <c r="I61" s="15">
        <v>52</v>
      </c>
      <c r="J61" s="15">
        <f>I61*D60</f>
        <v>1651</v>
      </c>
      <c r="K61" s="14" t="s">
        <v>17</v>
      </c>
      <c r="L61" s="58"/>
      <c r="N61" s="11"/>
    </row>
    <row r="62" spans="1:14" s="28" customFormat="1" ht="20.100000000000001" customHeight="1" x14ac:dyDescent="0.3">
      <c r="A62" s="57"/>
      <c r="B62" s="10"/>
      <c r="C62" s="11"/>
      <c r="D62" s="11"/>
      <c r="E62" s="11"/>
      <c r="F62" s="12"/>
      <c r="G62" s="13" t="s">
        <v>20</v>
      </c>
      <c r="H62" s="14" t="s">
        <v>21</v>
      </c>
      <c r="I62" s="15">
        <v>2.3E-2</v>
      </c>
      <c r="J62" s="15">
        <f>I62*D60</f>
        <v>0.73024999999999995</v>
      </c>
      <c r="K62" s="14" t="s">
        <v>17</v>
      </c>
      <c r="L62" s="58"/>
      <c r="N62" s="11"/>
    </row>
    <row r="63" spans="1:14" s="28" customFormat="1" ht="20.100000000000001" customHeight="1" x14ac:dyDescent="0.3">
      <c r="A63" s="57"/>
      <c r="B63" s="10"/>
      <c r="C63" s="11"/>
      <c r="D63" s="11"/>
      <c r="E63" s="11"/>
      <c r="F63" s="12"/>
      <c r="G63" s="13" t="s">
        <v>22</v>
      </c>
      <c r="H63" s="14" t="s">
        <v>15</v>
      </c>
      <c r="I63" s="15">
        <v>0.22</v>
      </c>
      <c r="J63" s="15">
        <f>I63*D60</f>
        <v>6.9850000000000003</v>
      </c>
      <c r="K63" s="14" t="s">
        <v>17</v>
      </c>
      <c r="L63" s="58"/>
      <c r="N63" s="11"/>
    </row>
    <row r="64" spans="1:14" s="28" customFormat="1" ht="20.100000000000001" customHeight="1" x14ac:dyDescent="0.3">
      <c r="A64" s="57"/>
      <c r="B64" s="10"/>
      <c r="C64" s="11"/>
      <c r="D64" s="11"/>
      <c r="E64" s="11"/>
      <c r="F64" s="12"/>
      <c r="G64" s="13" t="s">
        <v>34</v>
      </c>
      <c r="H64" s="14" t="s">
        <v>15</v>
      </c>
      <c r="I64" s="15">
        <v>4.2999999999999997E-2</v>
      </c>
      <c r="J64" s="15">
        <f>I64*D60</f>
        <v>1.3652499999999999</v>
      </c>
      <c r="K64" s="14" t="s">
        <v>17</v>
      </c>
      <c r="L64" s="58"/>
      <c r="N64" s="11"/>
    </row>
    <row r="65" spans="1:14" s="28" customFormat="1" ht="20.100000000000001" customHeight="1" x14ac:dyDescent="0.3">
      <c r="A65" s="57"/>
      <c r="B65" s="10"/>
      <c r="C65" s="11"/>
      <c r="D65" s="11"/>
      <c r="E65" s="11"/>
      <c r="F65" s="12"/>
      <c r="G65" s="13" t="s">
        <v>23</v>
      </c>
      <c r="H65" s="14" t="s">
        <v>24</v>
      </c>
      <c r="I65" s="15">
        <v>2.9999999999999997E-4</v>
      </c>
      <c r="J65" s="15">
        <f>I65*D60</f>
        <v>9.5249999999999987E-3</v>
      </c>
      <c r="K65" s="14" t="s">
        <v>17</v>
      </c>
      <c r="L65" s="58"/>
      <c r="N65" s="11"/>
    </row>
    <row r="66" spans="1:14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2"/>
      <c r="G66" s="13"/>
      <c r="H66" s="14"/>
      <c r="I66" s="15"/>
      <c r="J66" s="15"/>
      <c r="K66" s="14"/>
      <c r="L66" s="58"/>
      <c r="N66" s="11"/>
    </row>
    <row r="67" spans="1:14" s="28" customFormat="1" ht="20.100000000000001" customHeight="1" x14ac:dyDescent="0.3">
      <c r="A67" s="57"/>
      <c r="B67" s="10"/>
      <c r="C67" s="11"/>
      <c r="D67" s="11"/>
      <c r="E67" s="11"/>
      <c r="F67" s="12"/>
      <c r="G67" s="13" t="s">
        <v>42</v>
      </c>
      <c r="H67" s="14" t="s">
        <v>19</v>
      </c>
      <c r="I67" s="15">
        <v>1</v>
      </c>
      <c r="J67" s="15">
        <v>2</v>
      </c>
      <c r="K67" s="14" t="s">
        <v>17</v>
      </c>
      <c r="L67" s="58"/>
      <c r="N67" s="11"/>
    </row>
    <row r="68" spans="1:14" s="19" customFormat="1" ht="20.100000000000001" customHeight="1" x14ac:dyDescent="0.3">
      <c r="A68" s="56"/>
      <c r="B68" s="1" t="s">
        <v>43</v>
      </c>
      <c r="C68" s="5"/>
      <c r="D68" s="6"/>
      <c r="E68" s="7"/>
      <c r="F68" s="1"/>
      <c r="G68" s="8"/>
      <c r="H68" s="4"/>
      <c r="I68" s="9"/>
      <c r="J68" s="9"/>
      <c r="K68" s="4"/>
      <c r="L68" s="16"/>
      <c r="N68" s="7"/>
    </row>
    <row r="69" spans="1:14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v>1916.67</v>
      </c>
      <c r="F69" s="12">
        <f>D69*E69</f>
        <v>2568.3378000000002</v>
      </c>
      <c r="G69" s="13"/>
      <c r="H69" s="14"/>
      <c r="I69" s="15"/>
      <c r="J69" s="15"/>
      <c r="K69" s="14"/>
      <c r="L69" s="58"/>
      <c r="N69" s="20">
        <f>1583.33</f>
        <v>1583.33</v>
      </c>
    </row>
    <row r="70" spans="1:14" s="28" customFormat="1" ht="20.100000000000001" customHeight="1" x14ac:dyDescent="0.3">
      <c r="A70" s="57"/>
      <c r="B70" s="10"/>
      <c r="C70" s="11"/>
      <c r="D70" s="11"/>
      <c r="E70" s="11"/>
      <c r="F70" s="12"/>
      <c r="G70" s="13" t="s">
        <v>29</v>
      </c>
      <c r="H70" s="14" t="s">
        <v>19</v>
      </c>
      <c r="I70" s="15">
        <v>195</v>
      </c>
      <c r="J70" s="15">
        <f>I70*D69</f>
        <v>261.3</v>
      </c>
      <c r="K70" s="14" t="s">
        <v>17</v>
      </c>
      <c r="L70" s="58"/>
      <c r="N70" s="11"/>
    </row>
    <row r="71" spans="1:14" s="28" customFormat="1" ht="20.100000000000001" customHeight="1" x14ac:dyDescent="0.3">
      <c r="A71" s="57"/>
      <c r="B71" s="10"/>
      <c r="C71" s="11"/>
      <c r="D71" s="11"/>
      <c r="E71" s="11"/>
      <c r="F71" s="12"/>
      <c r="G71" s="13" t="s">
        <v>18</v>
      </c>
      <c r="H71" s="14" t="s">
        <v>19</v>
      </c>
      <c r="I71" s="15">
        <v>13</v>
      </c>
      <c r="J71" s="15">
        <f>I71*D69</f>
        <v>17.420000000000002</v>
      </c>
      <c r="K71" s="14" t="s">
        <v>17</v>
      </c>
      <c r="L71" s="58"/>
      <c r="N71" s="11"/>
    </row>
    <row r="72" spans="1:14" s="28" customFormat="1" ht="20.100000000000001" customHeight="1" x14ac:dyDescent="0.3">
      <c r="A72" s="57"/>
      <c r="B72" s="10"/>
      <c r="C72" s="11"/>
      <c r="D72" s="11"/>
      <c r="E72" s="11"/>
      <c r="F72" s="12"/>
      <c r="G72" s="13" t="s">
        <v>20</v>
      </c>
      <c r="H72" s="14" t="s">
        <v>21</v>
      </c>
      <c r="I72" s="15">
        <v>0.3</v>
      </c>
      <c r="J72" s="15">
        <f>I72*D69</f>
        <v>0.40200000000000002</v>
      </c>
      <c r="K72" s="14" t="s">
        <v>17</v>
      </c>
      <c r="L72" s="58"/>
      <c r="N72" s="11"/>
    </row>
    <row r="73" spans="1:14" s="28" customFormat="1" ht="20.100000000000001" customHeight="1" x14ac:dyDescent="0.3">
      <c r="A73" s="57"/>
      <c r="B73" s="10"/>
      <c r="C73" s="11"/>
      <c r="D73" s="11"/>
      <c r="E73" s="11"/>
      <c r="F73" s="12"/>
      <c r="G73" s="13" t="s">
        <v>22</v>
      </c>
      <c r="H73" s="14" t="s">
        <v>15</v>
      </c>
      <c r="I73" s="15">
        <v>2</v>
      </c>
      <c r="J73" s="15">
        <f>I73*D69</f>
        <v>2.68</v>
      </c>
      <c r="K73" s="14" t="s">
        <v>17</v>
      </c>
      <c r="L73" s="58"/>
      <c r="N73" s="11"/>
    </row>
    <row r="74" spans="1:14" s="28" customFormat="1" ht="20.100000000000001" customHeight="1" x14ac:dyDescent="0.3">
      <c r="A74" s="57"/>
      <c r="B74" s="10"/>
      <c r="C74" s="11"/>
      <c r="D74" s="11"/>
      <c r="E74" s="11"/>
      <c r="F74" s="12"/>
      <c r="G74" s="13" t="s">
        <v>23</v>
      </c>
      <c r="H74" s="14" t="s">
        <v>24</v>
      </c>
      <c r="I74" s="15">
        <v>2.5000000000000001E-3</v>
      </c>
      <c r="J74" s="15">
        <f>I74*D69</f>
        <v>3.3500000000000001E-3</v>
      </c>
      <c r="K74" s="14" t="s">
        <v>17</v>
      </c>
      <c r="L74" s="58"/>
      <c r="N74" s="11"/>
    </row>
    <row r="75" spans="1:14" s="28" customFormat="1" ht="20.100000000000001" customHeight="1" x14ac:dyDescent="0.3">
      <c r="A75" s="57"/>
      <c r="B75" s="10"/>
      <c r="C75" s="11"/>
      <c r="D75" s="11"/>
      <c r="E75" s="11"/>
      <c r="F75" s="12"/>
      <c r="G75" s="13" t="s">
        <v>30</v>
      </c>
      <c r="H75" s="14" t="s">
        <v>31</v>
      </c>
      <c r="I75" s="15">
        <v>1.05</v>
      </c>
      <c r="J75" s="15">
        <f>I75*D69</f>
        <v>1.4070000000000003</v>
      </c>
      <c r="K75" s="14" t="s">
        <v>17</v>
      </c>
      <c r="L75" s="58"/>
      <c r="N75" s="11"/>
    </row>
    <row r="76" spans="1:14" s="28" customFormat="1" ht="20.100000000000001" customHeight="1" x14ac:dyDescent="0.3">
      <c r="A76" s="57"/>
      <c r="B76" s="10"/>
      <c r="C76" s="11"/>
      <c r="D76" s="11"/>
      <c r="E76" s="11"/>
      <c r="F76" s="12"/>
      <c r="G76" s="13" t="s">
        <v>32</v>
      </c>
      <c r="H76" s="14" t="s">
        <v>31</v>
      </c>
      <c r="I76" s="15">
        <v>4.2</v>
      </c>
      <c r="J76" s="15">
        <f>I76*D69</f>
        <v>5.628000000000001</v>
      </c>
      <c r="K76" s="14" t="s">
        <v>17</v>
      </c>
      <c r="L76" s="58"/>
      <c r="N76" s="11"/>
    </row>
    <row r="77" spans="1:14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v>533.33000000000004</v>
      </c>
      <c r="F77" s="12">
        <f>D77*E77</f>
        <v>911.99430000000007</v>
      </c>
      <c r="G77" s="13"/>
      <c r="H77" s="14"/>
      <c r="I77" s="15"/>
      <c r="J77" s="15"/>
      <c r="K77" s="14"/>
      <c r="L77" s="58"/>
      <c r="N77" s="11">
        <f>N53</f>
        <v>416.67</v>
      </c>
    </row>
    <row r="78" spans="1:14" s="28" customFormat="1" ht="20.100000000000001" customHeight="1" x14ac:dyDescent="0.3">
      <c r="A78" s="57"/>
      <c r="B78" s="10"/>
      <c r="C78" s="11"/>
      <c r="D78" s="11"/>
      <c r="E78" s="11"/>
      <c r="F78" s="12"/>
      <c r="G78" s="13" t="s">
        <v>29</v>
      </c>
      <c r="H78" s="14" t="s">
        <v>19</v>
      </c>
      <c r="I78" s="15">
        <v>25</v>
      </c>
      <c r="J78" s="15">
        <f>I78*D77</f>
        <v>42.75</v>
      </c>
      <c r="K78" s="14" t="s">
        <v>17</v>
      </c>
      <c r="L78" s="58"/>
      <c r="N78" s="11"/>
    </row>
    <row r="79" spans="1:14" s="28" customFormat="1" ht="20.100000000000001" customHeight="1" x14ac:dyDescent="0.3">
      <c r="A79" s="57"/>
      <c r="B79" s="10"/>
      <c r="C79" s="11"/>
      <c r="D79" s="11"/>
      <c r="E79" s="11"/>
      <c r="F79" s="12"/>
      <c r="G79" s="13" t="s">
        <v>18</v>
      </c>
      <c r="H79" s="14" t="s">
        <v>19</v>
      </c>
      <c r="I79" s="15">
        <v>1.32</v>
      </c>
      <c r="J79" s="15">
        <f>I79*D77</f>
        <v>2.2572000000000001</v>
      </c>
      <c r="K79" s="14" t="s">
        <v>17</v>
      </c>
      <c r="L79" s="58"/>
      <c r="N79" s="11"/>
    </row>
    <row r="80" spans="1:14" s="28" customFormat="1" ht="20.100000000000001" customHeight="1" x14ac:dyDescent="0.3">
      <c r="A80" s="57"/>
      <c r="B80" s="10"/>
      <c r="C80" s="11"/>
      <c r="D80" s="11"/>
      <c r="E80" s="11"/>
      <c r="F80" s="12"/>
      <c r="G80" s="13" t="s">
        <v>20</v>
      </c>
      <c r="H80" s="14" t="s">
        <v>21</v>
      </c>
      <c r="I80" s="15">
        <v>3.4000000000000002E-2</v>
      </c>
      <c r="J80" s="15">
        <f>I80*D77</f>
        <v>5.8140000000000004E-2</v>
      </c>
      <c r="K80" s="14" t="s">
        <v>17</v>
      </c>
      <c r="L80" s="58"/>
      <c r="N80" s="11"/>
    </row>
    <row r="81" spans="1:14" s="28" customFormat="1" ht="20.100000000000001" customHeight="1" x14ac:dyDescent="0.3">
      <c r="A81" s="57"/>
      <c r="B81" s="10"/>
      <c r="C81" s="11"/>
      <c r="D81" s="11"/>
      <c r="E81" s="11"/>
      <c r="F81" s="12"/>
      <c r="G81" s="13" t="s">
        <v>22</v>
      </c>
      <c r="H81" s="14" t="s">
        <v>15</v>
      </c>
      <c r="I81" s="15">
        <v>0.22</v>
      </c>
      <c r="J81" s="15">
        <f>I81*D77</f>
        <v>0.37619999999999998</v>
      </c>
      <c r="K81" s="14" t="s">
        <v>17</v>
      </c>
      <c r="L81" s="58"/>
      <c r="N81" s="11"/>
    </row>
    <row r="82" spans="1:14" s="28" customFormat="1" ht="20.100000000000001" customHeight="1" x14ac:dyDescent="0.3">
      <c r="A82" s="57"/>
      <c r="B82" s="10"/>
      <c r="C82" s="11"/>
      <c r="D82" s="11"/>
      <c r="E82" s="11"/>
      <c r="F82" s="12"/>
      <c r="G82" s="13" t="s">
        <v>34</v>
      </c>
      <c r="H82" s="14" t="s">
        <v>15</v>
      </c>
      <c r="I82" s="15">
        <v>4.2999999999999997E-2</v>
      </c>
      <c r="J82" s="15">
        <f>I82*D77</f>
        <v>7.3529999999999998E-2</v>
      </c>
      <c r="K82" s="14" t="s">
        <v>17</v>
      </c>
      <c r="L82" s="58"/>
      <c r="N82" s="11"/>
    </row>
    <row r="83" spans="1:14" s="28" customFormat="1" ht="20.100000000000001" customHeight="1" x14ac:dyDescent="0.3">
      <c r="A83" s="57"/>
      <c r="B83" s="10"/>
      <c r="C83" s="11"/>
      <c r="D83" s="11"/>
      <c r="E83" s="11"/>
      <c r="F83" s="12"/>
      <c r="G83" s="13" t="s">
        <v>23</v>
      </c>
      <c r="H83" s="14" t="s">
        <v>24</v>
      </c>
      <c r="I83" s="15">
        <v>1E-4</v>
      </c>
      <c r="J83" s="15">
        <f>I83*D77</f>
        <v>1.7100000000000001E-4</v>
      </c>
      <c r="K83" s="14" t="s">
        <v>17</v>
      </c>
      <c r="L83" s="58"/>
      <c r="N83" s="11"/>
    </row>
    <row r="84" spans="1:14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v>533.33000000000004</v>
      </c>
      <c r="F84" s="12">
        <f>D84*E84</f>
        <v>9439.9410000000007</v>
      </c>
      <c r="G84" s="13"/>
      <c r="H84" s="14"/>
      <c r="I84" s="15"/>
      <c r="J84" s="15"/>
      <c r="K84" s="14"/>
      <c r="L84" s="58"/>
      <c r="N84" s="11">
        <f>N60</f>
        <v>425</v>
      </c>
    </row>
    <row r="85" spans="1:14" s="28" customFormat="1" ht="20.100000000000001" customHeight="1" x14ac:dyDescent="0.3">
      <c r="A85" s="57"/>
      <c r="B85" s="10"/>
      <c r="C85" s="11"/>
      <c r="D85" s="11"/>
      <c r="E85" s="11"/>
      <c r="F85" s="12"/>
      <c r="G85" s="13" t="s">
        <v>18</v>
      </c>
      <c r="H85" s="14" t="s">
        <v>19</v>
      </c>
      <c r="I85" s="15">
        <v>52</v>
      </c>
      <c r="J85" s="15">
        <f>I85*D84</f>
        <v>920.4</v>
      </c>
      <c r="K85" s="14" t="s">
        <v>17</v>
      </c>
      <c r="L85" s="58"/>
      <c r="N85" s="11"/>
    </row>
    <row r="86" spans="1:14" s="28" customFormat="1" ht="20.100000000000001" customHeight="1" x14ac:dyDescent="0.3">
      <c r="A86" s="57"/>
      <c r="B86" s="10"/>
      <c r="C86" s="11"/>
      <c r="D86" s="11"/>
      <c r="E86" s="11"/>
      <c r="F86" s="12"/>
      <c r="G86" s="13" t="s">
        <v>20</v>
      </c>
      <c r="H86" s="14" t="s">
        <v>21</v>
      </c>
      <c r="I86" s="15">
        <v>2.3E-2</v>
      </c>
      <c r="J86" s="15">
        <f>I86*D84</f>
        <v>0.40709999999999996</v>
      </c>
      <c r="K86" s="14" t="s">
        <v>17</v>
      </c>
      <c r="L86" s="58"/>
      <c r="N86" s="11"/>
    </row>
    <row r="87" spans="1:14" s="28" customFormat="1" ht="20.100000000000001" customHeight="1" x14ac:dyDescent="0.3">
      <c r="A87" s="57"/>
      <c r="B87" s="10"/>
      <c r="C87" s="11"/>
      <c r="D87" s="11"/>
      <c r="E87" s="11"/>
      <c r="F87" s="12"/>
      <c r="G87" s="13" t="s">
        <v>22</v>
      </c>
      <c r="H87" s="14" t="s">
        <v>15</v>
      </c>
      <c r="I87" s="15">
        <v>0.22</v>
      </c>
      <c r="J87" s="15">
        <f>I87*D84</f>
        <v>3.8939999999999997</v>
      </c>
      <c r="K87" s="14" t="s">
        <v>17</v>
      </c>
      <c r="L87" s="58"/>
      <c r="N87" s="11"/>
    </row>
    <row r="88" spans="1:14" s="28" customFormat="1" ht="20.100000000000001" customHeight="1" x14ac:dyDescent="0.3">
      <c r="A88" s="57"/>
      <c r="B88" s="10"/>
      <c r="C88" s="11"/>
      <c r="D88" s="11"/>
      <c r="E88" s="11"/>
      <c r="F88" s="12"/>
      <c r="G88" s="13" t="s">
        <v>34</v>
      </c>
      <c r="H88" s="14" t="s">
        <v>15</v>
      </c>
      <c r="I88" s="15">
        <v>4.2999999999999997E-2</v>
      </c>
      <c r="J88" s="15">
        <f>I88*D84</f>
        <v>0.76109999999999989</v>
      </c>
      <c r="K88" s="14" t="s">
        <v>17</v>
      </c>
      <c r="L88" s="58"/>
      <c r="N88" s="11"/>
    </row>
    <row r="89" spans="1:14" s="28" customFormat="1" ht="20.100000000000001" customHeight="1" x14ac:dyDescent="0.3">
      <c r="A89" s="57"/>
      <c r="B89" s="10"/>
      <c r="C89" s="11"/>
      <c r="D89" s="11"/>
      <c r="E89" s="11"/>
      <c r="F89" s="12"/>
      <c r="G89" s="13" t="s">
        <v>23</v>
      </c>
      <c r="H89" s="14" t="s">
        <v>24</v>
      </c>
      <c r="I89" s="15">
        <v>2.9999999999999997E-4</v>
      </c>
      <c r="J89" s="15">
        <f>I89*D84</f>
        <v>5.3099999999999996E-3</v>
      </c>
      <c r="K89" s="14" t="s">
        <v>17</v>
      </c>
      <c r="L89" s="58"/>
      <c r="N89" s="11"/>
    </row>
    <row r="90" spans="1:14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v>1916.67</v>
      </c>
      <c r="F90" s="12">
        <f>D90*E90</f>
        <v>498.33420000000001</v>
      </c>
      <c r="G90" s="13"/>
      <c r="H90" s="14"/>
      <c r="I90" s="15"/>
      <c r="J90" s="15"/>
      <c r="K90" s="14"/>
      <c r="L90" s="58"/>
      <c r="N90" s="20">
        <v>1583.33</v>
      </c>
    </row>
    <row r="91" spans="1:14" s="28" customFormat="1" ht="20.100000000000001" customHeight="1" x14ac:dyDescent="0.3">
      <c r="A91" s="57"/>
      <c r="B91" s="10"/>
      <c r="C91" s="11"/>
      <c r="D91" s="11"/>
      <c r="E91" s="11"/>
      <c r="F91" s="12"/>
      <c r="G91" s="13" t="s">
        <v>18</v>
      </c>
      <c r="H91" s="14" t="s">
        <v>19</v>
      </c>
      <c r="I91" s="15">
        <v>395</v>
      </c>
      <c r="J91" s="15">
        <f>I91*D90</f>
        <v>102.7</v>
      </c>
      <c r="K91" s="14" t="s">
        <v>17</v>
      </c>
      <c r="L91" s="58"/>
      <c r="N91" s="11"/>
    </row>
    <row r="92" spans="1:14" s="28" customFormat="1" ht="20.100000000000001" customHeight="1" x14ac:dyDescent="0.3">
      <c r="A92" s="57"/>
      <c r="B92" s="10"/>
      <c r="C92" s="11"/>
      <c r="D92" s="11"/>
      <c r="E92" s="11"/>
      <c r="F92" s="12"/>
      <c r="G92" s="13" t="s">
        <v>36</v>
      </c>
      <c r="H92" s="14" t="s">
        <v>21</v>
      </c>
      <c r="I92" s="15">
        <v>0.3</v>
      </c>
      <c r="J92" s="15">
        <f>I92*D90</f>
        <v>7.8E-2</v>
      </c>
      <c r="K92" s="14" t="s">
        <v>17</v>
      </c>
      <c r="L92" s="58"/>
      <c r="N92" s="11"/>
    </row>
    <row r="93" spans="1:14" s="28" customFormat="1" ht="20.100000000000001" customHeight="1" x14ac:dyDescent="0.3">
      <c r="A93" s="57"/>
      <c r="B93" s="10"/>
      <c r="C93" s="11"/>
      <c r="D93" s="11"/>
      <c r="E93" s="11"/>
      <c r="F93" s="12"/>
      <c r="G93" s="13" t="s">
        <v>22</v>
      </c>
      <c r="H93" s="14" t="s">
        <v>15</v>
      </c>
      <c r="I93" s="15">
        <v>2</v>
      </c>
      <c r="J93" s="15">
        <f>I93*D90</f>
        <v>0.52</v>
      </c>
      <c r="K93" s="14" t="s">
        <v>17</v>
      </c>
      <c r="L93" s="58"/>
      <c r="N93" s="11"/>
    </row>
    <row r="94" spans="1:14" s="28" customFormat="1" ht="20.100000000000001" customHeight="1" x14ac:dyDescent="0.3">
      <c r="A94" s="57"/>
      <c r="B94" s="10"/>
      <c r="C94" s="11"/>
      <c r="D94" s="11"/>
      <c r="E94" s="11"/>
      <c r="F94" s="12"/>
      <c r="G94" s="13" t="s">
        <v>34</v>
      </c>
      <c r="H94" s="14" t="s">
        <v>15</v>
      </c>
      <c r="I94" s="15">
        <v>0.3</v>
      </c>
      <c r="J94" s="15">
        <f>I94*D90</f>
        <v>7.8E-2</v>
      </c>
      <c r="K94" s="14" t="s">
        <v>17</v>
      </c>
      <c r="L94" s="58"/>
      <c r="N94" s="11"/>
    </row>
    <row r="95" spans="1:14" s="28" customFormat="1" ht="20.100000000000001" customHeight="1" x14ac:dyDescent="0.3">
      <c r="A95" s="57"/>
      <c r="B95" s="10"/>
      <c r="C95" s="11"/>
      <c r="D95" s="11"/>
      <c r="E95" s="11"/>
      <c r="F95" s="12"/>
      <c r="G95" s="13" t="s">
        <v>23</v>
      </c>
      <c r="H95" s="14" t="s">
        <v>24</v>
      </c>
      <c r="I95" s="15">
        <v>2.5000000000000001E-3</v>
      </c>
      <c r="J95" s="15">
        <f>I95*D90</f>
        <v>6.5000000000000008E-4</v>
      </c>
      <c r="K95" s="14" t="s">
        <v>17</v>
      </c>
      <c r="L95" s="58"/>
      <c r="N95" s="11"/>
    </row>
    <row r="96" spans="1:14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2"/>
      <c r="G96" s="13"/>
      <c r="H96" s="14"/>
      <c r="I96" s="15"/>
      <c r="J96" s="15"/>
      <c r="K96" s="14"/>
      <c r="L96" s="58"/>
      <c r="N96" s="11"/>
    </row>
    <row r="97" spans="1:14" s="28" customFormat="1" ht="20.100000000000001" customHeight="1" x14ac:dyDescent="0.3">
      <c r="A97" s="57"/>
      <c r="B97" s="10"/>
      <c r="C97" s="11"/>
      <c r="D97" s="11"/>
      <c r="E97" s="11"/>
      <c r="F97" s="12"/>
      <c r="G97" s="13" t="s">
        <v>44</v>
      </c>
      <c r="H97" s="14" t="s">
        <v>19</v>
      </c>
      <c r="I97" s="15">
        <v>1</v>
      </c>
      <c r="J97" s="15">
        <v>2</v>
      </c>
      <c r="K97" s="14" t="s">
        <v>17</v>
      </c>
      <c r="L97" s="58"/>
      <c r="N97" s="11"/>
    </row>
    <row r="98" spans="1:14" s="28" customFormat="1" ht="20.100000000000001" customHeight="1" x14ac:dyDescent="0.3">
      <c r="A98" s="57"/>
      <c r="B98" s="10"/>
      <c r="C98" s="11"/>
      <c r="D98" s="11"/>
      <c r="E98" s="11"/>
      <c r="F98" s="12"/>
      <c r="G98" s="13" t="s">
        <v>45</v>
      </c>
      <c r="H98" s="14" t="s">
        <v>19</v>
      </c>
      <c r="I98" s="15">
        <v>1</v>
      </c>
      <c r="J98" s="15">
        <v>2</v>
      </c>
      <c r="K98" s="14" t="s">
        <v>17</v>
      </c>
      <c r="L98" s="58"/>
      <c r="N98" s="11"/>
    </row>
    <row r="99" spans="1:14" s="19" customFormat="1" ht="20.100000000000001" customHeight="1" x14ac:dyDescent="0.3">
      <c r="A99" s="56"/>
      <c r="B99" s="1" t="s">
        <v>46</v>
      </c>
      <c r="C99" s="5"/>
      <c r="D99" s="6"/>
      <c r="E99" s="7"/>
      <c r="F99" s="1"/>
      <c r="G99" s="8"/>
      <c r="H99" s="4"/>
      <c r="I99" s="9"/>
      <c r="J99" s="9"/>
      <c r="K99" s="4"/>
      <c r="L99" s="16"/>
      <c r="N99" s="7"/>
    </row>
    <row r="100" spans="1:14" s="19" customFormat="1" ht="20.100000000000001" customHeight="1" x14ac:dyDescent="0.3">
      <c r="A100" s="56"/>
      <c r="B100" s="1" t="s">
        <v>27</v>
      </c>
      <c r="C100" s="5"/>
      <c r="D100" s="6"/>
      <c r="E100" s="7"/>
      <c r="F100" s="1"/>
      <c r="G100" s="8"/>
      <c r="H100" s="4"/>
      <c r="I100" s="9"/>
      <c r="J100" s="9"/>
      <c r="K100" s="4"/>
      <c r="L100" s="16"/>
      <c r="N100" s="7"/>
    </row>
    <row r="101" spans="1:14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v>533.33000000000004</v>
      </c>
      <c r="F101" s="12">
        <f>D101*E101</f>
        <v>6570.6256000000003</v>
      </c>
      <c r="G101" s="13"/>
      <c r="H101" s="14"/>
      <c r="I101" s="15"/>
      <c r="J101" s="15"/>
      <c r="K101" s="14"/>
      <c r="L101" s="58"/>
      <c r="N101" s="11">
        <f>N77</f>
        <v>416.67</v>
      </c>
    </row>
    <row r="102" spans="1:14" s="28" customFormat="1" ht="20.100000000000001" customHeight="1" x14ac:dyDescent="0.3">
      <c r="A102" s="57"/>
      <c r="B102" s="10"/>
      <c r="C102" s="11"/>
      <c r="D102" s="11"/>
      <c r="E102" s="11"/>
      <c r="F102" s="12"/>
      <c r="G102" s="13" t="s">
        <v>29</v>
      </c>
      <c r="H102" s="14" t="s">
        <v>19</v>
      </c>
      <c r="I102" s="15">
        <v>25</v>
      </c>
      <c r="J102" s="15">
        <f>I102*D101</f>
        <v>308</v>
      </c>
      <c r="K102" s="14" t="s">
        <v>17</v>
      </c>
      <c r="L102" s="58"/>
      <c r="N102" s="11"/>
    </row>
    <row r="103" spans="1:14" s="28" customFormat="1" ht="20.100000000000001" customHeight="1" x14ac:dyDescent="0.3">
      <c r="A103" s="57"/>
      <c r="B103" s="10"/>
      <c r="C103" s="11"/>
      <c r="D103" s="11"/>
      <c r="E103" s="11"/>
      <c r="F103" s="12"/>
      <c r="G103" s="13" t="s">
        <v>18</v>
      </c>
      <c r="H103" s="14" t="s">
        <v>19</v>
      </c>
      <c r="I103" s="15">
        <v>1.32</v>
      </c>
      <c r="J103" s="15">
        <f>I103*D101</f>
        <v>16.2624</v>
      </c>
      <c r="K103" s="14" t="s">
        <v>17</v>
      </c>
      <c r="L103" s="58"/>
      <c r="N103" s="11"/>
    </row>
    <row r="104" spans="1:14" s="28" customFormat="1" ht="20.100000000000001" customHeight="1" x14ac:dyDescent="0.3">
      <c r="A104" s="57"/>
      <c r="B104" s="10"/>
      <c r="C104" s="11"/>
      <c r="D104" s="11"/>
      <c r="E104" s="11"/>
      <c r="F104" s="12"/>
      <c r="G104" s="13" t="s">
        <v>20</v>
      </c>
      <c r="H104" s="14" t="s">
        <v>21</v>
      </c>
      <c r="I104" s="15">
        <v>3.4000000000000002E-2</v>
      </c>
      <c r="J104" s="15">
        <f>I104*D101</f>
        <v>0.41888000000000003</v>
      </c>
      <c r="K104" s="14" t="s">
        <v>17</v>
      </c>
      <c r="L104" s="58"/>
      <c r="N104" s="11"/>
    </row>
    <row r="105" spans="1:14" s="28" customFormat="1" ht="20.100000000000001" customHeight="1" x14ac:dyDescent="0.3">
      <c r="A105" s="57"/>
      <c r="B105" s="10"/>
      <c r="C105" s="11"/>
      <c r="D105" s="11"/>
      <c r="E105" s="11"/>
      <c r="F105" s="12"/>
      <c r="G105" s="13" t="s">
        <v>22</v>
      </c>
      <c r="H105" s="14" t="s">
        <v>15</v>
      </c>
      <c r="I105" s="15">
        <v>0.22</v>
      </c>
      <c r="J105" s="15">
        <f>I105*D101</f>
        <v>2.7103999999999999</v>
      </c>
      <c r="K105" s="14" t="s">
        <v>17</v>
      </c>
      <c r="L105" s="58"/>
      <c r="N105" s="11"/>
    </row>
    <row r="106" spans="1:14" s="28" customFormat="1" ht="20.100000000000001" customHeight="1" x14ac:dyDescent="0.3">
      <c r="A106" s="57"/>
      <c r="B106" s="10"/>
      <c r="C106" s="11"/>
      <c r="D106" s="11"/>
      <c r="E106" s="11"/>
      <c r="F106" s="12"/>
      <c r="G106" s="13" t="s">
        <v>34</v>
      </c>
      <c r="H106" s="14" t="s">
        <v>15</v>
      </c>
      <c r="I106" s="15">
        <v>4.2999999999999997E-2</v>
      </c>
      <c r="J106" s="15">
        <f>I106*D101</f>
        <v>0.52976000000000001</v>
      </c>
      <c r="K106" s="14" t="s">
        <v>17</v>
      </c>
      <c r="L106" s="58"/>
      <c r="N106" s="11"/>
    </row>
    <row r="107" spans="1:14" s="28" customFormat="1" ht="20.100000000000001" customHeight="1" x14ac:dyDescent="0.3">
      <c r="A107" s="57"/>
      <c r="B107" s="10"/>
      <c r="C107" s="11"/>
      <c r="D107" s="11"/>
      <c r="E107" s="11"/>
      <c r="F107" s="12"/>
      <c r="G107" s="13" t="s">
        <v>23</v>
      </c>
      <c r="H107" s="14" t="s">
        <v>24</v>
      </c>
      <c r="I107" s="15">
        <v>1E-4</v>
      </c>
      <c r="J107" s="15">
        <f>I107*D101</f>
        <v>1.232E-3</v>
      </c>
      <c r="K107" s="14" t="s">
        <v>17</v>
      </c>
      <c r="L107" s="58"/>
      <c r="N107" s="11"/>
    </row>
    <row r="108" spans="1:14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v>533.33000000000004</v>
      </c>
      <c r="F108" s="12">
        <f>D108*E108</f>
        <v>31711.801800000001</v>
      </c>
      <c r="G108" s="13"/>
      <c r="H108" s="14"/>
      <c r="I108" s="15"/>
      <c r="J108" s="15"/>
      <c r="K108" s="14"/>
      <c r="L108" s="58"/>
      <c r="N108" s="11">
        <f>N84</f>
        <v>425</v>
      </c>
    </row>
    <row r="109" spans="1:14" s="28" customFormat="1" ht="20.100000000000001" customHeight="1" x14ac:dyDescent="0.3">
      <c r="A109" s="57"/>
      <c r="B109" s="10"/>
      <c r="C109" s="11"/>
      <c r="D109" s="11"/>
      <c r="E109" s="11"/>
      <c r="F109" s="12"/>
      <c r="G109" s="13" t="s">
        <v>18</v>
      </c>
      <c r="H109" s="14" t="s">
        <v>19</v>
      </c>
      <c r="I109" s="15">
        <v>52</v>
      </c>
      <c r="J109" s="15">
        <f>I109*D108</f>
        <v>3091.92</v>
      </c>
      <c r="K109" s="14" t="s">
        <v>17</v>
      </c>
      <c r="L109" s="58"/>
      <c r="N109" s="11"/>
    </row>
    <row r="110" spans="1:14" s="28" customFormat="1" ht="20.100000000000001" customHeight="1" x14ac:dyDescent="0.3">
      <c r="A110" s="57"/>
      <c r="B110" s="10"/>
      <c r="C110" s="11"/>
      <c r="D110" s="11"/>
      <c r="E110" s="11"/>
      <c r="F110" s="12"/>
      <c r="G110" s="13" t="s">
        <v>20</v>
      </c>
      <c r="H110" s="14" t="s">
        <v>21</v>
      </c>
      <c r="I110" s="15">
        <v>2.3E-2</v>
      </c>
      <c r="J110" s="15">
        <f>I110*D108</f>
        <v>1.36758</v>
      </c>
      <c r="K110" s="14" t="s">
        <v>17</v>
      </c>
      <c r="L110" s="58"/>
      <c r="N110" s="11"/>
    </row>
    <row r="111" spans="1:14" s="28" customFormat="1" ht="20.100000000000001" customHeight="1" x14ac:dyDescent="0.3">
      <c r="A111" s="57"/>
      <c r="B111" s="10"/>
      <c r="C111" s="11"/>
      <c r="D111" s="11"/>
      <c r="E111" s="11"/>
      <c r="F111" s="12"/>
      <c r="G111" s="13" t="s">
        <v>22</v>
      </c>
      <c r="H111" s="14" t="s">
        <v>15</v>
      </c>
      <c r="I111" s="15">
        <v>0.22</v>
      </c>
      <c r="J111" s="15">
        <f>I111*D108</f>
        <v>13.081200000000001</v>
      </c>
      <c r="K111" s="14" t="s">
        <v>17</v>
      </c>
      <c r="L111" s="58"/>
      <c r="N111" s="11"/>
    </row>
    <row r="112" spans="1:14" s="28" customFormat="1" ht="20.100000000000001" customHeight="1" x14ac:dyDescent="0.3">
      <c r="A112" s="57"/>
      <c r="B112" s="10"/>
      <c r="C112" s="11"/>
      <c r="D112" s="11"/>
      <c r="E112" s="11"/>
      <c r="F112" s="12"/>
      <c r="G112" s="13" t="s">
        <v>34</v>
      </c>
      <c r="H112" s="14" t="s">
        <v>15</v>
      </c>
      <c r="I112" s="15">
        <v>4.2999999999999997E-2</v>
      </c>
      <c r="J112" s="15">
        <f>I112*D108</f>
        <v>2.5567799999999998</v>
      </c>
      <c r="K112" s="14" t="s">
        <v>17</v>
      </c>
      <c r="L112" s="58"/>
      <c r="N112" s="11"/>
    </row>
    <row r="113" spans="1:14" s="28" customFormat="1" ht="20.100000000000001" customHeight="1" x14ac:dyDescent="0.3">
      <c r="A113" s="57"/>
      <c r="B113" s="10"/>
      <c r="C113" s="11"/>
      <c r="D113" s="11"/>
      <c r="E113" s="11"/>
      <c r="F113" s="12"/>
      <c r="G113" s="13" t="s">
        <v>23</v>
      </c>
      <c r="H113" s="14" t="s">
        <v>24</v>
      </c>
      <c r="I113" s="15">
        <v>2.9999999999999997E-4</v>
      </c>
      <c r="J113" s="15">
        <f>I113*D108</f>
        <v>1.7838E-2</v>
      </c>
      <c r="K113" s="14" t="s">
        <v>17</v>
      </c>
      <c r="L113" s="58"/>
      <c r="N113" s="11"/>
    </row>
    <row r="114" spans="1:14" s="28" customFormat="1" ht="20.100000000000001" customHeight="1" x14ac:dyDescent="0.3">
      <c r="A114" s="56"/>
      <c r="B114" s="1" t="s">
        <v>41</v>
      </c>
      <c r="C114" s="5"/>
      <c r="D114" s="6"/>
      <c r="E114" s="7"/>
      <c r="F114" s="1"/>
      <c r="G114" s="8"/>
      <c r="H114" s="4"/>
      <c r="I114" s="9"/>
      <c r="J114" s="9"/>
      <c r="K114" s="4"/>
      <c r="L114" s="16"/>
      <c r="N114" s="7"/>
    </row>
    <row r="115" spans="1:14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v>533.33000000000004</v>
      </c>
      <c r="F115" s="12">
        <f>D115*E115</f>
        <v>31775.8014</v>
      </c>
      <c r="G115" s="13"/>
      <c r="H115" s="14"/>
      <c r="I115" s="15"/>
      <c r="J115" s="15"/>
      <c r="K115" s="14"/>
      <c r="L115" s="58"/>
      <c r="N115" s="11">
        <f>N108</f>
        <v>425</v>
      </c>
    </row>
    <row r="116" spans="1:14" s="28" customFormat="1" ht="20.100000000000001" customHeight="1" x14ac:dyDescent="0.3">
      <c r="A116" s="57"/>
      <c r="B116" s="10"/>
      <c r="C116" s="11"/>
      <c r="D116" s="11"/>
      <c r="E116" s="11"/>
      <c r="F116" s="12"/>
      <c r="G116" s="13" t="s">
        <v>18</v>
      </c>
      <c r="H116" s="14" t="s">
        <v>19</v>
      </c>
      <c r="I116" s="15">
        <v>52</v>
      </c>
      <c r="J116" s="15">
        <f>I116*D115</f>
        <v>3098.16</v>
      </c>
      <c r="K116" s="14" t="s">
        <v>17</v>
      </c>
      <c r="L116" s="58"/>
      <c r="N116" s="11"/>
    </row>
    <row r="117" spans="1:14" s="28" customFormat="1" ht="20.100000000000001" customHeight="1" x14ac:dyDescent="0.3">
      <c r="A117" s="57"/>
      <c r="B117" s="10"/>
      <c r="C117" s="11"/>
      <c r="D117" s="11"/>
      <c r="E117" s="11"/>
      <c r="F117" s="12"/>
      <c r="G117" s="13" t="s">
        <v>20</v>
      </c>
      <c r="H117" s="14" t="s">
        <v>21</v>
      </c>
      <c r="I117" s="15">
        <v>2.3E-2</v>
      </c>
      <c r="J117" s="15">
        <f>I117*D115</f>
        <v>1.3703399999999999</v>
      </c>
      <c r="K117" s="14" t="s">
        <v>17</v>
      </c>
      <c r="L117" s="58"/>
      <c r="N117" s="11"/>
    </row>
    <row r="118" spans="1:14" s="28" customFormat="1" ht="20.100000000000001" customHeight="1" x14ac:dyDescent="0.3">
      <c r="A118" s="57"/>
      <c r="B118" s="10"/>
      <c r="C118" s="11"/>
      <c r="D118" s="11"/>
      <c r="E118" s="11"/>
      <c r="F118" s="12"/>
      <c r="G118" s="13" t="s">
        <v>22</v>
      </c>
      <c r="H118" s="14" t="s">
        <v>15</v>
      </c>
      <c r="I118" s="15">
        <v>0.22</v>
      </c>
      <c r="J118" s="15">
        <f>I118*D115</f>
        <v>13.1076</v>
      </c>
      <c r="K118" s="14" t="s">
        <v>17</v>
      </c>
      <c r="L118" s="58"/>
      <c r="N118" s="11"/>
    </row>
    <row r="119" spans="1:14" s="28" customFormat="1" ht="20.100000000000001" customHeight="1" x14ac:dyDescent="0.3">
      <c r="A119" s="57"/>
      <c r="B119" s="10"/>
      <c r="C119" s="11"/>
      <c r="D119" s="11"/>
      <c r="E119" s="11"/>
      <c r="F119" s="12"/>
      <c r="G119" s="13" t="s">
        <v>34</v>
      </c>
      <c r="H119" s="14" t="s">
        <v>15</v>
      </c>
      <c r="I119" s="15">
        <v>4.2999999999999997E-2</v>
      </c>
      <c r="J119" s="15">
        <f>I119*D115</f>
        <v>2.5619399999999999</v>
      </c>
      <c r="K119" s="14" t="s">
        <v>17</v>
      </c>
      <c r="L119" s="58"/>
      <c r="N119" s="11"/>
    </row>
    <row r="120" spans="1:14" s="28" customFormat="1" ht="20.100000000000001" customHeight="1" x14ac:dyDescent="0.3">
      <c r="A120" s="57"/>
      <c r="B120" s="10"/>
      <c r="C120" s="11"/>
      <c r="D120" s="11"/>
      <c r="E120" s="11"/>
      <c r="F120" s="12"/>
      <c r="G120" s="13" t="s">
        <v>23</v>
      </c>
      <c r="H120" s="14" t="s">
        <v>24</v>
      </c>
      <c r="I120" s="15">
        <v>2.9999999999999997E-4</v>
      </c>
      <c r="J120" s="15">
        <f>I120*D115</f>
        <v>1.7873999999999998E-2</v>
      </c>
      <c r="K120" s="14" t="s">
        <v>17</v>
      </c>
      <c r="L120" s="58"/>
      <c r="N120" s="11"/>
    </row>
    <row r="121" spans="1:14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2"/>
      <c r="G121" s="13"/>
      <c r="H121" s="14"/>
      <c r="I121" s="15"/>
      <c r="J121" s="15"/>
      <c r="K121" s="14"/>
      <c r="L121" s="58"/>
      <c r="N121" s="11"/>
    </row>
    <row r="122" spans="1:14" s="28" customFormat="1" ht="20.100000000000001" customHeight="1" x14ac:dyDescent="0.3">
      <c r="A122" s="57"/>
      <c r="B122" s="10"/>
      <c r="C122" s="11"/>
      <c r="D122" s="11"/>
      <c r="E122" s="11"/>
      <c r="F122" s="12"/>
      <c r="G122" s="13" t="s">
        <v>37</v>
      </c>
      <c r="H122" s="14" t="s">
        <v>19</v>
      </c>
      <c r="I122" s="15">
        <v>1</v>
      </c>
      <c r="J122" s="15">
        <v>2</v>
      </c>
      <c r="K122" s="14" t="s">
        <v>17</v>
      </c>
      <c r="L122" s="58"/>
      <c r="N122" s="11"/>
    </row>
    <row r="123" spans="1:14" s="28" customFormat="1" ht="20.100000000000001" customHeight="1" x14ac:dyDescent="0.3">
      <c r="A123" s="57"/>
      <c r="B123" s="10"/>
      <c r="C123" s="11"/>
      <c r="D123" s="11"/>
      <c r="E123" s="11"/>
      <c r="F123" s="12"/>
      <c r="G123" s="13" t="s">
        <v>47</v>
      </c>
      <c r="H123" s="14" t="s">
        <v>19</v>
      </c>
      <c r="I123" s="15">
        <v>1</v>
      </c>
      <c r="J123" s="15">
        <v>2</v>
      </c>
      <c r="K123" s="14" t="s">
        <v>17</v>
      </c>
      <c r="L123" s="58"/>
      <c r="N123" s="11"/>
    </row>
    <row r="124" spans="1:14" s="28" customFormat="1" ht="20.100000000000001" customHeight="1" x14ac:dyDescent="0.3">
      <c r="A124" s="57"/>
      <c r="B124" s="10"/>
      <c r="C124" s="11"/>
      <c r="D124" s="11"/>
      <c r="E124" s="11"/>
      <c r="F124" s="12"/>
      <c r="G124" s="13" t="s">
        <v>48</v>
      </c>
      <c r="H124" s="14" t="s">
        <v>19</v>
      </c>
      <c r="I124" s="15">
        <v>1</v>
      </c>
      <c r="J124" s="15">
        <v>2</v>
      </c>
      <c r="K124" s="14" t="s">
        <v>17</v>
      </c>
      <c r="L124" s="58"/>
      <c r="N124" s="11"/>
    </row>
    <row r="125" spans="1:14" s="28" customFormat="1" ht="20.100000000000001" customHeight="1" x14ac:dyDescent="0.3">
      <c r="A125" s="56"/>
      <c r="B125" s="1" t="s">
        <v>43</v>
      </c>
      <c r="C125" s="5"/>
      <c r="D125" s="6"/>
      <c r="E125" s="7"/>
      <c r="F125" s="1"/>
      <c r="G125" s="8"/>
      <c r="H125" s="4"/>
      <c r="I125" s="9"/>
      <c r="J125" s="9"/>
      <c r="K125" s="4"/>
      <c r="L125" s="16"/>
      <c r="N125" s="7"/>
    </row>
    <row r="126" spans="1:14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v>1916.67</v>
      </c>
      <c r="F126" s="12">
        <f>D126*E126</f>
        <v>2568.3378000000002</v>
      </c>
      <c r="G126" s="13"/>
      <c r="H126" s="14"/>
      <c r="I126" s="15"/>
      <c r="J126" s="15"/>
      <c r="K126" s="14"/>
      <c r="L126" s="58"/>
      <c r="N126" s="20">
        <f>1583.33</f>
        <v>1583.33</v>
      </c>
    </row>
    <row r="127" spans="1:14" s="28" customFormat="1" ht="20.100000000000001" customHeight="1" x14ac:dyDescent="0.3">
      <c r="A127" s="57"/>
      <c r="B127" s="10"/>
      <c r="C127" s="11"/>
      <c r="D127" s="11"/>
      <c r="E127" s="11"/>
      <c r="F127" s="12"/>
      <c r="G127" s="13" t="s">
        <v>29</v>
      </c>
      <c r="H127" s="14" t="s">
        <v>19</v>
      </c>
      <c r="I127" s="15">
        <v>195</v>
      </c>
      <c r="J127" s="15">
        <f>I127*D126</f>
        <v>261.3</v>
      </c>
      <c r="K127" s="14" t="s">
        <v>17</v>
      </c>
      <c r="L127" s="58"/>
      <c r="N127" s="11"/>
    </row>
    <row r="128" spans="1:14" s="28" customFormat="1" ht="20.100000000000001" customHeight="1" x14ac:dyDescent="0.3">
      <c r="A128" s="57"/>
      <c r="B128" s="10"/>
      <c r="C128" s="11"/>
      <c r="D128" s="11"/>
      <c r="E128" s="11"/>
      <c r="F128" s="12"/>
      <c r="G128" s="13" t="s">
        <v>18</v>
      </c>
      <c r="H128" s="14" t="s">
        <v>19</v>
      </c>
      <c r="I128" s="15">
        <v>13</v>
      </c>
      <c r="J128" s="15">
        <f>I128*D126</f>
        <v>17.420000000000002</v>
      </c>
      <c r="K128" s="14" t="s">
        <v>17</v>
      </c>
      <c r="L128" s="58"/>
      <c r="N128" s="11"/>
    </row>
    <row r="129" spans="1:14" s="28" customFormat="1" ht="20.100000000000001" customHeight="1" x14ac:dyDescent="0.3">
      <c r="A129" s="57"/>
      <c r="B129" s="10"/>
      <c r="C129" s="11"/>
      <c r="D129" s="11"/>
      <c r="E129" s="11"/>
      <c r="F129" s="12"/>
      <c r="G129" s="13" t="s">
        <v>20</v>
      </c>
      <c r="H129" s="14" t="s">
        <v>21</v>
      </c>
      <c r="I129" s="15">
        <v>0.3</v>
      </c>
      <c r="J129" s="15">
        <f>I129*D126</f>
        <v>0.40200000000000002</v>
      </c>
      <c r="K129" s="14" t="s">
        <v>17</v>
      </c>
      <c r="L129" s="58"/>
      <c r="N129" s="11"/>
    </row>
    <row r="130" spans="1:14" s="28" customFormat="1" ht="20.100000000000001" customHeight="1" x14ac:dyDescent="0.3">
      <c r="A130" s="57"/>
      <c r="B130" s="10"/>
      <c r="C130" s="11"/>
      <c r="D130" s="11"/>
      <c r="E130" s="11"/>
      <c r="F130" s="12"/>
      <c r="G130" s="13" t="s">
        <v>22</v>
      </c>
      <c r="H130" s="14" t="s">
        <v>15</v>
      </c>
      <c r="I130" s="15">
        <v>2</v>
      </c>
      <c r="J130" s="15">
        <f>I130*D126</f>
        <v>2.68</v>
      </c>
      <c r="K130" s="14" t="s">
        <v>17</v>
      </c>
      <c r="L130" s="58"/>
      <c r="N130" s="11"/>
    </row>
    <row r="131" spans="1:14" s="28" customFormat="1" ht="20.100000000000001" customHeight="1" x14ac:dyDescent="0.3">
      <c r="A131" s="57"/>
      <c r="B131" s="10"/>
      <c r="C131" s="11"/>
      <c r="D131" s="11"/>
      <c r="E131" s="11"/>
      <c r="F131" s="12"/>
      <c r="G131" s="13" t="s">
        <v>23</v>
      </c>
      <c r="H131" s="14" t="s">
        <v>24</v>
      </c>
      <c r="I131" s="15">
        <v>2.5000000000000001E-3</v>
      </c>
      <c r="J131" s="15">
        <f>I131*D126</f>
        <v>3.3500000000000001E-3</v>
      </c>
      <c r="K131" s="14" t="s">
        <v>17</v>
      </c>
      <c r="L131" s="58"/>
      <c r="N131" s="11"/>
    </row>
    <row r="132" spans="1:14" s="28" customFormat="1" ht="20.100000000000001" customHeight="1" x14ac:dyDescent="0.3">
      <c r="A132" s="57"/>
      <c r="B132" s="10"/>
      <c r="C132" s="11"/>
      <c r="D132" s="11"/>
      <c r="E132" s="11"/>
      <c r="F132" s="12"/>
      <c r="G132" s="13" t="s">
        <v>30</v>
      </c>
      <c r="H132" s="14" t="s">
        <v>31</v>
      </c>
      <c r="I132" s="15">
        <v>1.05</v>
      </c>
      <c r="J132" s="15">
        <f>I132*D126</f>
        <v>1.4070000000000003</v>
      </c>
      <c r="K132" s="14" t="s">
        <v>17</v>
      </c>
      <c r="L132" s="58"/>
      <c r="N132" s="11"/>
    </row>
    <row r="133" spans="1:14" s="28" customFormat="1" ht="20.100000000000001" customHeight="1" x14ac:dyDescent="0.3">
      <c r="A133" s="57"/>
      <c r="B133" s="10"/>
      <c r="C133" s="11"/>
      <c r="D133" s="11"/>
      <c r="E133" s="11"/>
      <c r="F133" s="12"/>
      <c r="G133" s="13" t="s">
        <v>32</v>
      </c>
      <c r="H133" s="14" t="s">
        <v>31</v>
      </c>
      <c r="I133" s="15">
        <v>4.2</v>
      </c>
      <c r="J133" s="15">
        <f>I133*D126</f>
        <v>5.628000000000001</v>
      </c>
      <c r="K133" s="14" t="s">
        <v>17</v>
      </c>
      <c r="L133" s="58"/>
      <c r="N133" s="11"/>
    </row>
    <row r="134" spans="1:14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v>533.33000000000004</v>
      </c>
      <c r="F134" s="12">
        <f>D134*E134</f>
        <v>16575.896400000001</v>
      </c>
      <c r="G134" s="13"/>
      <c r="H134" s="14"/>
      <c r="I134" s="15"/>
      <c r="J134" s="15"/>
      <c r="K134" s="14"/>
      <c r="L134" s="58"/>
      <c r="N134" s="11">
        <f>N115</f>
        <v>425</v>
      </c>
    </row>
    <row r="135" spans="1:14" s="28" customFormat="1" ht="20.100000000000001" customHeight="1" x14ac:dyDescent="0.3">
      <c r="A135" s="57"/>
      <c r="B135" s="10"/>
      <c r="C135" s="11"/>
      <c r="D135" s="11"/>
      <c r="E135" s="11"/>
      <c r="F135" s="12"/>
      <c r="G135" s="13" t="s">
        <v>18</v>
      </c>
      <c r="H135" s="14" t="s">
        <v>19</v>
      </c>
      <c r="I135" s="15">
        <v>52</v>
      </c>
      <c r="J135" s="15">
        <f>I135*D134</f>
        <v>1616.1599999999999</v>
      </c>
      <c r="K135" s="14" t="s">
        <v>17</v>
      </c>
      <c r="L135" s="58"/>
      <c r="N135" s="11"/>
    </row>
    <row r="136" spans="1:14" s="28" customFormat="1" ht="20.100000000000001" customHeight="1" x14ac:dyDescent="0.3">
      <c r="A136" s="57"/>
      <c r="B136" s="10"/>
      <c r="C136" s="11"/>
      <c r="D136" s="11"/>
      <c r="E136" s="11"/>
      <c r="F136" s="12"/>
      <c r="G136" s="13" t="s">
        <v>20</v>
      </c>
      <c r="H136" s="14" t="s">
        <v>21</v>
      </c>
      <c r="I136" s="15">
        <v>2.3E-2</v>
      </c>
      <c r="J136" s="15">
        <f>I136*D134</f>
        <v>0.71483999999999992</v>
      </c>
      <c r="K136" s="14" t="s">
        <v>17</v>
      </c>
      <c r="L136" s="58"/>
      <c r="N136" s="11"/>
    </row>
    <row r="137" spans="1:14" s="28" customFormat="1" ht="20.100000000000001" customHeight="1" x14ac:dyDescent="0.3">
      <c r="A137" s="57"/>
      <c r="B137" s="10"/>
      <c r="C137" s="11"/>
      <c r="D137" s="11"/>
      <c r="E137" s="11"/>
      <c r="F137" s="12"/>
      <c r="G137" s="13" t="s">
        <v>22</v>
      </c>
      <c r="H137" s="14" t="s">
        <v>15</v>
      </c>
      <c r="I137" s="15">
        <v>0.22</v>
      </c>
      <c r="J137" s="15">
        <f>I137*D134</f>
        <v>6.8375999999999992</v>
      </c>
      <c r="K137" s="14" t="s">
        <v>17</v>
      </c>
      <c r="L137" s="58"/>
      <c r="N137" s="11"/>
    </row>
    <row r="138" spans="1:14" s="28" customFormat="1" ht="20.100000000000001" customHeight="1" x14ac:dyDescent="0.3">
      <c r="A138" s="57"/>
      <c r="B138" s="10"/>
      <c r="C138" s="11"/>
      <c r="D138" s="11"/>
      <c r="E138" s="11"/>
      <c r="F138" s="12"/>
      <c r="G138" s="13" t="s">
        <v>34</v>
      </c>
      <c r="H138" s="14" t="s">
        <v>15</v>
      </c>
      <c r="I138" s="15">
        <v>4.2999999999999997E-2</v>
      </c>
      <c r="J138" s="15">
        <f>I138*D134</f>
        <v>1.3364399999999999</v>
      </c>
      <c r="K138" s="14" t="s">
        <v>17</v>
      </c>
      <c r="L138" s="58"/>
      <c r="N138" s="11"/>
    </row>
    <row r="139" spans="1:14" s="28" customFormat="1" ht="20.100000000000001" customHeight="1" x14ac:dyDescent="0.3">
      <c r="A139" s="57"/>
      <c r="B139" s="10"/>
      <c r="C139" s="11"/>
      <c r="D139" s="11"/>
      <c r="E139" s="11"/>
      <c r="F139" s="12"/>
      <c r="G139" s="13" t="s">
        <v>23</v>
      </c>
      <c r="H139" s="14" t="s">
        <v>24</v>
      </c>
      <c r="I139" s="15">
        <v>2.9999999999999997E-4</v>
      </c>
      <c r="J139" s="15">
        <f>I139*D134</f>
        <v>9.323999999999999E-3</v>
      </c>
      <c r="K139" s="14" t="s">
        <v>17</v>
      </c>
      <c r="L139" s="58"/>
      <c r="N139" s="11"/>
    </row>
    <row r="140" spans="1:14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f>E134</f>
        <v>533.33000000000004</v>
      </c>
      <c r="F140" s="12">
        <f>D140*E140</f>
        <v>309.33140000000003</v>
      </c>
      <c r="G140" s="13"/>
      <c r="H140" s="14"/>
      <c r="I140" s="15"/>
      <c r="J140" s="15"/>
      <c r="K140" s="14"/>
      <c r="L140" s="58"/>
      <c r="N140" s="11">
        <f>N90</f>
        <v>1583.33</v>
      </c>
    </row>
    <row r="141" spans="1:14" s="28" customFormat="1" ht="20.100000000000001" customHeight="1" x14ac:dyDescent="0.3">
      <c r="A141" s="57"/>
      <c r="B141" s="10"/>
      <c r="C141" s="11"/>
      <c r="D141" s="11"/>
      <c r="E141" s="11"/>
      <c r="F141" s="12"/>
      <c r="G141" s="13" t="s">
        <v>18</v>
      </c>
      <c r="H141" s="14" t="s">
        <v>19</v>
      </c>
      <c r="I141" s="15">
        <v>395</v>
      </c>
      <c r="J141" s="15">
        <f>I141*D140</f>
        <v>229.1</v>
      </c>
      <c r="K141" s="14" t="s">
        <v>17</v>
      </c>
      <c r="L141" s="58"/>
      <c r="N141" s="11"/>
    </row>
    <row r="142" spans="1:14" s="28" customFormat="1" ht="20.100000000000001" customHeight="1" x14ac:dyDescent="0.3">
      <c r="A142" s="57"/>
      <c r="B142" s="10"/>
      <c r="C142" s="11"/>
      <c r="D142" s="11"/>
      <c r="E142" s="11"/>
      <c r="F142" s="12"/>
      <c r="G142" s="13" t="s">
        <v>36</v>
      </c>
      <c r="H142" s="14" t="s">
        <v>21</v>
      </c>
      <c r="I142" s="15">
        <v>0.3</v>
      </c>
      <c r="J142" s="15">
        <f>I142*D140</f>
        <v>0.17399999999999999</v>
      </c>
      <c r="K142" s="14" t="s">
        <v>17</v>
      </c>
      <c r="L142" s="58"/>
      <c r="N142" s="11"/>
    </row>
    <row r="143" spans="1:14" s="28" customFormat="1" ht="20.100000000000001" customHeight="1" x14ac:dyDescent="0.3">
      <c r="A143" s="57"/>
      <c r="B143" s="10"/>
      <c r="C143" s="11"/>
      <c r="D143" s="11"/>
      <c r="E143" s="11"/>
      <c r="F143" s="12"/>
      <c r="G143" s="13" t="s">
        <v>22</v>
      </c>
      <c r="H143" s="14" t="s">
        <v>15</v>
      </c>
      <c r="I143" s="15">
        <v>2</v>
      </c>
      <c r="J143" s="15">
        <f>I143*D140</f>
        <v>1.1599999999999999</v>
      </c>
      <c r="K143" s="14" t="s">
        <v>17</v>
      </c>
      <c r="L143" s="58"/>
      <c r="N143" s="11"/>
    </row>
    <row r="144" spans="1:14" s="28" customFormat="1" ht="20.100000000000001" customHeight="1" x14ac:dyDescent="0.3">
      <c r="A144" s="57"/>
      <c r="B144" s="10"/>
      <c r="C144" s="11"/>
      <c r="D144" s="11"/>
      <c r="E144" s="11"/>
      <c r="F144" s="12"/>
      <c r="G144" s="13" t="s">
        <v>34</v>
      </c>
      <c r="H144" s="14" t="s">
        <v>15</v>
      </c>
      <c r="I144" s="15">
        <v>0.3</v>
      </c>
      <c r="J144" s="15">
        <f>I144*D140</f>
        <v>0.17399999999999999</v>
      </c>
      <c r="K144" s="14" t="s">
        <v>17</v>
      </c>
      <c r="L144" s="58"/>
      <c r="N144" s="11"/>
    </row>
    <row r="145" spans="1:14" s="28" customFormat="1" ht="20.100000000000001" customHeight="1" x14ac:dyDescent="0.3">
      <c r="A145" s="57"/>
      <c r="B145" s="10"/>
      <c r="C145" s="11"/>
      <c r="D145" s="11"/>
      <c r="E145" s="11"/>
      <c r="F145" s="12"/>
      <c r="G145" s="13" t="s">
        <v>23</v>
      </c>
      <c r="H145" s="14" t="s">
        <v>24</v>
      </c>
      <c r="I145" s="15">
        <v>2.5000000000000001E-3</v>
      </c>
      <c r="J145" s="15">
        <f>I145*D140</f>
        <v>1.4499999999999999E-3</v>
      </c>
      <c r="K145" s="14" t="s">
        <v>17</v>
      </c>
      <c r="L145" s="58"/>
      <c r="N145" s="11"/>
    </row>
    <row r="146" spans="1:14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2"/>
      <c r="G146" s="13"/>
      <c r="H146" s="14"/>
      <c r="I146" s="15"/>
      <c r="J146" s="15"/>
      <c r="K146" s="14"/>
      <c r="L146" s="58"/>
      <c r="N146" s="11"/>
    </row>
    <row r="147" spans="1:14" s="28" customFormat="1" ht="20.100000000000001" customHeight="1" x14ac:dyDescent="0.3">
      <c r="A147" s="57"/>
      <c r="B147" s="10"/>
      <c r="C147" s="11"/>
      <c r="D147" s="11"/>
      <c r="E147" s="11"/>
      <c r="F147" s="12"/>
      <c r="G147" s="13" t="s">
        <v>37</v>
      </c>
      <c r="H147" s="14" t="s">
        <v>19</v>
      </c>
      <c r="I147" s="15">
        <v>1</v>
      </c>
      <c r="J147" s="15">
        <v>1</v>
      </c>
      <c r="K147" s="14" t="s">
        <v>17</v>
      </c>
      <c r="L147" s="58"/>
      <c r="N147" s="11"/>
    </row>
    <row r="148" spans="1:14" s="28" customFormat="1" ht="20.100000000000001" customHeight="1" x14ac:dyDescent="0.3">
      <c r="A148" s="57"/>
      <c r="B148" s="10"/>
      <c r="C148" s="11"/>
      <c r="D148" s="11"/>
      <c r="E148" s="11"/>
      <c r="F148" s="12"/>
      <c r="G148" s="13" t="s">
        <v>49</v>
      </c>
      <c r="H148" s="14" t="s">
        <v>19</v>
      </c>
      <c r="I148" s="15">
        <v>1</v>
      </c>
      <c r="J148" s="15">
        <v>4</v>
      </c>
      <c r="K148" s="14" t="s">
        <v>17</v>
      </c>
      <c r="L148" s="58"/>
      <c r="N148" s="11"/>
    </row>
    <row r="149" spans="1:14" s="28" customFormat="1" ht="20.100000000000001" customHeight="1" x14ac:dyDescent="0.3">
      <c r="A149" s="57"/>
      <c r="B149" s="10"/>
      <c r="C149" s="11"/>
      <c r="D149" s="11"/>
      <c r="E149" s="11"/>
      <c r="F149" s="12"/>
      <c r="G149" s="13" t="s">
        <v>50</v>
      </c>
      <c r="H149" s="14" t="s">
        <v>19</v>
      </c>
      <c r="I149" s="15">
        <v>1</v>
      </c>
      <c r="J149" s="15">
        <v>1</v>
      </c>
      <c r="K149" s="14" t="s">
        <v>17</v>
      </c>
      <c r="L149" s="58"/>
      <c r="N149" s="11"/>
    </row>
    <row r="150" spans="1:14" s="28" customFormat="1" ht="20.100000000000001" customHeight="1" x14ac:dyDescent="0.3">
      <c r="A150" s="57"/>
      <c r="B150" s="10"/>
      <c r="C150" s="11"/>
      <c r="D150" s="11"/>
      <c r="E150" s="11"/>
      <c r="F150" s="12"/>
      <c r="G150" s="13"/>
      <c r="H150" s="14"/>
      <c r="I150" s="15"/>
      <c r="J150" s="15"/>
      <c r="K150" s="14"/>
      <c r="L150" s="58"/>
      <c r="N150" s="11"/>
    </row>
    <row r="151" spans="1:14" s="28" customFormat="1" ht="20.100000000000001" customHeight="1" x14ac:dyDescent="0.3">
      <c r="A151" s="57"/>
      <c r="B151" s="10"/>
      <c r="C151" s="11"/>
      <c r="D151" s="11"/>
      <c r="E151" s="11"/>
      <c r="F151" s="12"/>
      <c r="G151" s="13"/>
      <c r="H151" s="14"/>
      <c r="I151" s="15"/>
      <c r="J151" s="15"/>
      <c r="K151" s="14"/>
      <c r="L151" s="58"/>
      <c r="N151" s="11"/>
    </row>
    <row r="152" spans="1:14" s="19" customFormat="1" ht="20.100000000000001" customHeight="1" x14ac:dyDescent="0.3">
      <c r="A152" s="56"/>
      <c r="B152" s="1" t="s">
        <v>51</v>
      </c>
      <c r="C152" s="5"/>
      <c r="D152" s="6"/>
      <c r="E152" s="7"/>
      <c r="F152" s="1"/>
      <c r="G152" s="8"/>
      <c r="H152" s="4"/>
      <c r="I152" s="9"/>
      <c r="J152" s="9"/>
      <c r="K152" s="4"/>
      <c r="L152" s="16"/>
      <c r="N152" s="7"/>
    </row>
    <row r="153" spans="1:14" s="19" customFormat="1" ht="20.100000000000001" customHeight="1" x14ac:dyDescent="0.3">
      <c r="A153" s="56"/>
      <c r="B153" s="1" t="s">
        <v>52</v>
      </c>
      <c r="C153" s="5"/>
      <c r="D153" s="6"/>
      <c r="E153" s="7"/>
      <c r="F153" s="1"/>
      <c r="G153" s="8"/>
      <c r="H153" s="4"/>
      <c r="I153" s="9"/>
      <c r="J153" s="9"/>
      <c r="K153" s="4"/>
      <c r="L153" s="16"/>
      <c r="N153" s="7"/>
    </row>
    <row r="154" spans="1:14" s="28" customFormat="1" ht="20.10000000000000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2"/>
      <c r="G154" s="13"/>
      <c r="H154" s="14"/>
      <c r="I154" s="15"/>
      <c r="J154" s="15"/>
      <c r="K154" s="14"/>
      <c r="L154" s="58"/>
      <c r="N154" s="11"/>
    </row>
    <row r="155" spans="1:14" s="28" customFormat="1" ht="20.100000000000001" customHeight="1" x14ac:dyDescent="0.3">
      <c r="A155" s="57"/>
      <c r="B155" s="10"/>
      <c r="C155" s="11"/>
      <c r="D155" s="11"/>
      <c r="E155" s="11"/>
      <c r="F155" s="12"/>
      <c r="G155" s="55" t="s">
        <v>16</v>
      </c>
      <c r="H155" s="46" t="s">
        <v>15</v>
      </c>
      <c r="I155" s="46">
        <v>0.7</v>
      </c>
      <c r="J155" s="15">
        <f>I155*D154</f>
        <v>15.098999999999998</v>
      </c>
      <c r="K155" s="14" t="s">
        <v>17</v>
      </c>
      <c r="L155" s="58"/>
      <c r="N155" s="11"/>
    </row>
    <row r="156" spans="1:14" s="28" customFormat="1" ht="36" x14ac:dyDescent="0.3">
      <c r="A156" s="57"/>
      <c r="B156" s="10"/>
      <c r="C156" s="11"/>
      <c r="D156" s="11"/>
      <c r="E156" s="11"/>
      <c r="F156" s="12"/>
      <c r="G156" s="55" t="s">
        <v>54</v>
      </c>
      <c r="H156" s="46" t="s">
        <v>21</v>
      </c>
      <c r="I156" s="46">
        <v>7.0000000000000001E-3</v>
      </c>
      <c r="J156" s="15">
        <f>I156*D154</f>
        <v>0.15099000000000001</v>
      </c>
      <c r="K156" s="14" t="s">
        <v>17</v>
      </c>
      <c r="L156" s="58"/>
      <c r="N156" s="11"/>
    </row>
    <row r="157" spans="1:14" s="28" customFormat="1" ht="36" x14ac:dyDescent="0.3">
      <c r="A157" s="57"/>
      <c r="B157" s="10"/>
      <c r="C157" s="11"/>
      <c r="D157" s="11"/>
      <c r="E157" s="11"/>
      <c r="F157" s="12"/>
      <c r="G157" s="55" t="s">
        <v>55</v>
      </c>
      <c r="H157" s="46" t="s">
        <v>31</v>
      </c>
      <c r="I157" s="46">
        <v>52</v>
      </c>
      <c r="J157" s="15">
        <f>I157*D154</f>
        <v>1121.6400000000001</v>
      </c>
      <c r="K157" s="14" t="s">
        <v>17</v>
      </c>
      <c r="L157" s="58"/>
      <c r="N157" s="11"/>
    </row>
    <row r="158" spans="1:14" s="28" customFormat="1" ht="36" x14ac:dyDescent="0.3">
      <c r="A158" s="57"/>
      <c r="B158" s="10"/>
      <c r="C158" s="11"/>
      <c r="D158" s="11"/>
      <c r="E158" s="11"/>
      <c r="F158" s="12"/>
      <c r="G158" s="55" t="s">
        <v>56</v>
      </c>
      <c r="H158" s="46" t="s">
        <v>31</v>
      </c>
      <c r="I158" s="46">
        <v>4</v>
      </c>
      <c r="J158" s="15">
        <f>I158*D154</f>
        <v>86.28</v>
      </c>
      <c r="K158" s="14" t="s">
        <v>17</v>
      </c>
      <c r="L158" s="58"/>
      <c r="N158" s="11"/>
    </row>
    <row r="159" spans="1:14" s="28" customFormat="1" ht="36" x14ac:dyDescent="0.3">
      <c r="A159" s="57"/>
      <c r="B159" s="10"/>
      <c r="C159" s="11"/>
      <c r="D159" s="11"/>
      <c r="E159" s="11"/>
      <c r="F159" s="12"/>
      <c r="G159" s="55" t="s">
        <v>57</v>
      </c>
      <c r="H159" s="46" t="s">
        <v>58</v>
      </c>
      <c r="I159" s="46">
        <v>25</v>
      </c>
      <c r="J159" s="15">
        <f>I159*D154</f>
        <v>539.25</v>
      </c>
      <c r="K159" s="14" t="s">
        <v>17</v>
      </c>
      <c r="L159" s="58"/>
      <c r="N159" s="11"/>
    </row>
    <row r="160" spans="1:14" s="28" customFormat="1" ht="20.100000000000001" customHeight="1" x14ac:dyDescent="0.3">
      <c r="A160" s="57"/>
      <c r="B160" s="10"/>
      <c r="C160" s="11"/>
      <c r="D160" s="11"/>
      <c r="E160" s="11"/>
      <c r="F160" s="12"/>
      <c r="G160" s="55" t="s">
        <v>59</v>
      </c>
      <c r="H160" s="46" t="s">
        <v>60</v>
      </c>
      <c r="I160" s="46">
        <v>1.0999999999999999E-2</v>
      </c>
      <c r="J160" s="15">
        <f>I160*D154</f>
        <v>0.23726999999999998</v>
      </c>
      <c r="K160" s="14" t="s">
        <v>17</v>
      </c>
      <c r="L160" s="58"/>
      <c r="N160" s="11"/>
    </row>
    <row r="161" spans="1:14" s="28" customFormat="1" ht="20.100000000000001" customHeight="1" x14ac:dyDescent="0.3">
      <c r="A161" s="57"/>
      <c r="B161" s="10"/>
      <c r="C161" s="11"/>
      <c r="D161" s="11"/>
      <c r="E161" s="11"/>
      <c r="F161" s="12"/>
      <c r="G161" s="55" t="s">
        <v>61</v>
      </c>
      <c r="H161" s="46" t="s">
        <v>15</v>
      </c>
      <c r="I161" s="46">
        <v>0.3</v>
      </c>
      <c r="J161" s="15">
        <f>I161*D154</f>
        <v>6.4710000000000001</v>
      </c>
      <c r="K161" s="14" t="s">
        <v>17</v>
      </c>
      <c r="L161" s="58"/>
      <c r="N161" s="11"/>
    </row>
    <row r="162" spans="1:14" s="28" customFormat="1" ht="20.100000000000001" customHeight="1" x14ac:dyDescent="0.3">
      <c r="A162" s="57"/>
      <c r="B162" s="10"/>
      <c r="C162" s="11"/>
      <c r="D162" s="11"/>
      <c r="E162" s="11"/>
      <c r="F162" s="12"/>
      <c r="G162" s="55" t="s">
        <v>62</v>
      </c>
      <c r="H162" s="46" t="s">
        <v>31</v>
      </c>
      <c r="I162" s="46">
        <v>1.05</v>
      </c>
      <c r="J162" s="15">
        <f>I162*D154</f>
        <v>22.648500000000002</v>
      </c>
      <c r="K162" s="14" t="s">
        <v>17</v>
      </c>
      <c r="L162" s="58"/>
      <c r="N162" s="11"/>
    </row>
    <row r="163" spans="1:14" s="28" customFormat="1" ht="20.100000000000001" customHeight="1" x14ac:dyDescent="0.3">
      <c r="A163" s="57"/>
      <c r="B163" s="10"/>
      <c r="C163" s="11"/>
      <c r="D163" s="11"/>
      <c r="E163" s="11"/>
      <c r="F163" s="12"/>
      <c r="G163" s="55" t="s">
        <v>63</v>
      </c>
      <c r="H163" s="46" t="s">
        <v>31</v>
      </c>
      <c r="I163" s="46">
        <v>4.2</v>
      </c>
      <c r="J163" s="15">
        <f>I163*D154</f>
        <v>90.594000000000008</v>
      </c>
      <c r="K163" s="14" t="s">
        <v>17</v>
      </c>
      <c r="L163" s="58"/>
      <c r="N163" s="11"/>
    </row>
    <row r="164" spans="1:14" s="28" customFormat="1" ht="20.10000000000000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2"/>
      <c r="G164" s="55"/>
      <c r="H164" s="46"/>
      <c r="I164" s="54"/>
      <c r="J164" s="46"/>
      <c r="K164" s="14"/>
      <c r="L164" s="58"/>
      <c r="N164" s="11"/>
    </row>
    <row r="165" spans="1:14" s="28" customFormat="1" ht="20.100000000000001" customHeight="1" x14ac:dyDescent="0.3">
      <c r="A165" s="57"/>
      <c r="B165" s="10"/>
      <c r="C165" s="11"/>
      <c r="D165" s="11"/>
      <c r="E165" s="11"/>
      <c r="F165" s="12"/>
      <c r="G165" s="55" t="s">
        <v>64</v>
      </c>
      <c r="H165" s="46" t="s">
        <v>31</v>
      </c>
      <c r="I165" s="15">
        <v>1</v>
      </c>
      <c r="J165" s="46">
        <v>4</v>
      </c>
      <c r="K165" s="14" t="s">
        <v>17</v>
      </c>
      <c r="L165" s="58"/>
      <c r="N165" s="11"/>
    </row>
    <row r="166" spans="1:14" s="28" customFormat="1" ht="20.100000000000001" customHeight="1" x14ac:dyDescent="0.3">
      <c r="A166" s="57"/>
      <c r="B166" s="10"/>
      <c r="C166" s="11"/>
      <c r="D166" s="11"/>
      <c r="E166" s="11"/>
      <c r="F166" s="12"/>
      <c r="G166" s="55" t="s">
        <v>65</v>
      </c>
      <c r="H166" s="46" t="s">
        <v>31</v>
      </c>
      <c r="I166" s="15">
        <v>1</v>
      </c>
      <c r="J166" s="46">
        <v>2</v>
      </c>
      <c r="K166" s="14" t="s">
        <v>17</v>
      </c>
      <c r="L166" s="58"/>
      <c r="N166" s="11"/>
    </row>
    <row r="167" spans="1:14" s="19" customFormat="1" ht="20.100000000000001" customHeight="1" x14ac:dyDescent="0.3">
      <c r="A167" s="56"/>
      <c r="B167" s="1" t="s">
        <v>66</v>
      </c>
      <c r="C167" s="5"/>
      <c r="D167" s="6"/>
      <c r="E167" s="7"/>
      <c r="F167" s="1"/>
      <c r="G167" s="8"/>
      <c r="H167" s="4"/>
      <c r="I167" s="9"/>
      <c r="J167" s="9"/>
      <c r="K167" s="4"/>
      <c r="L167" s="16"/>
      <c r="N167" s="7"/>
    </row>
    <row r="168" spans="1:14" s="28" customFormat="1" ht="20.10000000000000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2"/>
      <c r="G168" s="13"/>
      <c r="H168" s="14"/>
      <c r="I168" s="15"/>
      <c r="J168" s="15"/>
      <c r="K168" s="14"/>
      <c r="L168" s="58"/>
      <c r="N168" s="11"/>
    </row>
    <row r="169" spans="1:14" s="28" customFormat="1" ht="20.100000000000001" customHeight="1" x14ac:dyDescent="0.3">
      <c r="A169" s="57"/>
      <c r="B169" s="10"/>
      <c r="C169" s="11"/>
      <c r="D169" s="11"/>
      <c r="E169" s="11"/>
      <c r="F169" s="12"/>
      <c r="G169" s="13" t="s">
        <v>67</v>
      </c>
      <c r="H169" s="14" t="s">
        <v>19</v>
      </c>
      <c r="I169" s="15">
        <v>395</v>
      </c>
      <c r="J169" s="15">
        <f>I169*D168</f>
        <v>3385.15</v>
      </c>
      <c r="K169" s="14" t="s">
        <v>17</v>
      </c>
      <c r="L169" s="58"/>
      <c r="N169" s="11"/>
    </row>
    <row r="170" spans="1:14" s="28" customFormat="1" ht="20.100000000000001" customHeight="1" x14ac:dyDescent="0.3">
      <c r="A170" s="57"/>
      <c r="B170" s="10"/>
      <c r="C170" s="11"/>
      <c r="D170" s="11"/>
      <c r="E170" s="11"/>
      <c r="F170" s="12"/>
      <c r="G170" s="13" t="s">
        <v>68</v>
      </c>
      <c r="H170" s="14" t="s">
        <v>21</v>
      </c>
      <c r="I170" s="15">
        <v>0.3</v>
      </c>
      <c r="J170" s="15">
        <f>I170*D168</f>
        <v>2.5710000000000002</v>
      </c>
      <c r="K170" s="14" t="s">
        <v>17</v>
      </c>
      <c r="L170" s="58"/>
      <c r="N170" s="11"/>
    </row>
    <row r="171" spans="1:14" s="28" customFormat="1" ht="20.100000000000001" customHeight="1" x14ac:dyDescent="0.3">
      <c r="A171" s="57"/>
      <c r="B171" s="10"/>
      <c r="C171" s="11"/>
      <c r="D171" s="11"/>
      <c r="E171" s="11"/>
      <c r="F171" s="12"/>
      <c r="G171" s="13" t="s">
        <v>69</v>
      </c>
      <c r="H171" s="14" t="s">
        <v>15</v>
      </c>
      <c r="I171" s="15">
        <v>2</v>
      </c>
      <c r="J171" s="15">
        <f>I171*D168</f>
        <v>17.14</v>
      </c>
      <c r="K171" s="14" t="s">
        <v>17</v>
      </c>
      <c r="L171" s="58"/>
      <c r="N171" s="11"/>
    </row>
    <row r="172" spans="1:14" s="28" customFormat="1" ht="20.100000000000001" customHeight="1" x14ac:dyDescent="0.3">
      <c r="A172" s="57"/>
      <c r="B172" s="10"/>
      <c r="C172" s="11"/>
      <c r="D172" s="11"/>
      <c r="E172" s="11"/>
      <c r="F172" s="12"/>
      <c r="G172" s="13" t="s">
        <v>34</v>
      </c>
      <c r="H172" s="14" t="s">
        <v>15</v>
      </c>
      <c r="I172" s="15">
        <v>0.3</v>
      </c>
      <c r="J172" s="15">
        <f>I172*D168</f>
        <v>2.5710000000000002</v>
      </c>
      <c r="K172" s="14" t="s">
        <v>17</v>
      </c>
      <c r="L172" s="58"/>
      <c r="N172" s="11"/>
    </row>
    <row r="173" spans="1:14" s="28" customFormat="1" ht="20.100000000000001" customHeight="1" x14ac:dyDescent="0.3">
      <c r="A173" s="57"/>
      <c r="B173" s="10"/>
      <c r="C173" s="11"/>
      <c r="D173" s="11"/>
      <c r="E173" s="11"/>
      <c r="F173" s="12"/>
      <c r="G173" s="13" t="s">
        <v>59</v>
      </c>
      <c r="H173" s="14" t="s">
        <v>24</v>
      </c>
      <c r="I173" s="15">
        <v>2.5000000000000001E-3</v>
      </c>
      <c r="J173" s="15">
        <f>I173*D168</f>
        <v>2.1425E-2</v>
      </c>
      <c r="K173" s="14" t="s">
        <v>17</v>
      </c>
      <c r="L173" s="58"/>
      <c r="N173" s="11"/>
    </row>
    <row r="174" spans="1:14" s="28" customFormat="1" ht="20.10000000000000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2"/>
      <c r="G174" s="13"/>
      <c r="H174" s="14"/>
      <c r="I174" s="15"/>
      <c r="J174" s="15"/>
      <c r="K174" s="14"/>
      <c r="L174" s="58"/>
      <c r="N174" s="11"/>
    </row>
    <row r="175" spans="1:14" s="28" customFormat="1" ht="36" x14ac:dyDescent="0.3">
      <c r="A175" s="57"/>
      <c r="B175" s="10"/>
      <c r="C175" s="11"/>
      <c r="D175" s="11"/>
      <c r="E175" s="11"/>
      <c r="F175" s="12"/>
      <c r="G175" s="55" t="s">
        <v>54</v>
      </c>
      <c r="H175" s="46" t="s">
        <v>21</v>
      </c>
      <c r="I175" s="46">
        <v>7.0000000000000001E-3</v>
      </c>
      <c r="J175" s="15">
        <f>I175*D174</f>
        <v>0.47565000000000002</v>
      </c>
      <c r="K175" s="14" t="s">
        <v>17</v>
      </c>
      <c r="L175" s="58"/>
      <c r="N175" s="11"/>
    </row>
    <row r="176" spans="1:14" s="28" customFormat="1" ht="36" x14ac:dyDescent="0.3">
      <c r="A176" s="57"/>
      <c r="B176" s="10"/>
      <c r="C176" s="11"/>
      <c r="D176" s="11"/>
      <c r="E176" s="11"/>
      <c r="F176" s="12"/>
      <c r="G176" s="55" t="s">
        <v>55</v>
      </c>
      <c r="H176" s="46" t="s">
        <v>31</v>
      </c>
      <c r="I176" s="46">
        <v>52</v>
      </c>
      <c r="J176" s="15">
        <f>I176*D174</f>
        <v>3533.4</v>
      </c>
      <c r="K176" s="14" t="s">
        <v>17</v>
      </c>
      <c r="L176" s="58"/>
      <c r="N176" s="11"/>
    </row>
    <row r="177" spans="1:14" s="28" customFormat="1" ht="36" x14ac:dyDescent="0.3">
      <c r="A177" s="57"/>
      <c r="B177" s="10"/>
      <c r="C177" s="11"/>
      <c r="D177" s="11"/>
      <c r="E177" s="11"/>
      <c r="F177" s="12"/>
      <c r="G177" s="55" t="s">
        <v>56</v>
      </c>
      <c r="H177" s="46" t="s">
        <v>31</v>
      </c>
      <c r="I177" s="46">
        <v>4</v>
      </c>
      <c r="J177" s="15">
        <f>I177*D174</f>
        <v>271.8</v>
      </c>
      <c r="K177" s="14" t="s">
        <v>17</v>
      </c>
      <c r="L177" s="58"/>
      <c r="N177" s="11"/>
    </row>
    <row r="178" spans="1:14" s="28" customFormat="1" ht="36" x14ac:dyDescent="0.3">
      <c r="A178" s="57"/>
      <c r="B178" s="10"/>
      <c r="C178" s="11"/>
      <c r="D178" s="11"/>
      <c r="E178" s="11"/>
      <c r="F178" s="12"/>
      <c r="G178" s="55" t="s">
        <v>57</v>
      </c>
      <c r="H178" s="46" t="s">
        <v>58</v>
      </c>
      <c r="I178" s="46">
        <v>25</v>
      </c>
      <c r="J178" s="15">
        <f>I178*D174</f>
        <v>1698.75</v>
      </c>
      <c r="K178" s="14" t="s">
        <v>17</v>
      </c>
      <c r="L178" s="58"/>
      <c r="N178" s="11"/>
    </row>
    <row r="179" spans="1:14" s="28" customFormat="1" ht="20.100000000000001" customHeight="1" x14ac:dyDescent="0.3">
      <c r="A179" s="57"/>
      <c r="B179" s="10"/>
      <c r="C179" s="11"/>
      <c r="D179" s="11"/>
      <c r="E179" s="11"/>
      <c r="F179" s="12"/>
      <c r="G179" s="55" t="s">
        <v>59</v>
      </c>
      <c r="H179" s="46" t="s">
        <v>60</v>
      </c>
      <c r="I179" s="46">
        <v>1.0999999999999999E-2</v>
      </c>
      <c r="J179" s="15">
        <f>I179*D174</f>
        <v>0.74744999999999995</v>
      </c>
      <c r="K179" s="14" t="s">
        <v>17</v>
      </c>
      <c r="L179" s="58"/>
      <c r="N179" s="11"/>
    </row>
    <row r="180" spans="1:14" s="28" customFormat="1" ht="20.100000000000001" customHeight="1" x14ac:dyDescent="0.3">
      <c r="A180" s="57"/>
      <c r="B180" s="10"/>
      <c r="C180" s="11"/>
      <c r="D180" s="11"/>
      <c r="E180" s="11"/>
      <c r="F180" s="12"/>
      <c r="G180" s="55" t="s">
        <v>61</v>
      </c>
      <c r="H180" s="46" t="s">
        <v>15</v>
      </c>
      <c r="I180" s="46">
        <v>0.3</v>
      </c>
      <c r="J180" s="15">
        <f>I180*D174</f>
        <v>20.385000000000002</v>
      </c>
      <c r="K180" s="14" t="s">
        <v>17</v>
      </c>
      <c r="L180" s="58"/>
      <c r="N180" s="11"/>
    </row>
    <row r="181" spans="1:14" s="28" customFormat="1" ht="20.100000000000001" customHeight="1" x14ac:dyDescent="0.3">
      <c r="A181" s="57"/>
      <c r="B181" s="10"/>
      <c r="C181" s="11"/>
      <c r="D181" s="11"/>
      <c r="E181" s="11"/>
      <c r="F181" s="12"/>
      <c r="G181" s="55" t="s">
        <v>62</v>
      </c>
      <c r="H181" s="46" t="s">
        <v>31</v>
      </c>
      <c r="I181" s="46">
        <v>1.05</v>
      </c>
      <c r="J181" s="15">
        <f>I181*D174</f>
        <v>71.347500000000011</v>
      </c>
      <c r="K181" s="14" t="s">
        <v>17</v>
      </c>
      <c r="L181" s="58"/>
      <c r="N181" s="11"/>
    </row>
    <row r="182" spans="1:14" s="28" customFormat="1" ht="20.100000000000001" customHeight="1" x14ac:dyDescent="0.3">
      <c r="A182" s="57"/>
      <c r="B182" s="10"/>
      <c r="C182" s="11"/>
      <c r="D182" s="11"/>
      <c r="E182" s="11"/>
      <c r="F182" s="12"/>
      <c r="G182" s="55" t="s">
        <v>63</v>
      </c>
      <c r="H182" s="46" t="s">
        <v>31</v>
      </c>
      <c r="I182" s="46">
        <v>4.2</v>
      </c>
      <c r="J182" s="15">
        <f>I182*D174</f>
        <v>285.39000000000004</v>
      </c>
      <c r="K182" s="14" t="s">
        <v>17</v>
      </c>
      <c r="L182" s="58"/>
      <c r="N182" s="11"/>
    </row>
    <row r="183" spans="1:14" s="28" customFormat="1" ht="20.10000000000000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1"/>
      <c r="H183" s="52">
        <f t="shared" ref="H183" si="0">D183*G183</f>
        <v>0</v>
      </c>
      <c r="I183" s="55"/>
      <c r="J183" s="46"/>
      <c r="K183" s="46"/>
      <c r="L183" s="53"/>
      <c r="N183" s="50"/>
    </row>
    <row r="184" spans="1:14" s="28" customFormat="1" ht="36" x14ac:dyDescent="0.3">
      <c r="A184" s="57"/>
      <c r="B184" s="47"/>
      <c r="C184" s="48"/>
      <c r="D184" s="49"/>
      <c r="E184" s="50"/>
      <c r="F184" s="50"/>
      <c r="G184" s="55" t="s">
        <v>54</v>
      </c>
      <c r="H184" s="46" t="s">
        <v>21</v>
      </c>
      <c r="I184" s="46">
        <v>1E-3</v>
      </c>
      <c r="J184" s="15">
        <f>I184*D183</f>
        <v>4.2659999999999997E-2</v>
      </c>
      <c r="K184" s="14" t="s">
        <v>17</v>
      </c>
      <c r="L184" s="53"/>
      <c r="N184" s="50"/>
    </row>
    <row r="185" spans="1:14" s="28" customFormat="1" ht="36" x14ac:dyDescent="0.3">
      <c r="A185" s="57"/>
      <c r="B185" s="47"/>
      <c r="C185" s="48"/>
      <c r="D185" s="49"/>
      <c r="E185" s="50"/>
      <c r="F185" s="50"/>
      <c r="G185" s="55" t="s">
        <v>71</v>
      </c>
      <c r="H185" s="46" t="s">
        <v>31</v>
      </c>
      <c r="I185" s="46">
        <v>10.55</v>
      </c>
      <c r="J185" s="15">
        <f>I185*D183</f>
        <v>450.06299999999999</v>
      </c>
      <c r="K185" s="14" t="s">
        <v>17</v>
      </c>
      <c r="L185" s="53"/>
      <c r="N185" s="50"/>
    </row>
    <row r="186" spans="1:14" s="28" customFormat="1" ht="36" x14ac:dyDescent="0.3">
      <c r="A186" s="57"/>
      <c r="B186" s="47"/>
      <c r="C186" s="48"/>
      <c r="D186" s="49"/>
      <c r="E186" s="50"/>
      <c r="F186" s="50"/>
      <c r="G186" s="55" t="s">
        <v>72</v>
      </c>
      <c r="H186" s="46" t="s">
        <v>31</v>
      </c>
      <c r="I186" s="46">
        <v>0.4</v>
      </c>
      <c r="J186" s="15">
        <f>I186*D183</f>
        <v>17.064</v>
      </c>
      <c r="K186" s="14" t="s">
        <v>17</v>
      </c>
      <c r="L186" s="53"/>
      <c r="N186" s="50"/>
    </row>
    <row r="187" spans="1:14" s="28" customFormat="1" ht="36" x14ac:dyDescent="0.3">
      <c r="A187" s="57"/>
      <c r="B187" s="47"/>
      <c r="C187" s="48"/>
      <c r="D187" s="49"/>
      <c r="E187" s="50"/>
      <c r="F187" s="50"/>
      <c r="G187" s="55" t="s">
        <v>73</v>
      </c>
      <c r="H187" s="46" t="s">
        <v>31</v>
      </c>
      <c r="I187" s="46">
        <v>0.6</v>
      </c>
      <c r="J187" s="15">
        <f>I187*D183</f>
        <v>25.595999999999997</v>
      </c>
      <c r="K187" s="14" t="s">
        <v>17</v>
      </c>
      <c r="L187" s="53"/>
      <c r="N187" s="50"/>
    </row>
    <row r="188" spans="1:14" s="28" customFormat="1" ht="36" x14ac:dyDescent="0.3">
      <c r="A188" s="57"/>
      <c r="B188" s="47"/>
      <c r="C188" s="48"/>
      <c r="D188" s="49"/>
      <c r="E188" s="50"/>
      <c r="F188" s="50"/>
      <c r="G188" s="55" t="s">
        <v>57</v>
      </c>
      <c r="H188" s="46" t="s">
        <v>58</v>
      </c>
      <c r="I188" s="46">
        <v>3.5</v>
      </c>
      <c r="J188" s="15">
        <f>I188*D183</f>
        <v>149.31</v>
      </c>
      <c r="K188" s="14" t="s">
        <v>17</v>
      </c>
      <c r="L188" s="53"/>
      <c r="N188" s="50"/>
    </row>
    <row r="189" spans="1:14" s="28" customFormat="1" ht="20.100000000000001" customHeight="1" x14ac:dyDescent="0.3">
      <c r="A189" s="57"/>
      <c r="B189" s="47"/>
      <c r="C189" s="48"/>
      <c r="D189" s="49"/>
      <c r="E189" s="50"/>
      <c r="F189" s="50"/>
      <c r="G189" s="55" t="s">
        <v>59</v>
      </c>
      <c r="H189" s="46" t="s">
        <v>60</v>
      </c>
      <c r="I189" s="46">
        <v>1E-4</v>
      </c>
      <c r="J189" s="15">
        <f>I189*D183</f>
        <v>4.2659999999999998E-3</v>
      </c>
      <c r="K189" s="14" t="s">
        <v>17</v>
      </c>
      <c r="L189" s="53"/>
      <c r="N189" s="50"/>
    </row>
    <row r="190" spans="1:14" s="28" customFormat="1" ht="20.100000000000001" customHeight="1" x14ac:dyDescent="0.3">
      <c r="A190" s="57"/>
      <c r="B190" s="47"/>
      <c r="C190" s="48"/>
      <c r="D190" s="49"/>
      <c r="E190" s="50"/>
      <c r="F190" s="50"/>
      <c r="G190" s="55" t="s">
        <v>61</v>
      </c>
      <c r="H190" s="46" t="s">
        <v>15</v>
      </c>
      <c r="I190" s="46">
        <v>0.3</v>
      </c>
      <c r="J190" s="15">
        <f>I190*D183</f>
        <v>12.797999999999998</v>
      </c>
      <c r="K190" s="14" t="s">
        <v>17</v>
      </c>
      <c r="L190" s="53"/>
      <c r="N190" s="50"/>
    </row>
    <row r="191" spans="1:14" s="28" customFormat="1" ht="20.100000000000001" customHeight="1" x14ac:dyDescent="0.3">
      <c r="A191" s="57"/>
      <c r="B191" s="47"/>
      <c r="C191" s="48"/>
      <c r="D191" s="49"/>
      <c r="E191" s="50"/>
      <c r="F191" s="50"/>
      <c r="G191" s="55" t="s">
        <v>62</v>
      </c>
      <c r="H191" s="46" t="s">
        <v>31</v>
      </c>
      <c r="I191" s="46">
        <v>0.25</v>
      </c>
      <c r="J191" s="15">
        <f>I191*D183</f>
        <v>10.664999999999999</v>
      </c>
      <c r="K191" s="14" t="s">
        <v>17</v>
      </c>
      <c r="L191" s="53"/>
      <c r="N191" s="50"/>
    </row>
    <row r="192" spans="1:14" s="28" customFormat="1" ht="20.100000000000001" customHeight="1" x14ac:dyDescent="0.3">
      <c r="A192" s="57"/>
      <c r="B192" s="47"/>
      <c r="C192" s="48"/>
      <c r="D192" s="49"/>
      <c r="E192" s="50"/>
      <c r="F192" s="50"/>
      <c r="G192" s="55" t="s">
        <v>63</v>
      </c>
      <c r="H192" s="46" t="s">
        <v>31</v>
      </c>
      <c r="I192" s="46">
        <v>1</v>
      </c>
      <c r="J192" s="15">
        <f>I192*D183</f>
        <v>42.66</v>
      </c>
      <c r="K192" s="14" t="s">
        <v>17</v>
      </c>
      <c r="L192" s="53"/>
      <c r="N192" s="50"/>
    </row>
    <row r="193" spans="1:14" s="28" customFormat="1" ht="20.10000000000000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2"/>
      <c r="G193" s="55"/>
      <c r="H193" s="46"/>
      <c r="I193" s="54"/>
      <c r="J193" s="46"/>
      <c r="K193" s="14"/>
      <c r="L193" s="58"/>
      <c r="N193" s="11"/>
    </row>
    <row r="194" spans="1:14" s="28" customFormat="1" ht="20.100000000000001" customHeight="1" x14ac:dyDescent="0.3">
      <c r="A194" s="57"/>
      <c r="B194" s="10"/>
      <c r="C194" s="11"/>
      <c r="D194" s="11"/>
      <c r="E194" s="11"/>
      <c r="F194" s="12"/>
      <c r="G194" s="55" t="s">
        <v>74</v>
      </c>
      <c r="H194" s="46" t="s">
        <v>31</v>
      </c>
      <c r="I194" s="46">
        <v>1</v>
      </c>
      <c r="J194" s="46">
        <v>1</v>
      </c>
      <c r="K194" s="14" t="s">
        <v>17</v>
      </c>
      <c r="L194" s="58"/>
      <c r="N194" s="11"/>
    </row>
    <row r="195" spans="1:14" s="28" customFormat="1" ht="20.100000000000001" customHeight="1" x14ac:dyDescent="0.3">
      <c r="A195" s="57"/>
      <c r="B195" s="10"/>
      <c r="C195" s="11"/>
      <c r="D195" s="11"/>
      <c r="E195" s="11"/>
      <c r="F195" s="12"/>
      <c r="G195" s="55" t="s">
        <v>75</v>
      </c>
      <c r="H195" s="46" t="s">
        <v>31</v>
      </c>
      <c r="I195" s="46">
        <v>1</v>
      </c>
      <c r="J195" s="46">
        <v>1</v>
      </c>
      <c r="K195" s="14" t="s">
        <v>17</v>
      </c>
      <c r="L195" s="58"/>
      <c r="N195" s="11"/>
    </row>
    <row r="196" spans="1:14" s="28" customFormat="1" ht="20.100000000000001" customHeight="1" x14ac:dyDescent="0.3">
      <c r="A196" s="57"/>
      <c r="B196" s="10"/>
      <c r="C196" s="11"/>
      <c r="D196" s="11"/>
      <c r="E196" s="11"/>
      <c r="F196" s="12"/>
      <c r="G196" s="55" t="s">
        <v>64</v>
      </c>
      <c r="H196" s="46" t="s">
        <v>31</v>
      </c>
      <c r="I196" s="46">
        <v>1</v>
      </c>
      <c r="J196" s="46">
        <v>8</v>
      </c>
      <c r="K196" s="14" t="s">
        <v>17</v>
      </c>
      <c r="L196" s="58"/>
      <c r="N196" s="11"/>
    </row>
    <row r="197" spans="1:14" s="28" customFormat="1" ht="20.100000000000001" customHeight="1" x14ac:dyDescent="0.3">
      <c r="A197" s="57"/>
      <c r="B197" s="10"/>
      <c r="C197" s="11"/>
      <c r="D197" s="11"/>
      <c r="E197" s="11"/>
      <c r="F197" s="12"/>
      <c r="G197" s="55" t="s">
        <v>65</v>
      </c>
      <c r="H197" s="46" t="s">
        <v>31</v>
      </c>
      <c r="I197" s="46">
        <v>1</v>
      </c>
      <c r="J197" s="46">
        <v>2</v>
      </c>
      <c r="K197" s="14" t="s">
        <v>17</v>
      </c>
      <c r="L197" s="58"/>
      <c r="N197" s="11"/>
    </row>
    <row r="198" spans="1:14" s="19" customFormat="1" ht="20.100000000000001" customHeight="1" x14ac:dyDescent="0.3">
      <c r="A198" s="56"/>
      <c r="B198" s="1" t="s">
        <v>76</v>
      </c>
      <c r="C198" s="5"/>
      <c r="D198" s="6"/>
      <c r="E198" s="7"/>
      <c r="F198" s="1"/>
      <c r="G198" s="8"/>
      <c r="H198" s="4"/>
      <c r="I198" s="9"/>
      <c r="J198" s="9"/>
      <c r="K198" s="4"/>
      <c r="L198" s="16"/>
      <c r="N198" s="7"/>
    </row>
    <row r="199" spans="1:14" s="28" customFormat="1" ht="20.10000000000000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2"/>
      <c r="G199" s="13"/>
      <c r="H199" s="14"/>
      <c r="I199" s="15"/>
      <c r="J199" s="15"/>
      <c r="K199" s="14"/>
      <c r="L199" s="58"/>
      <c r="N199" s="11"/>
    </row>
    <row r="200" spans="1:14" s="28" customFormat="1" ht="20.100000000000001" customHeight="1" x14ac:dyDescent="0.3">
      <c r="A200" s="57"/>
      <c r="B200" s="10"/>
      <c r="C200" s="11"/>
      <c r="D200" s="11"/>
      <c r="E200" s="11"/>
      <c r="F200" s="12"/>
      <c r="G200" s="13" t="s">
        <v>67</v>
      </c>
      <c r="H200" s="14" t="s">
        <v>19</v>
      </c>
      <c r="I200" s="15">
        <v>395</v>
      </c>
      <c r="J200" s="15">
        <f>I200*D199</f>
        <v>5688</v>
      </c>
      <c r="K200" s="14" t="s">
        <v>17</v>
      </c>
      <c r="L200" s="58"/>
      <c r="N200" s="11"/>
    </row>
    <row r="201" spans="1:14" s="28" customFormat="1" ht="20.100000000000001" customHeight="1" x14ac:dyDescent="0.3">
      <c r="A201" s="57"/>
      <c r="B201" s="10"/>
      <c r="C201" s="11"/>
      <c r="D201" s="11"/>
      <c r="E201" s="11"/>
      <c r="F201" s="12"/>
      <c r="G201" s="13" t="s">
        <v>68</v>
      </c>
      <c r="H201" s="14" t="s">
        <v>21</v>
      </c>
      <c r="I201" s="15">
        <v>0.3</v>
      </c>
      <c r="J201" s="15">
        <f>I201*D199</f>
        <v>4.32</v>
      </c>
      <c r="K201" s="14" t="s">
        <v>17</v>
      </c>
      <c r="L201" s="58"/>
      <c r="N201" s="11"/>
    </row>
    <row r="202" spans="1:14" s="28" customFormat="1" ht="20.100000000000001" customHeight="1" x14ac:dyDescent="0.3">
      <c r="A202" s="57"/>
      <c r="B202" s="10"/>
      <c r="C202" s="11"/>
      <c r="D202" s="11"/>
      <c r="E202" s="11"/>
      <c r="F202" s="12"/>
      <c r="G202" s="13" t="s">
        <v>69</v>
      </c>
      <c r="H202" s="14" t="s">
        <v>15</v>
      </c>
      <c r="I202" s="15">
        <v>2</v>
      </c>
      <c r="J202" s="15">
        <f>I202*D199</f>
        <v>28.8</v>
      </c>
      <c r="K202" s="14" t="s">
        <v>17</v>
      </c>
      <c r="L202" s="58"/>
      <c r="N202" s="11"/>
    </row>
    <row r="203" spans="1:14" s="28" customFormat="1" ht="20.100000000000001" customHeight="1" x14ac:dyDescent="0.3">
      <c r="A203" s="57"/>
      <c r="B203" s="10"/>
      <c r="C203" s="11"/>
      <c r="D203" s="11"/>
      <c r="E203" s="11"/>
      <c r="F203" s="12"/>
      <c r="G203" s="13" t="s">
        <v>59</v>
      </c>
      <c r="H203" s="14" t="s">
        <v>24</v>
      </c>
      <c r="I203" s="15">
        <v>2.5000000000000001E-3</v>
      </c>
      <c r="J203" s="15">
        <f>I203*D199</f>
        <v>3.6000000000000004E-2</v>
      </c>
      <c r="K203" s="14" t="s">
        <v>17</v>
      </c>
      <c r="L203" s="58"/>
      <c r="N203" s="11"/>
    </row>
    <row r="204" spans="1:14" s="18" customFormat="1" ht="17.399999999999999" x14ac:dyDescent="0.3">
      <c r="A204" s="96" t="s">
        <v>77</v>
      </c>
      <c r="B204" s="96"/>
      <c r="C204" s="96"/>
      <c r="D204" s="1"/>
      <c r="E204" s="29"/>
      <c r="F204" s="16">
        <f>SUM(F6:F203)</f>
        <v>317222.93370000005</v>
      </c>
      <c r="G204" s="31" t="s">
        <v>78</v>
      </c>
      <c r="H204" s="17"/>
      <c r="I204" s="17"/>
      <c r="J204" s="17"/>
      <c r="K204" s="17"/>
      <c r="L204" s="16">
        <f>SUM(L6:L203)</f>
        <v>0</v>
      </c>
      <c r="N204" s="29"/>
    </row>
    <row r="205" spans="1:14" s="18" customFormat="1" ht="17.399999999999999" x14ac:dyDescent="0.3">
      <c r="A205" s="96" t="s">
        <v>79</v>
      </c>
      <c r="B205" s="96"/>
      <c r="C205" s="96"/>
      <c r="D205" s="96"/>
      <c r="E205" s="96"/>
      <c r="F205" s="30">
        <f>F204+L204</f>
        <v>317222.93370000005</v>
      </c>
      <c r="G205" s="43"/>
      <c r="H205" s="30"/>
      <c r="I205" s="30"/>
      <c r="J205" s="30"/>
      <c r="K205" s="30"/>
      <c r="L205" s="30"/>
      <c r="N205" s="59"/>
    </row>
    <row r="206" spans="1:14" s="18" customFormat="1" ht="17.399999999999999" x14ac:dyDescent="0.3">
      <c r="A206" s="87" t="s">
        <v>80</v>
      </c>
      <c r="B206" s="87"/>
      <c r="C206" s="87"/>
      <c r="D206" s="87"/>
      <c r="E206" s="87"/>
      <c r="F206" s="32">
        <f>F205/5</f>
        <v>63444.586740000013</v>
      </c>
      <c r="G206" s="44"/>
      <c r="H206" s="32"/>
      <c r="I206" s="32"/>
      <c r="J206" s="32"/>
      <c r="K206" s="32"/>
      <c r="L206" s="32"/>
      <c r="N206" s="60"/>
    </row>
    <row r="207" spans="1:14" s="18" customFormat="1" ht="17.399999999999999" x14ac:dyDescent="0.3">
      <c r="A207" s="88" t="s">
        <v>81</v>
      </c>
      <c r="B207" s="88"/>
      <c r="C207" s="88"/>
      <c r="D207" s="88"/>
      <c r="E207" s="88"/>
      <c r="F207" s="32">
        <f>F205+F206</f>
        <v>380667.52044000005</v>
      </c>
      <c r="G207" s="44"/>
      <c r="H207" s="32"/>
      <c r="I207" s="32"/>
      <c r="J207" s="32"/>
      <c r="K207" s="32"/>
      <c r="L207" s="32"/>
      <c r="N207" s="61"/>
    </row>
    <row r="208" spans="1:14" s="18" customFormat="1" ht="38.4" customHeight="1" x14ac:dyDescent="0.3">
      <c r="A208" s="33"/>
      <c r="B208" s="89"/>
      <c r="C208" s="89"/>
      <c r="D208" s="34"/>
      <c r="E208" s="35" t="s">
        <v>89</v>
      </c>
      <c r="F208" s="68" t="e">
        <f>'1'!#REF!</f>
        <v>#REF!</v>
      </c>
      <c r="G208" s="45"/>
      <c r="H208" s="37"/>
      <c r="I208" s="38"/>
      <c r="J208" s="39"/>
      <c r="K208" s="39"/>
      <c r="L208" s="40"/>
      <c r="N208" s="33"/>
    </row>
    <row r="209" spans="1:14" s="18" customFormat="1" ht="21" customHeight="1" x14ac:dyDescent="0.3">
      <c r="A209" s="25"/>
      <c r="B209" s="97" t="s">
        <v>90</v>
      </c>
      <c r="C209" s="97"/>
      <c r="D209" s="97"/>
      <c r="E209" s="97"/>
      <c r="F209" s="66" t="e">
        <f>F207-F208</f>
        <v>#REF!</v>
      </c>
      <c r="G209" s="41"/>
      <c r="H209" s="26"/>
      <c r="I209" s="26"/>
      <c r="J209" s="26"/>
      <c r="K209" s="26"/>
      <c r="L209" s="26"/>
      <c r="N209" s="26"/>
    </row>
    <row r="210" spans="1:14" s="18" customFormat="1" ht="24" customHeight="1" x14ac:dyDescent="0.3">
      <c r="A210" s="25"/>
      <c r="B210" s="97" t="s">
        <v>91</v>
      </c>
      <c r="C210" s="97"/>
      <c r="D210" s="97"/>
      <c r="E210" s="97"/>
      <c r="F210" s="69">
        <f>F207-'ДЦ3_пропозиція МБІ1'!F203</f>
        <v>21677.887800000026</v>
      </c>
      <c r="G210" s="41"/>
      <c r="H210" s="26"/>
      <c r="I210" s="26"/>
      <c r="J210" s="26"/>
      <c r="K210" s="26"/>
      <c r="L210" s="26"/>
      <c r="N210" s="26"/>
    </row>
    <row r="211" spans="1:14" s="18" customFormat="1" ht="24" customHeight="1" x14ac:dyDescent="0.3">
      <c r="A211" s="25"/>
      <c r="B211" s="99" t="s">
        <v>92</v>
      </c>
      <c r="C211" s="99"/>
      <c r="D211" s="99"/>
      <c r="E211" s="99"/>
      <c r="F211" s="70">
        <f>'1'!F694</f>
        <v>0</v>
      </c>
      <c r="G211" s="41"/>
      <c r="H211" s="26"/>
      <c r="I211" s="26"/>
      <c r="J211" s="26"/>
      <c r="K211" s="26"/>
      <c r="L211" s="26"/>
      <c r="N211" s="26"/>
    </row>
    <row r="212" spans="1:14" s="18" customFormat="1" ht="24" customHeight="1" x14ac:dyDescent="0.3">
      <c r="A212" s="25"/>
      <c r="B212" s="25"/>
      <c r="C212" s="25"/>
      <c r="D212" s="26"/>
      <c r="E212" s="26"/>
      <c r="F212" s="63">
        <f>F211-F207</f>
        <v>-380667.52044000005</v>
      </c>
      <c r="G212" s="41"/>
      <c r="H212" s="26"/>
      <c r="I212" s="26"/>
      <c r="J212" s="26"/>
      <c r="K212" s="26"/>
      <c r="L212" s="26"/>
      <c r="N212" s="26"/>
    </row>
    <row r="213" spans="1:14" s="18" customFormat="1" ht="35.25" customHeight="1" x14ac:dyDescent="0.3">
      <c r="A213" s="25"/>
      <c r="B213" s="25"/>
      <c r="C213" s="25"/>
      <c r="D213" s="26"/>
      <c r="E213" s="26"/>
      <c r="F213" s="26"/>
      <c r="G213" s="41"/>
      <c r="H213" s="26"/>
      <c r="I213" s="26"/>
      <c r="J213" s="26"/>
      <c r="K213" s="26"/>
      <c r="L213" s="26"/>
      <c r="N213" s="26"/>
    </row>
    <row r="214" spans="1:14" s="18" customFormat="1" ht="24" customHeight="1" x14ac:dyDescent="0.3">
      <c r="A214" s="25"/>
      <c r="B214" s="25"/>
      <c r="C214" s="25"/>
      <c r="D214" s="26"/>
      <c r="E214" s="26"/>
      <c r="F214" s="26"/>
      <c r="G214" s="41"/>
      <c r="H214" s="26"/>
      <c r="I214" s="26"/>
      <c r="J214" s="26"/>
      <c r="K214" s="26"/>
      <c r="L214" s="26"/>
      <c r="N214" s="26"/>
    </row>
    <row r="215" spans="1:14" s="18" customFormat="1" ht="24" customHeight="1" x14ac:dyDescent="0.3">
      <c r="A215" s="25"/>
      <c r="B215" s="25"/>
      <c r="C215" s="25"/>
      <c r="D215" s="26"/>
      <c r="E215" s="26"/>
      <c r="F215" s="26"/>
      <c r="G215" s="41"/>
      <c r="H215" s="26"/>
      <c r="I215" s="26"/>
      <c r="J215" s="26"/>
      <c r="K215" s="26"/>
      <c r="L215" s="26"/>
      <c r="N215" s="26"/>
    </row>
    <row r="216" spans="1:14" s="18" customFormat="1" ht="34.5" customHeight="1" x14ac:dyDescent="0.3">
      <c r="A216" s="25"/>
      <c r="B216" s="25"/>
      <c r="C216" s="25"/>
      <c r="D216" s="26"/>
      <c r="E216" s="26"/>
      <c r="F216" s="26"/>
      <c r="G216" s="41"/>
      <c r="H216" s="26"/>
      <c r="I216" s="26"/>
      <c r="J216" s="26"/>
      <c r="K216" s="26"/>
      <c r="L216" s="26"/>
      <c r="N216" s="26"/>
    </row>
    <row r="217" spans="1:14" s="18" customFormat="1" ht="24" customHeight="1" x14ac:dyDescent="0.3">
      <c r="A217" s="25"/>
      <c r="B217" s="25"/>
      <c r="C217" s="25"/>
      <c r="D217" s="26"/>
      <c r="E217" s="26"/>
      <c r="F217" s="26"/>
      <c r="G217" s="41"/>
      <c r="H217" s="26"/>
      <c r="I217" s="26"/>
      <c r="J217" s="26"/>
      <c r="K217" s="26"/>
      <c r="L217" s="26"/>
      <c r="N217" s="26"/>
    </row>
    <row r="218" spans="1:14" s="18" customFormat="1" ht="24" customHeight="1" x14ac:dyDescent="0.3">
      <c r="A218" s="25"/>
      <c r="B218" s="25"/>
      <c r="C218" s="25"/>
      <c r="D218" s="26"/>
      <c r="E218" s="26"/>
      <c r="F218" s="26"/>
      <c r="G218" s="41"/>
      <c r="H218" s="26"/>
      <c r="I218" s="26"/>
      <c r="J218" s="26"/>
      <c r="K218" s="26"/>
      <c r="L218" s="26"/>
      <c r="N218" s="26"/>
    </row>
    <row r="219" spans="1:14" s="18" customFormat="1" ht="35.25" customHeight="1" x14ac:dyDescent="0.3">
      <c r="A219" s="25"/>
      <c r="B219" s="25"/>
      <c r="C219" s="25"/>
      <c r="D219" s="26"/>
      <c r="E219" s="26"/>
      <c r="F219" s="26"/>
      <c r="G219" s="41"/>
      <c r="H219" s="26"/>
      <c r="I219" s="26"/>
      <c r="J219" s="26"/>
      <c r="K219" s="26"/>
      <c r="L219" s="26"/>
      <c r="N219" s="26"/>
    </row>
    <row r="220" spans="1:14" s="18" customFormat="1" ht="24" customHeight="1" x14ac:dyDescent="0.3">
      <c r="A220" s="25"/>
      <c r="B220" s="25"/>
      <c r="C220" s="25"/>
      <c r="D220" s="26"/>
      <c r="E220" s="26"/>
      <c r="F220" s="26"/>
      <c r="G220" s="41"/>
      <c r="H220" s="26"/>
      <c r="I220" s="26"/>
      <c r="J220" s="26"/>
      <c r="K220" s="26"/>
      <c r="L220" s="26"/>
      <c r="N220" s="26"/>
    </row>
    <row r="221" spans="1:14" s="18" customFormat="1" ht="24" customHeight="1" x14ac:dyDescent="0.3">
      <c r="A221" s="25"/>
      <c r="B221" s="25"/>
      <c r="C221" s="25"/>
      <c r="D221" s="26"/>
      <c r="E221" s="26"/>
      <c r="F221" s="26"/>
      <c r="G221" s="41"/>
      <c r="H221" s="26"/>
      <c r="I221" s="26"/>
      <c r="J221" s="26"/>
      <c r="K221" s="26"/>
      <c r="L221" s="26"/>
      <c r="N221" s="26"/>
    </row>
    <row r="222" spans="1:14" s="18" customFormat="1" ht="36" customHeight="1" x14ac:dyDescent="0.3">
      <c r="A222" s="25"/>
      <c r="B222" s="25"/>
      <c r="C222" s="25"/>
      <c r="D222" s="26"/>
      <c r="E222" s="26"/>
      <c r="F222" s="26"/>
      <c r="G222" s="41"/>
      <c r="H222" s="26"/>
      <c r="I222" s="26"/>
      <c r="J222" s="26"/>
      <c r="K222" s="26"/>
      <c r="L222" s="26"/>
      <c r="N222" s="26"/>
    </row>
    <row r="223" spans="1:14" s="18" customFormat="1" ht="24" customHeight="1" x14ac:dyDescent="0.3">
      <c r="A223" s="25"/>
      <c r="B223" s="25"/>
      <c r="C223" s="25"/>
      <c r="D223" s="26"/>
      <c r="E223" s="26"/>
      <c r="F223" s="26"/>
      <c r="G223" s="41"/>
      <c r="H223" s="26"/>
      <c r="I223" s="26"/>
      <c r="J223" s="26"/>
      <c r="K223" s="26"/>
      <c r="L223" s="26"/>
      <c r="N223" s="26"/>
    </row>
    <row r="224" spans="1:14" s="18" customFormat="1" ht="24" customHeight="1" x14ac:dyDescent="0.3">
      <c r="A224" s="25"/>
      <c r="B224" s="25"/>
      <c r="C224" s="25"/>
      <c r="D224" s="26"/>
      <c r="E224" s="26"/>
      <c r="F224" s="26"/>
      <c r="G224" s="41"/>
      <c r="H224" s="26"/>
      <c r="I224" s="26"/>
      <c r="J224" s="26"/>
      <c r="K224" s="26"/>
      <c r="L224" s="26"/>
      <c r="N224" s="26"/>
    </row>
    <row r="225" spans="1:14" s="18" customFormat="1" ht="35.25" customHeight="1" x14ac:dyDescent="0.3">
      <c r="A225" s="25"/>
      <c r="B225" s="25"/>
      <c r="C225" s="25"/>
      <c r="D225" s="26"/>
      <c r="E225" s="26"/>
      <c r="F225" s="26"/>
      <c r="G225" s="41"/>
      <c r="H225" s="26"/>
      <c r="I225" s="26"/>
      <c r="J225" s="26"/>
      <c r="K225" s="26"/>
      <c r="L225" s="26"/>
      <c r="N225" s="26"/>
    </row>
    <row r="226" spans="1:14" s="18" customFormat="1" ht="24" customHeight="1" x14ac:dyDescent="0.3">
      <c r="A226" s="25"/>
      <c r="B226" s="25"/>
      <c r="C226" s="25"/>
      <c r="D226" s="26"/>
      <c r="E226" s="26"/>
      <c r="F226" s="26"/>
      <c r="G226" s="41"/>
      <c r="H226" s="26"/>
      <c r="I226" s="26"/>
      <c r="J226" s="26"/>
      <c r="K226" s="26"/>
      <c r="L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41"/>
      <c r="H227" s="26"/>
      <c r="I227" s="26"/>
      <c r="J227" s="26"/>
      <c r="K227" s="26"/>
      <c r="L227" s="26"/>
      <c r="N227" s="26"/>
    </row>
    <row r="228" spans="1:14" s="18" customFormat="1" ht="27.75" customHeight="1" x14ac:dyDescent="0.3">
      <c r="A228" s="25"/>
      <c r="B228" s="25"/>
      <c r="C228" s="25"/>
      <c r="D228" s="26"/>
      <c r="E228" s="26"/>
      <c r="F228" s="26"/>
      <c r="G228" s="41"/>
      <c r="H228" s="26"/>
      <c r="I228" s="26"/>
      <c r="J228" s="26"/>
      <c r="K228" s="26"/>
      <c r="L228" s="26"/>
      <c r="N228" s="26"/>
    </row>
    <row r="229" spans="1:14" s="18" customFormat="1" ht="24" customHeight="1" x14ac:dyDescent="0.3">
      <c r="A229" s="25"/>
      <c r="B229" s="25"/>
      <c r="C229" s="25"/>
      <c r="D229" s="26"/>
      <c r="E229" s="26"/>
      <c r="F229" s="26"/>
      <c r="G229" s="41"/>
      <c r="H229" s="26"/>
      <c r="I229" s="26"/>
      <c r="J229" s="26"/>
      <c r="K229" s="26"/>
      <c r="L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41"/>
      <c r="H230" s="26"/>
      <c r="I230" s="26"/>
      <c r="J230" s="26"/>
      <c r="K230" s="26"/>
      <c r="L230" s="26"/>
      <c r="N230" s="26"/>
    </row>
    <row r="231" spans="1:14" s="18" customFormat="1" ht="35.25" customHeight="1" x14ac:dyDescent="0.3">
      <c r="A231" s="25"/>
      <c r="B231" s="25"/>
      <c r="C231" s="25"/>
      <c r="D231" s="26"/>
      <c r="E231" s="26"/>
      <c r="F231" s="26"/>
      <c r="G231" s="41"/>
      <c r="H231" s="26"/>
      <c r="I231" s="26"/>
      <c r="J231" s="26"/>
      <c r="K231" s="26"/>
      <c r="L231" s="26"/>
      <c r="N231" s="26"/>
    </row>
    <row r="232" spans="1:14" s="18" customFormat="1" ht="24" customHeight="1" x14ac:dyDescent="0.3">
      <c r="A232" s="25"/>
      <c r="B232" s="25"/>
      <c r="C232" s="25"/>
      <c r="D232" s="26"/>
      <c r="E232" s="26"/>
      <c r="F232" s="26"/>
      <c r="G232" s="41"/>
      <c r="H232" s="26"/>
      <c r="I232" s="26"/>
      <c r="J232" s="26"/>
      <c r="K232" s="26"/>
      <c r="L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41"/>
      <c r="H233" s="26"/>
      <c r="I233" s="26"/>
      <c r="J233" s="26"/>
      <c r="K233" s="26"/>
      <c r="L233" s="26"/>
      <c r="N233" s="26"/>
    </row>
    <row r="234" spans="1:14" s="18" customFormat="1" ht="35.25" customHeight="1" x14ac:dyDescent="0.3">
      <c r="A234" s="25"/>
      <c r="B234" s="25"/>
      <c r="C234" s="25"/>
      <c r="D234" s="26"/>
      <c r="E234" s="26"/>
      <c r="F234" s="26"/>
      <c r="G234" s="41"/>
      <c r="H234" s="26"/>
      <c r="I234" s="26"/>
      <c r="J234" s="26"/>
      <c r="K234" s="26"/>
      <c r="L234" s="26"/>
      <c r="N234" s="26"/>
    </row>
    <row r="235" spans="1:14" s="18" customFormat="1" ht="24" customHeight="1" x14ac:dyDescent="0.3">
      <c r="A235" s="25"/>
      <c r="B235" s="25"/>
      <c r="C235" s="25"/>
      <c r="D235" s="26"/>
      <c r="E235" s="26"/>
      <c r="F235" s="26"/>
      <c r="G235" s="41"/>
      <c r="H235" s="26"/>
      <c r="I235" s="26"/>
      <c r="J235" s="26"/>
      <c r="K235" s="26"/>
      <c r="L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41"/>
      <c r="H236" s="26"/>
      <c r="I236" s="26"/>
      <c r="J236" s="26"/>
      <c r="K236" s="26"/>
      <c r="L236" s="26"/>
      <c r="N236" s="26"/>
    </row>
    <row r="237" spans="1:14" s="18" customFormat="1" ht="35.25" customHeight="1" x14ac:dyDescent="0.3">
      <c r="A237" s="25"/>
      <c r="B237" s="25"/>
      <c r="C237" s="25"/>
      <c r="D237" s="26"/>
      <c r="E237" s="26"/>
      <c r="F237" s="26"/>
      <c r="G237" s="41"/>
      <c r="H237" s="26"/>
      <c r="I237" s="26"/>
      <c r="J237" s="26"/>
      <c r="K237" s="26"/>
      <c r="L237" s="26"/>
      <c r="N237" s="26"/>
    </row>
    <row r="238" spans="1:14" s="18" customFormat="1" ht="24" customHeight="1" x14ac:dyDescent="0.3">
      <c r="A238" s="25"/>
      <c r="B238" s="25"/>
      <c r="C238" s="25"/>
      <c r="D238" s="26"/>
      <c r="E238" s="26"/>
      <c r="F238" s="26"/>
      <c r="G238" s="41"/>
      <c r="H238" s="26"/>
      <c r="I238" s="26"/>
      <c r="J238" s="26"/>
      <c r="K238" s="26"/>
      <c r="L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41"/>
      <c r="H239" s="26"/>
      <c r="I239" s="26"/>
      <c r="J239" s="26"/>
      <c r="K239" s="26"/>
      <c r="L239" s="26"/>
      <c r="N239" s="26"/>
    </row>
    <row r="240" spans="1:14" s="18" customFormat="1" ht="35.25" customHeight="1" x14ac:dyDescent="0.3">
      <c r="A240" s="25"/>
      <c r="B240" s="25"/>
      <c r="C240" s="25"/>
      <c r="D240" s="26"/>
      <c r="E240" s="26"/>
      <c r="F240" s="26"/>
      <c r="G240" s="41"/>
      <c r="H240" s="26"/>
      <c r="I240" s="26"/>
      <c r="J240" s="26"/>
      <c r="K240" s="26"/>
      <c r="L240" s="26"/>
      <c r="N240" s="26"/>
    </row>
    <row r="241" spans="1:14" s="18" customFormat="1" ht="24" customHeight="1" x14ac:dyDescent="0.3">
      <c r="A241" s="25"/>
      <c r="B241" s="25"/>
      <c r="C241" s="25"/>
      <c r="D241" s="26"/>
      <c r="E241" s="26"/>
      <c r="F241" s="26"/>
      <c r="G241" s="41"/>
      <c r="H241" s="26"/>
      <c r="I241" s="26"/>
      <c r="J241" s="26"/>
      <c r="K241" s="26"/>
      <c r="L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41"/>
      <c r="H242" s="26"/>
      <c r="I242" s="26"/>
      <c r="J242" s="26"/>
      <c r="K242" s="26"/>
      <c r="L242" s="26"/>
      <c r="N242" s="26"/>
    </row>
    <row r="243" spans="1:14" s="18" customFormat="1" ht="35.25" customHeight="1" x14ac:dyDescent="0.3">
      <c r="A243" s="25"/>
      <c r="B243" s="25"/>
      <c r="C243" s="25"/>
      <c r="D243" s="26"/>
      <c r="E243" s="26"/>
      <c r="F243" s="26"/>
      <c r="G243" s="41"/>
      <c r="H243" s="26"/>
      <c r="I243" s="26"/>
      <c r="J243" s="26"/>
      <c r="K243" s="26"/>
      <c r="L243" s="26"/>
      <c r="N243" s="26"/>
    </row>
    <row r="244" spans="1:14" s="18" customFormat="1" ht="24" customHeight="1" x14ac:dyDescent="0.3">
      <c r="A244" s="25"/>
      <c r="B244" s="25"/>
      <c r="C244" s="25"/>
      <c r="D244" s="26"/>
      <c r="E244" s="26"/>
      <c r="F244" s="26"/>
      <c r="G244" s="41"/>
      <c r="H244" s="26"/>
      <c r="I244" s="26"/>
      <c r="J244" s="26"/>
      <c r="K244" s="26"/>
      <c r="L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41"/>
      <c r="H245" s="26"/>
      <c r="I245" s="26"/>
      <c r="J245" s="26"/>
      <c r="K245" s="26"/>
      <c r="L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41"/>
      <c r="H246" s="26"/>
      <c r="I246" s="26"/>
      <c r="J246" s="26"/>
      <c r="K246" s="26"/>
      <c r="L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41"/>
      <c r="H247" s="26"/>
      <c r="I247" s="26"/>
      <c r="J247" s="26"/>
      <c r="K247" s="26"/>
      <c r="L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41"/>
      <c r="H248" s="26"/>
      <c r="I248" s="26"/>
      <c r="J248" s="26"/>
      <c r="K248" s="26"/>
      <c r="L248" s="26"/>
      <c r="N248" s="26"/>
    </row>
    <row r="249" spans="1:14" s="19" customFormat="1" ht="20.100000000000001" customHeight="1" x14ac:dyDescent="0.3">
      <c r="A249" s="25"/>
      <c r="B249" s="25"/>
      <c r="C249" s="25"/>
      <c r="D249" s="26"/>
      <c r="E249" s="26"/>
      <c r="F249" s="26"/>
      <c r="G249" s="41"/>
      <c r="H249" s="26"/>
      <c r="I249" s="26"/>
      <c r="J249" s="26"/>
      <c r="K249" s="26"/>
      <c r="L249" s="26"/>
      <c r="N249" s="26"/>
    </row>
    <row r="250" spans="1:14" s="18" customFormat="1" ht="35.25" customHeight="1" x14ac:dyDescent="0.3">
      <c r="A250" s="25"/>
      <c r="B250" s="25"/>
      <c r="C250" s="25"/>
      <c r="D250" s="26"/>
      <c r="E250" s="26"/>
      <c r="F250" s="26"/>
      <c r="G250" s="41"/>
      <c r="H250" s="26"/>
      <c r="I250" s="26"/>
      <c r="J250" s="26"/>
      <c r="K250" s="26"/>
      <c r="L250" s="26"/>
      <c r="N250" s="26"/>
    </row>
    <row r="251" spans="1:14" s="18" customFormat="1" ht="24" customHeight="1" x14ac:dyDescent="0.3">
      <c r="A251" s="25"/>
      <c r="B251" s="25"/>
      <c r="C251" s="25"/>
      <c r="D251" s="26"/>
      <c r="E251" s="26"/>
      <c r="F251" s="26"/>
      <c r="G251" s="41"/>
      <c r="H251" s="26"/>
      <c r="I251" s="26"/>
      <c r="J251" s="26"/>
      <c r="K251" s="26"/>
      <c r="L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41"/>
      <c r="H252" s="26"/>
      <c r="I252" s="26"/>
      <c r="J252" s="26"/>
      <c r="K252" s="26"/>
      <c r="L252" s="26"/>
      <c r="N252" s="26"/>
    </row>
    <row r="253" spans="1:14" s="18" customFormat="1" ht="34.5" customHeight="1" x14ac:dyDescent="0.3">
      <c r="A253" s="25"/>
      <c r="B253" s="25"/>
      <c r="C253" s="25"/>
      <c r="D253" s="26"/>
      <c r="E253" s="26"/>
      <c r="F253" s="26"/>
      <c r="G253" s="41"/>
      <c r="H253" s="26"/>
      <c r="I253" s="26"/>
      <c r="J253" s="26"/>
      <c r="K253" s="26"/>
      <c r="L253" s="26"/>
      <c r="N253" s="26"/>
    </row>
    <row r="254" spans="1:14" s="18" customFormat="1" ht="24" customHeight="1" x14ac:dyDescent="0.3">
      <c r="A254" s="25"/>
      <c r="B254" s="25"/>
      <c r="C254" s="25"/>
      <c r="D254" s="26"/>
      <c r="E254" s="26"/>
      <c r="F254" s="26"/>
      <c r="G254" s="41"/>
      <c r="H254" s="26"/>
      <c r="I254" s="26"/>
      <c r="J254" s="26"/>
      <c r="K254" s="26"/>
      <c r="L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41"/>
      <c r="H255" s="26"/>
      <c r="I255" s="26"/>
      <c r="J255" s="26"/>
      <c r="K255" s="26"/>
      <c r="L255" s="26"/>
      <c r="N255" s="26"/>
    </row>
    <row r="256" spans="1:14" s="18" customFormat="1" ht="37.5" customHeight="1" x14ac:dyDescent="0.3">
      <c r="A256" s="25"/>
      <c r="B256" s="25"/>
      <c r="C256" s="25"/>
      <c r="D256" s="26"/>
      <c r="E256" s="26"/>
      <c r="F256" s="26"/>
      <c r="G256" s="41"/>
      <c r="H256" s="26"/>
      <c r="I256" s="26"/>
      <c r="J256" s="26"/>
      <c r="K256" s="26"/>
      <c r="L256" s="26"/>
      <c r="N256" s="26"/>
    </row>
    <row r="257" spans="1:20" s="18" customFormat="1" ht="24" customHeight="1" x14ac:dyDescent="0.3">
      <c r="A257" s="25"/>
      <c r="B257" s="25"/>
      <c r="C257" s="25"/>
      <c r="D257" s="26"/>
      <c r="E257" s="26"/>
      <c r="F257" s="26"/>
      <c r="G257" s="41"/>
      <c r="H257" s="26"/>
      <c r="I257" s="26"/>
      <c r="J257" s="26"/>
      <c r="K257" s="26"/>
      <c r="L257" s="26"/>
      <c r="N257" s="26"/>
    </row>
    <row r="258" spans="1:20" s="18" customFormat="1" ht="24" customHeight="1" x14ac:dyDescent="0.3">
      <c r="A258" s="25"/>
      <c r="B258" s="25"/>
      <c r="C258" s="25"/>
      <c r="D258" s="26"/>
      <c r="E258" s="26"/>
      <c r="F258" s="26"/>
      <c r="G258" s="41"/>
      <c r="H258" s="26"/>
      <c r="I258" s="26"/>
      <c r="J258" s="26"/>
      <c r="K258" s="26"/>
      <c r="L258" s="26"/>
      <c r="N258" s="26"/>
    </row>
    <row r="259" spans="1:20" s="18" customFormat="1" ht="35.25" customHeight="1" x14ac:dyDescent="0.3">
      <c r="A259" s="25"/>
      <c r="B259" s="25"/>
      <c r="C259" s="25"/>
      <c r="D259" s="26"/>
      <c r="E259" s="26"/>
      <c r="F259" s="26"/>
      <c r="G259" s="41"/>
      <c r="H259" s="26"/>
      <c r="I259" s="26"/>
      <c r="J259" s="26"/>
      <c r="K259" s="26"/>
      <c r="L259" s="26"/>
      <c r="N259" s="26"/>
    </row>
    <row r="260" spans="1:20" s="18" customFormat="1" ht="24" customHeight="1" x14ac:dyDescent="0.3">
      <c r="A260" s="25"/>
      <c r="B260" s="25"/>
      <c r="C260" s="25"/>
      <c r="D260" s="26"/>
      <c r="E260" s="26"/>
      <c r="F260" s="26"/>
      <c r="G260" s="41"/>
      <c r="H260" s="26"/>
      <c r="I260" s="26"/>
      <c r="J260" s="26"/>
      <c r="K260" s="26"/>
      <c r="L260" s="26"/>
      <c r="N260" s="26"/>
    </row>
    <row r="261" spans="1:20" s="18" customFormat="1" ht="24" customHeight="1" x14ac:dyDescent="0.3">
      <c r="A261" s="25"/>
      <c r="B261" s="25"/>
      <c r="C261" s="25"/>
      <c r="D261" s="26"/>
      <c r="E261" s="26"/>
      <c r="F261" s="26"/>
      <c r="G261" s="41"/>
      <c r="H261" s="26"/>
      <c r="I261" s="26"/>
      <c r="J261" s="26"/>
      <c r="K261" s="26"/>
      <c r="L261" s="26"/>
      <c r="N261" s="26"/>
    </row>
    <row r="262" spans="1:20" s="18" customFormat="1" ht="24" customHeight="1" x14ac:dyDescent="0.3">
      <c r="A262" s="25"/>
      <c r="B262" s="25"/>
      <c r="C262" s="25"/>
      <c r="D262" s="26"/>
      <c r="E262" s="26"/>
      <c r="F262" s="26"/>
      <c r="G262" s="41"/>
      <c r="H262" s="26"/>
      <c r="I262" s="26"/>
      <c r="J262" s="26"/>
      <c r="K262" s="26"/>
      <c r="L262" s="26"/>
      <c r="N262" s="26"/>
    </row>
    <row r="263" spans="1:20" s="18" customFormat="1" ht="24" customHeight="1" x14ac:dyDescent="0.3">
      <c r="A263" s="25"/>
      <c r="B263" s="25"/>
      <c r="C263" s="25"/>
      <c r="D263" s="26"/>
      <c r="E263" s="26"/>
      <c r="F263" s="26"/>
      <c r="G263" s="41"/>
      <c r="H263" s="26"/>
      <c r="I263" s="26"/>
      <c r="J263" s="26"/>
      <c r="K263" s="26"/>
      <c r="L263" s="26"/>
      <c r="N263" s="26"/>
    </row>
    <row r="264" spans="1:20" s="18" customFormat="1" ht="24" customHeight="1" x14ac:dyDescent="0.3">
      <c r="A264" s="25"/>
      <c r="B264" s="25"/>
      <c r="C264" s="25"/>
      <c r="D264" s="26"/>
      <c r="E264" s="26"/>
      <c r="F264" s="26"/>
      <c r="G264" s="41"/>
      <c r="H264" s="26"/>
      <c r="I264" s="26"/>
      <c r="J264" s="26"/>
      <c r="K264" s="26"/>
      <c r="L264" s="26"/>
      <c r="N264" s="26"/>
    </row>
    <row r="265" spans="1:20" s="18" customFormat="1" ht="24" customHeight="1" x14ac:dyDescent="0.3">
      <c r="A265" s="25"/>
      <c r="B265" s="25"/>
      <c r="C265" s="25"/>
      <c r="D265" s="26"/>
      <c r="E265" s="26"/>
      <c r="F265" s="26"/>
      <c r="G265" s="41"/>
      <c r="H265" s="26"/>
      <c r="I265" s="26"/>
      <c r="J265" s="26"/>
      <c r="K265" s="26"/>
      <c r="L265" s="26"/>
      <c r="N265" s="26"/>
    </row>
    <row r="266" spans="1:20" s="18" customFormat="1" ht="24" customHeight="1" x14ac:dyDescent="0.3">
      <c r="A266" s="25"/>
      <c r="B266" s="25"/>
      <c r="C266" s="25"/>
      <c r="D266" s="26"/>
      <c r="E266" s="26"/>
      <c r="F266" s="26"/>
      <c r="G266" s="41"/>
      <c r="H266" s="26"/>
      <c r="I266" s="26"/>
      <c r="J266" s="26"/>
      <c r="K266" s="26"/>
      <c r="L266" s="26"/>
      <c r="N266" s="26"/>
    </row>
    <row r="267" spans="1:20" s="18" customFormat="1" ht="24" customHeight="1" x14ac:dyDescent="0.3">
      <c r="A267" s="25"/>
      <c r="B267" s="25"/>
      <c r="C267" s="25"/>
      <c r="D267" s="26"/>
      <c r="E267" s="26"/>
      <c r="F267" s="26"/>
      <c r="G267" s="41"/>
      <c r="H267" s="26"/>
      <c r="I267" s="26"/>
      <c r="J267" s="26"/>
      <c r="K267" s="26"/>
      <c r="L267" s="26"/>
      <c r="N267" s="26"/>
    </row>
    <row r="268" spans="1:20" s="18" customFormat="1" ht="24" customHeight="1" x14ac:dyDescent="0.3">
      <c r="A268" s="25"/>
      <c r="B268" s="25"/>
      <c r="C268" s="25"/>
      <c r="D268" s="26"/>
      <c r="E268" s="26"/>
      <c r="F268" s="26"/>
      <c r="G268" s="41"/>
      <c r="H268" s="26"/>
      <c r="I268" s="26"/>
      <c r="J268" s="26"/>
      <c r="K268" s="26"/>
      <c r="L268" s="26"/>
      <c r="N268" s="26"/>
    </row>
    <row r="269" spans="1:20" s="18" customFormat="1" ht="24" customHeight="1" x14ac:dyDescent="0.3">
      <c r="A269" s="25"/>
      <c r="B269" s="25"/>
      <c r="C269" s="25"/>
      <c r="D269" s="26"/>
      <c r="E269" s="26"/>
      <c r="F269" s="26"/>
      <c r="G269" s="41"/>
      <c r="H269" s="26"/>
      <c r="I269" s="26"/>
      <c r="J269" s="26"/>
      <c r="K269" s="26"/>
      <c r="L269" s="26"/>
      <c r="N269" s="26"/>
    </row>
    <row r="270" spans="1:20" s="18" customFormat="1" ht="24" customHeight="1" x14ac:dyDescent="0.3">
      <c r="A270" s="25"/>
      <c r="B270" s="25"/>
      <c r="C270" s="25"/>
      <c r="D270" s="26"/>
      <c r="E270" s="26"/>
      <c r="F270" s="26"/>
      <c r="G270" s="41"/>
      <c r="H270" s="26"/>
      <c r="I270" s="26"/>
      <c r="J270" s="26"/>
      <c r="K270" s="26"/>
      <c r="L270" s="26"/>
      <c r="N270" s="26"/>
    </row>
    <row r="271" spans="1:20" s="18" customFormat="1" ht="24" customHeight="1" x14ac:dyDescent="0.3">
      <c r="A271" s="25"/>
      <c r="B271" s="25"/>
      <c r="C271" s="25"/>
      <c r="D271" s="26"/>
      <c r="E271" s="26"/>
      <c r="F271" s="26"/>
      <c r="G271" s="41"/>
      <c r="H271" s="26"/>
      <c r="I271" s="26"/>
      <c r="J271" s="26"/>
      <c r="K271" s="26"/>
      <c r="L271" s="26"/>
      <c r="N271" s="26"/>
      <c r="T271" s="18" t="s">
        <v>83</v>
      </c>
    </row>
    <row r="272" spans="1:20" s="18" customFormat="1" ht="30" customHeight="1" x14ac:dyDescent="0.3">
      <c r="A272" s="25"/>
      <c r="B272" s="25"/>
      <c r="C272" s="25"/>
      <c r="D272" s="26"/>
      <c r="E272" s="26"/>
      <c r="F272" s="26"/>
      <c r="G272" s="41"/>
      <c r="H272" s="26"/>
      <c r="I272" s="26"/>
      <c r="J272" s="26"/>
      <c r="K272" s="26"/>
      <c r="L272" s="26"/>
      <c r="N272" s="26"/>
    </row>
    <row r="273" spans="1:14" s="18" customFormat="1" ht="29.4" customHeight="1" x14ac:dyDescent="0.3">
      <c r="A273" s="25"/>
      <c r="B273" s="25"/>
      <c r="C273" s="25"/>
      <c r="D273" s="26"/>
      <c r="E273" s="26"/>
      <c r="F273" s="26"/>
      <c r="G273" s="41"/>
      <c r="H273" s="26"/>
      <c r="I273" s="26"/>
      <c r="J273" s="26"/>
      <c r="K273" s="26"/>
      <c r="L273" s="26"/>
      <c r="N273" s="26"/>
    </row>
    <row r="274" spans="1:14" s="33" customFormat="1" ht="23.4" customHeight="1" x14ac:dyDescent="0.3">
      <c r="A274" s="25"/>
      <c r="B274" s="25"/>
      <c r="C274" s="25"/>
      <c r="D274" s="26"/>
      <c r="E274" s="26"/>
      <c r="F274" s="26"/>
      <c r="G274" s="41"/>
      <c r="H274" s="26"/>
      <c r="I274" s="26"/>
      <c r="J274" s="26"/>
      <c r="K274" s="26"/>
      <c r="L274" s="26"/>
      <c r="N274" s="26"/>
    </row>
    <row r="275" spans="1:14" s="33" customFormat="1" ht="23.4" customHeight="1" x14ac:dyDescent="0.3">
      <c r="A275" s="25"/>
      <c r="B275" s="25"/>
      <c r="C275" s="25"/>
      <c r="D275" s="26"/>
      <c r="E275" s="26"/>
      <c r="F275" s="26"/>
      <c r="G275" s="41"/>
      <c r="H275" s="26"/>
      <c r="I275" s="26"/>
      <c r="J275" s="26"/>
      <c r="K275" s="26"/>
      <c r="L275" s="26"/>
      <c r="N275" s="26"/>
    </row>
    <row r="276" spans="1:14" s="33" customFormat="1" ht="32.25" customHeight="1" x14ac:dyDescent="0.3">
      <c r="A276" s="25"/>
      <c r="B276" s="25"/>
      <c r="C276" s="25"/>
      <c r="D276" s="26"/>
      <c r="E276" s="26"/>
      <c r="F276" s="26"/>
      <c r="G276" s="41"/>
      <c r="H276" s="26"/>
      <c r="I276" s="26"/>
      <c r="J276" s="26"/>
      <c r="K276" s="26"/>
      <c r="L276" s="26"/>
      <c r="N276" s="26"/>
    </row>
    <row r="278" spans="1:14" x14ac:dyDescent="0.3">
      <c r="M278" s="25" t="s">
        <v>82</v>
      </c>
    </row>
  </sheetData>
  <autoFilter ref="G1:G278"/>
  <mergeCells count="13">
    <mergeCell ref="A1:G1"/>
    <mergeCell ref="A2:M2"/>
    <mergeCell ref="A3:M3"/>
    <mergeCell ref="J1:L1"/>
    <mergeCell ref="A204:C204"/>
    <mergeCell ref="B209:E209"/>
    <mergeCell ref="O6:R6"/>
    <mergeCell ref="B210:E210"/>
    <mergeCell ref="B211:E211"/>
    <mergeCell ref="A205:E205"/>
    <mergeCell ref="A206:E206"/>
    <mergeCell ref="A207:E207"/>
    <mergeCell ref="B208:C208"/>
  </mergeCells>
  <conditionalFormatting sqref="B24:B38 A154:A163 A184:E192 G184:G192 G174:I183 A175:E182 G154:I163 A199:E203 G199:I203 B40:B44 A46:E51 G46:I51 A54:E59 G53:I63 A66:E67 G66:I67 A95:E98 G95:I98 G121:I124 A121:E124 A128:E133 G128:I137 A165:A166 G164:H164 J164 A194:E197 A174:A183 A9:E16 A8 C8:E8 A53:D53 A61:E63 A60:D60 A135:E137 A134:D134">
    <cfRule type="cellIs" dxfId="2398" priority="765" operator="equal">
      <formula>0</formula>
    </cfRule>
  </conditionalFormatting>
  <conditionalFormatting sqref="G36:G38 G42:G44 G40 G46">
    <cfRule type="cellIs" dxfId="2397" priority="614" operator="equal">
      <formula>0</formula>
    </cfRule>
  </conditionalFormatting>
  <conditionalFormatting sqref="C24:E27 C29:E30 C28:D28">
    <cfRule type="cellIs" dxfId="2396" priority="611" operator="equal">
      <formula>0</formula>
    </cfRule>
  </conditionalFormatting>
  <conditionalFormatting sqref="B6">
    <cfRule type="cellIs" dxfId="2395" priority="640" operator="equal">
      <formula>0</formula>
    </cfRule>
  </conditionalFormatting>
  <conditionalFormatting sqref="A20:D20 A22:E27 A155:E163 A154 D154:E154 A40:E40 A165:E166 E164 A42:E44 A41:D41 A29:E34 A28:D28 A36:E38 A35:D35">
    <cfRule type="cellIs" dxfId="2394" priority="613" operator="equal">
      <formula>0</formula>
    </cfRule>
  </conditionalFormatting>
  <conditionalFormatting sqref="B19">
    <cfRule type="cellIs" dxfId="2393" priority="576" operator="equal">
      <formula>0</formula>
    </cfRule>
  </conditionalFormatting>
  <conditionalFormatting sqref="G31:G34">
    <cfRule type="cellIs" dxfId="2392" priority="615" operator="equal">
      <formula>0</formula>
    </cfRule>
  </conditionalFormatting>
  <conditionalFormatting sqref="A19 C19:E19 G19:I19">
    <cfRule type="cellIs" dxfId="2391" priority="575" operator="equal">
      <formula>0</formula>
    </cfRule>
  </conditionalFormatting>
  <conditionalFormatting sqref="A24:A30 H20:I20 G22:I38 G40:I44">
    <cfRule type="cellIs" dxfId="2390" priority="616" operator="equal">
      <formula>0</formula>
    </cfRule>
  </conditionalFormatting>
  <conditionalFormatting sqref="G20">
    <cfRule type="cellIs" dxfId="2389" priority="602" operator="equal">
      <formula>0</formula>
    </cfRule>
  </conditionalFormatting>
  <conditionalFormatting sqref="B155:B163 B165:B166">
    <cfRule type="cellIs" dxfId="2388" priority="455" operator="equal">
      <formula>0</formula>
    </cfRule>
  </conditionalFormatting>
  <conditionalFormatting sqref="C155:E163 D154:E154 C165:E166 E164">
    <cfRule type="cellIs" dxfId="2387" priority="453" operator="equal">
      <formula>0</formula>
    </cfRule>
  </conditionalFormatting>
  <conditionalFormatting sqref="G21:I21">
    <cfRule type="cellIs" dxfId="2386" priority="387" operator="equal">
      <formula>0</formula>
    </cfRule>
  </conditionalFormatting>
  <conditionalFormatting sqref="A21:E21">
    <cfRule type="cellIs" dxfId="2385" priority="386" operator="equal">
      <formula>0</formula>
    </cfRule>
  </conditionalFormatting>
  <conditionalFormatting sqref="A52 C52:E52 G52:I52">
    <cfRule type="cellIs" dxfId="2384" priority="384" operator="equal">
      <formula>0</formula>
    </cfRule>
  </conditionalFormatting>
  <conditionalFormatting sqref="B99">
    <cfRule type="cellIs" dxfId="2383" priority="377" operator="equal">
      <formula>0</formula>
    </cfRule>
  </conditionalFormatting>
  <conditionalFormatting sqref="A99 C99:E99 G99:I99">
    <cfRule type="cellIs" dxfId="2382" priority="376" operator="equal">
      <formula>0</formula>
    </cfRule>
  </conditionalFormatting>
  <conditionalFormatting sqref="A68 C68:E68 G68:I68">
    <cfRule type="cellIs" dxfId="2381" priority="382" operator="equal">
      <formula>0</formula>
    </cfRule>
  </conditionalFormatting>
  <conditionalFormatting sqref="A114 C114:E114 G114:I114">
    <cfRule type="cellIs" dxfId="2380" priority="283" operator="equal">
      <formula>0</formula>
    </cfRule>
  </conditionalFormatting>
  <conditionalFormatting sqref="B52">
    <cfRule type="cellIs" dxfId="2379" priority="337" operator="equal">
      <formula>0</formula>
    </cfRule>
  </conditionalFormatting>
  <conditionalFormatting sqref="B68">
    <cfRule type="cellIs" dxfId="2378" priority="336" operator="equal">
      <formula>0</formula>
    </cfRule>
  </conditionalFormatting>
  <conditionalFormatting sqref="A100 C100:E100 G100:I100">
    <cfRule type="cellIs" dxfId="2377" priority="286" operator="equal">
      <formula>0</formula>
    </cfRule>
  </conditionalFormatting>
  <conditionalFormatting sqref="B100">
    <cfRule type="cellIs" dxfId="2376" priority="287" operator="equal">
      <formula>0</formula>
    </cfRule>
  </conditionalFormatting>
  <conditionalFormatting sqref="B153">
    <cfRule type="cellIs" dxfId="2375" priority="277" operator="equal">
      <formula>0</formula>
    </cfRule>
  </conditionalFormatting>
  <conditionalFormatting sqref="A174 D174:E174 A183 D183:E183">
    <cfRule type="cellIs" dxfId="2374" priority="264" operator="equal">
      <formula>0</formula>
    </cfRule>
  </conditionalFormatting>
  <conditionalFormatting sqref="A125 C125:E125 G125:I125">
    <cfRule type="cellIs" dxfId="2373" priority="282" operator="equal">
      <formula>0</formula>
    </cfRule>
  </conditionalFormatting>
  <conditionalFormatting sqref="B114">
    <cfRule type="cellIs" dxfId="2372" priority="281" operator="equal">
      <formula>0</formula>
    </cfRule>
  </conditionalFormatting>
  <conditionalFormatting sqref="B125">
    <cfRule type="cellIs" dxfId="2371" priority="280" operator="equal">
      <formula>0</formula>
    </cfRule>
  </conditionalFormatting>
  <conditionalFormatting sqref="B154">
    <cfRule type="cellIs" dxfId="2370" priority="271" operator="equal">
      <formula>0</formula>
    </cfRule>
  </conditionalFormatting>
  <conditionalFormatting sqref="A153 C153:E153 G153:I153">
    <cfRule type="cellIs" dxfId="2369" priority="276" operator="equal">
      <formula>0</formula>
    </cfRule>
  </conditionalFormatting>
  <conditionalFormatting sqref="A152 C152:E152 G152:I152">
    <cfRule type="cellIs" dxfId="2368" priority="278" operator="equal">
      <formula>0</formula>
    </cfRule>
  </conditionalFormatting>
  <conditionalFormatting sqref="B152">
    <cfRule type="cellIs" dxfId="2367" priority="279" operator="equal">
      <formula>0</formula>
    </cfRule>
  </conditionalFormatting>
  <conditionalFormatting sqref="B154">
    <cfRule type="cellIs" dxfId="2366" priority="270" operator="equal">
      <formula>0</formula>
    </cfRule>
  </conditionalFormatting>
  <conditionalFormatting sqref="C154">
    <cfRule type="cellIs" dxfId="2365" priority="269" operator="equal">
      <formula>0</formula>
    </cfRule>
  </conditionalFormatting>
  <conditionalFormatting sqref="D174:E174 D183:E183">
    <cfRule type="cellIs" dxfId="2364" priority="262" operator="equal">
      <formula>0</formula>
    </cfRule>
  </conditionalFormatting>
  <conditionalFormatting sqref="G168:I173">
    <cfRule type="cellIs" dxfId="2363" priority="257" operator="equal">
      <formula>0</formula>
    </cfRule>
  </conditionalFormatting>
  <conditionalFormatting sqref="A168:E173">
    <cfRule type="cellIs" dxfId="2362" priority="256" operator="equal">
      <formula>0</formula>
    </cfRule>
  </conditionalFormatting>
  <conditionalFormatting sqref="A167 C167:E167 G167:I167">
    <cfRule type="cellIs" dxfId="2361" priority="260" operator="equal">
      <formula>0</formula>
    </cfRule>
  </conditionalFormatting>
  <conditionalFormatting sqref="B168:B173">
    <cfRule type="cellIs" dxfId="2360" priority="259" operator="equal">
      <formula>0</formula>
    </cfRule>
  </conditionalFormatting>
  <conditionalFormatting sqref="B167">
    <cfRule type="cellIs" dxfId="2359" priority="261" operator="equal">
      <formula>0</formula>
    </cfRule>
  </conditionalFormatting>
  <conditionalFormatting sqref="E168">
    <cfRule type="cellIs" dxfId="2358" priority="258" operator="equal">
      <formula>0</formula>
    </cfRule>
  </conditionalFormatting>
  <conditionalFormatting sqref="B174">
    <cfRule type="cellIs" dxfId="2357" priority="254" operator="equal">
      <formula>0</formula>
    </cfRule>
  </conditionalFormatting>
  <conditionalFormatting sqref="B174">
    <cfRule type="cellIs" dxfId="2356" priority="255" operator="equal">
      <formula>0</formula>
    </cfRule>
  </conditionalFormatting>
  <conditionalFormatting sqref="C174">
    <cfRule type="cellIs" dxfId="2355" priority="253" operator="equal">
      <formula>0</formula>
    </cfRule>
  </conditionalFormatting>
  <conditionalFormatting sqref="B183">
    <cfRule type="cellIs" dxfId="2354" priority="252" operator="equal">
      <formula>0</formula>
    </cfRule>
  </conditionalFormatting>
  <conditionalFormatting sqref="B183">
    <cfRule type="cellIs" dxfId="2353" priority="251" operator="equal">
      <formula>0</formula>
    </cfRule>
  </conditionalFormatting>
  <conditionalFormatting sqref="C183">
    <cfRule type="cellIs" dxfId="2352" priority="250" operator="equal">
      <formula>0</formula>
    </cfRule>
  </conditionalFormatting>
  <conditionalFormatting sqref="A198 C198:E198 G198:I198">
    <cfRule type="cellIs" dxfId="2351" priority="245" operator="equal">
      <formula>0</formula>
    </cfRule>
  </conditionalFormatting>
  <conditionalFormatting sqref="B198">
    <cfRule type="cellIs" dxfId="2350" priority="246" operator="equal">
      <formula>0</formula>
    </cfRule>
  </conditionalFormatting>
  <conditionalFormatting sqref="E199">
    <cfRule type="cellIs" dxfId="2349" priority="243" operator="equal">
      <formula>0</formula>
    </cfRule>
  </conditionalFormatting>
  <conditionalFormatting sqref="B18">
    <cfRule type="cellIs" dxfId="2348" priority="240" operator="equal">
      <formula>0</formula>
    </cfRule>
  </conditionalFormatting>
  <conditionalFormatting sqref="A18:E18">
    <cfRule type="cellIs" dxfId="2347" priority="237" operator="equal">
      <formula>0</formula>
    </cfRule>
  </conditionalFormatting>
  <conditionalFormatting sqref="G8:I8">
    <cfRule type="cellIs" dxfId="2346" priority="239" operator="equal">
      <formula>0</formula>
    </cfRule>
  </conditionalFormatting>
  <conditionalFormatting sqref="G16:I16">
    <cfRule type="cellIs" dxfId="2345" priority="235" operator="equal">
      <formula>0</formula>
    </cfRule>
  </conditionalFormatting>
  <conditionalFormatting sqref="H18">
    <cfRule type="cellIs" dxfId="2344" priority="226" operator="equal">
      <formula>0</formula>
    </cfRule>
  </conditionalFormatting>
  <conditionalFormatting sqref="B17">
    <cfRule type="cellIs" dxfId="2343" priority="231" operator="equal">
      <formula>0</formula>
    </cfRule>
  </conditionalFormatting>
  <conditionalFormatting sqref="A17:E17">
    <cfRule type="cellIs" dxfId="2342" priority="229" operator="equal">
      <formula>0</formula>
    </cfRule>
  </conditionalFormatting>
  <conditionalFormatting sqref="G17:I17">
    <cfRule type="cellIs" dxfId="2341" priority="230" operator="equal">
      <formula>0</formula>
    </cfRule>
  </conditionalFormatting>
  <conditionalFormatting sqref="I18">
    <cfRule type="cellIs" dxfId="2340" priority="228" operator="equal">
      <formula>0</formula>
    </cfRule>
  </conditionalFormatting>
  <conditionalFormatting sqref="G18">
    <cfRule type="cellIs" dxfId="2339" priority="227" operator="equal">
      <formula>0</formula>
    </cfRule>
  </conditionalFormatting>
  <conditionalFormatting sqref="B39">
    <cfRule type="cellIs" dxfId="2338" priority="225" operator="equal">
      <formula>0</formula>
    </cfRule>
  </conditionalFormatting>
  <conditionalFormatting sqref="A39:E39">
    <cfRule type="cellIs" dxfId="2337" priority="222" operator="equal">
      <formula>0</formula>
    </cfRule>
  </conditionalFormatting>
  <conditionalFormatting sqref="G39">
    <cfRule type="cellIs" dxfId="2336" priority="223" operator="equal">
      <formula>0</formula>
    </cfRule>
  </conditionalFormatting>
  <conditionalFormatting sqref="G39:I39">
    <cfRule type="cellIs" dxfId="2335" priority="224" operator="equal">
      <formula>0</formula>
    </cfRule>
  </conditionalFormatting>
  <conditionalFormatting sqref="B45">
    <cfRule type="cellIs" dxfId="2334" priority="221" operator="equal">
      <formula>0</formula>
    </cfRule>
  </conditionalFormatting>
  <conditionalFormatting sqref="A45:E45">
    <cfRule type="cellIs" dxfId="2333" priority="218" operator="equal">
      <formula>0</formula>
    </cfRule>
  </conditionalFormatting>
  <conditionalFormatting sqref="G45">
    <cfRule type="cellIs" dxfId="2332" priority="219" operator="equal">
      <formula>0</formula>
    </cfRule>
  </conditionalFormatting>
  <conditionalFormatting sqref="G45:I45">
    <cfRule type="cellIs" dxfId="2331" priority="220" operator="equal">
      <formula>0</formula>
    </cfRule>
  </conditionalFormatting>
  <conditionalFormatting sqref="B65">
    <cfRule type="cellIs" dxfId="2330" priority="217" operator="equal">
      <formula>0</formula>
    </cfRule>
  </conditionalFormatting>
  <conditionalFormatting sqref="G61:G63 G65">
    <cfRule type="cellIs" dxfId="2329" priority="214" operator="equal">
      <formula>0</formula>
    </cfRule>
  </conditionalFormatting>
  <conditionalFormatting sqref="A65:E65">
    <cfRule type="cellIs" dxfId="2328" priority="213" operator="equal">
      <formula>0</formula>
    </cfRule>
  </conditionalFormatting>
  <conditionalFormatting sqref="G56:G59">
    <cfRule type="cellIs" dxfId="2327" priority="215" operator="equal">
      <formula>0</formula>
    </cfRule>
  </conditionalFormatting>
  <conditionalFormatting sqref="G65:I65">
    <cfRule type="cellIs" dxfId="2326" priority="216" operator="equal">
      <formula>0</formula>
    </cfRule>
  </conditionalFormatting>
  <conditionalFormatting sqref="B64">
    <cfRule type="cellIs" dxfId="2325" priority="206" operator="equal">
      <formula>0</formula>
    </cfRule>
  </conditionalFormatting>
  <conditionalFormatting sqref="A64:E64">
    <cfRule type="cellIs" dxfId="2324" priority="203" operator="equal">
      <formula>0</formula>
    </cfRule>
  </conditionalFormatting>
  <conditionalFormatting sqref="G64">
    <cfRule type="cellIs" dxfId="2323" priority="204" operator="equal">
      <formula>0</formula>
    </cfRule>
  </conditionalFormatting>
  <conditionalFormatting sqref="G64:I64">
    <cfRule type="cellIs" dxfId="2322" priority="205" operator="equal">
      <formula>0</formula>
    </cfRule>
  </conditionalFormatting>
  <conditionalFormatting sqref="B73:B87 B89:B93">
    <cfRule type="cellIs" dxfId="2321" priority="198" operator="equal">
      <formula>0</formula>
    </cfRule>
  </conditionalFormatting>
  <conditionalFormatting sqref="G85:G87 G91:G93 G89 G95">
    <cfRule type="cellIs" dxfId="2320" priority="195" operator="equal">
      <formula>0</formula>
    </cfRule>
  </conditionalFormatting>
  <conditionalFormatting sqref="C73:E76 C78:E79 C77:D77">
    <cfRule type="cellIs" dxfId="2319" priority="192" operator="equal">
      <formula>0</formula>
    </cfRule>
  </conditionalFormatting>
  <conditionalFormatting sqref="A69:D69 A71:E76 A89:E89 A91:E93 A90:D90 A78:E83 A77:D77 A85:E87 A84:D84">
    <cfRule type="cellIs" dxfId="2318" priority="194" operator="equal">
      <formula>0</formula>
    </cfRule>
  </conditionalFormatting>
  <conditionalFormatting sqref="G80:G83">
    <cfRule type="cellIs" dxfId="2317" priority="196" operator="equal">
      <formula>0</formula>
    </cfRule>
  </conditionalFormatting>
  <conditionalFormatting sqref="A73:A79 H69:I69 G71:I87 G89:I93">
    <cfRule type="cellIs" dxfId="2316" priority="197" operator="equal">
      <formula>0</formula>
    </cfRule>
  </conditionalFormatting>
  <conditionalFormatting sqref="G69">
    <cfRule type="cellIs" dxfId="2315" priority="190" operator="equal">
      <formula>0</formula>
    </cfRule>
  </conditionalFormatting>
  <conditionalFormatting sqref="G70:I70">
    <cfRule type="cellIs" dxfId="2314" priority="189" operator="equal">
      <formula>0</formula>
    </cfRule>
  </conditionalFormatting>
  <conditionalFormatting sqref="A70:E70">
    <cfRule type="cellIs" dxfId="2313" priority="188" operator="equal">
      <formula>0</formula>
    </cfRule>
  </conditionalFormatting>
  <conditionalFormatting sqref="B88">
    <cfRule type="cellIs" dxfId="2312" priority="187" operator="equal">
      <formula>0</formula>
    </cfRule>
  </conditionalFormatting>
  <conditionalFormatting sqref="A88:E88">
    <cfRule type="cellIs" dxfId="2311" priority="184" operator="equal">
      <formula>0</formula>
    </cfRule>
  </conditionalFormatting>
  <conditionalFormatting sqref="G88">
    <cfRule type="cellIs" dxfId="2310" priority="185" operator="equal">
      <formula>0</formula>
    </cfRule>
  </conditionalFormatting>
  <conditionalFormatting sqref="G88:I88">
    <cfRule type="cellIs" dxfId="2309" priority="186" operator="equal">
      <formula>0</formula>
    </cfRule>
  </conditionalFormatting>
  <conditionalFormatting sqref="B94">
    <cfRule type="cellIs" dxfId="2308" priority="183" operator="equal">
      <formula>0</formula>
    </cfRule>
  </conditionalFormatting>
  <conditionalFormatting sqref="A94:E94">
    <cfRule type="cellIs" dxfId="2307" priority="180" operator="equal">
      <formula>0</formula>
    </cfRule>
  </conditionalFormatting>
  <conditionalFormatting sqref="G94">
    <cfRule type="cellIs" dxfId="2306" priority="181" operator="equal">
      <formula>0</formula>
    </cfRule>
  </conditionalFormatting>
  <conditionalFormatting sqref="G94:I94">
    <cfRule type="cellIs" dxfId="2305" priority="182" operator="equal">
      <formula>0</formula>
    </cfRule>
  </conditionalFormatting>
  <conditionalFormatting sqref="B101:B111 B113">
    <cfRule type="cellIs" dxfId="2304" priority="179" operator="equal">
      <formula>0</formula>
    </cfRule>
  </conditionalFormatting>
  <conditionalFormatting sqref="G109:G111 G113">
    <cfRule type="cellIs" dxfId="2303" priority="176" operator="equal">
      <formula>0</formula>
    </cfRule>
  </conditionalFormatting>
  <conditionalFormatting sqref="C102:E103 C101:D101">
    <cfRule type="cellIs" dxfId="2302" priority="174" operator="equal">
      <formula>0</formula>
    </cfRule>
  </conditionalFormatting>
  <conditionalFormatting sqref="A102:E107 A113:E113 A101:D101 A109:E111 A108:D108">
    <cfRule type="cellIs" dxfId="2301" priority="175" operator="equal">
      <formula>0</formula>
    </cfRule>
  </conditionalFormatting>
  <conditionalFormatting sqref="G104:G107">
    <cfRule type="cellIs" dxfId="2300" priority="177" operator="equal">
      <formula>0</formula>
    </cfRule>
  </conditionalFormatting>
  <conditionalFormatting sqref="A101:A103 G101:I111 G113:I113">
    <cfRule type="cellIs" dxfId="2299" priority="178" operator="equal">
      <formula>0</formula>
    </cfRule>
  </conditionalFormatting>
  <conditionalFormatting sqref="B112">
    <cfRule type="cellIs" dxfId="2298" priority="172" operator="equal">
      <formula>0</formula>
    </cfRule>
  </conditionalFormatting>
  <conditionalFormatting sqref="A112:E112">
    <cfRule type="cellIs" dxfId="2297" priority="169" operator="equal">
      <formula>0</formula>
    </cfRule>
  </conditionalFormatting>
  <conditionalFormatting sqref="G112">
    <cfRule type="cellIs" dxfId="2296" priority="170" operator="equal">
      <formula>0</formula>
    </cfRule>
  </conditionalFormatting>
  <conditionalFormatting sqref="G112:I112">
    <cfRule type="cellIs" dxfId="2295" priority="171" operator="equal">
      <formula>0</formula>
    </cfRule>
  </conditionalFormatting>
  <conditionalFormatting sqref="B115:B118 B120">
    <cfRule type="cellIs" dxfId="2294" priority="168" operator="equal">
      <formula>0</formula>
    </cfRule>
  </conditionalFormatting>
  <conditionalFormatting sqref="G116:G118 G120">
    <cfRule type="cellIs" dxfId="2293" priority="166" operator="equal">
      <formula>0</formula>
    </cfRule>
  </conditionalFormatting>
  <conditionalFormatting sqref="A116:E118 A120:E120 A115:D115">
    <cfRule type="cellIs" dxfId="2292" priority="165" operator="equal">
      <formula>0</formula>
    </cfRule>
  </conditionalFormatting>
  <conditionalFormatting sqref="G115:I118 G120:I120">
    <cfRule type="cellIs" dxfId="2291" priority="167" operator="equal">
      <formula>0</formula>
    </cfRule>
  </conditionalFormatting>
  <conditionalFormatting sqref="B119">
    <cfRule type="cellIs" dxfId="2290" priority="163" operator="equal">
      <formula>0</formula>
    </cfRule>
  </conditionalFormatting>
  <conditionalFormatting sqref="A119:E119">
    <cfRule type="cellIs" dxfId="2289" priority="160" operator="equal">
      <formula>0</formula>
    </cfRule>
  </conditionalFormatting>
  <conditionalFormatting sqref="G119">
    <cfRule type="cellIs" dxfId="2288" priority="161" operator="equal">
      <formula>0</formula>
    </cfRule>
  </conditionalFormatting>
  <conditionalFormatting sqref="G119:I119">
    <cfRule type="cellIs" dxfId="2287" priority="162" operator="equal">
      <formula>0</formula>
    </cfRule>
  </conditionalFormatting>
  <conditionalFormatting sqref="A145:E151 G145:I146 G150:I151 H147:I148">
    <cfRule type="cellIs" dxfId="2286" priority="159" operator="equal">
      <formula>0</formula>
    </cfRule>
  </conditionalFormatting>
  <conditionalFormatting sqref="B139:B143">
    <cfRule type="cellIs" dxfId="2285" priority="158" operator="equal">
      <formula>0</formula>
    </cfRule>
  </conditionalFormatting>
  <conditionalFormatting sqref="G135:G137 G141:G143 G139 G145">
    <cfRule type="cellIs" dxfId="2284" priority="155" operator="equal">
      <formula>0</formula>
    </cfRule>
  </conditionalFormatting>
  <conditionalFormatting sqref="C130:E133">
    <cfRule type="cellIs" dxfId="2283" priority="152" operator="equal">
      <formula>0</formula>
    </cfRule>
  </conditionalFormatting>
  <conditionalFormatting sqref="A126:D126 A139:E139 A141:E143 A140:D140">
    <cfRule type="cellIs" dxfId="2282" priority="154" operator="equal">
      <formula>0</formula>
    </cfRule>
  </conditionalFormatting>
  <conditionalFormatting sqref="A130:A133 H126:I126 G139:I143">
    <cfRule type="cellIs" dxfId="2281" priority="157" operator="equal">
      <formula>0</formula>
    </cfRule>
  </conditionalFormatting>
  <conditionalFormatting sqref="G126">
    <cfRule type="cellIs" dxfId="2280" priority="150" operator="equal">
      <formula>0</formula>
    </cfRule>
  </conditionalFormatting>
  <conditionalFormatting sqref="G127:I127">
    <cfRule type="cellIs" dxfId="2279" priority="149" operator="equal">
      <formula>0</formula>
    </cfRule>
  </conditionalFormatting>
  <conditionalFormatting sqref="A127:E127">
    <cfRule type="cellIs" dxfId="2278" priority="148" operator="equal">
      <formula>0</formula>
    </cfRule>
  </conditionalFormatting>
  <conditionalFormatting sqref="B138">
    <cfRule type="cellIs" dxfId="2277" priority="147" operator="equal">
      <formula>0</formula>
    </cfRule>
  </conditionalFormatting>
  <conditionalFormatting sqref="A138:E138">
    <cfRule type="cellIs" dxfId="2276" priority="144" operator="equal">
      <formula>0</formula>
    </cfRule>
  </conditionalFormatting>
  <conditionalFormatting sqref="G138">
    <cfRule type="cellIs" dxfId="2275" priority="145" operator="equal">
      <formula>0</formula>
    </cfRule>
  </conditionalFormatting>
  <conditionalFormatting sqref="G138:I138">
    <cfRule type="cellIs" dxfId="2274" priority="146" operator="equal">
      <formula>0</formula>
    </cfRule>
  </conditionalFormatting>
  <conditionalFormatting sqref="B144">
    <cfRule type="cellIs" dxfId="2273" priority="143" operator="equal">
      <formula>0</formula>
    </cfRule>
  </conditionalFormatting>
  <conditionalFormatting sqref="A144:E144">
    <cfRule type="cellIs" dxfId="2272" priority="140" operator="equal">
      <formula>0</formula>
    </cfRule>
  </conditionalFormatting>
  <conditionalFormatting sqref="G144">
    <cfRule type="cellIs" dxfId="2271" priority="141" operator="equal">
      <formula>0</formula>
    </cfRule>
  </conditionalFormatting>
  <conditionalFormatting sqref="G144:I144">
    <cfRule type="cellIs" dxfId="2270" priority="142" operator="equal">
      <formula>0</formula>
    </cfRule>
  </conditionalFormatting>
  <conditionalFormatting sqref="G147">
    <cfRule type="cellIs" dxfId="2269" priority="139" operator="equal">
      <formula>0</formula>
    </cfRule>
  </conditionalFormatting>
  <conditionalFormatting sqref="H149:I149">
    <cfRule type="cellIs" dxfId="2268" priority="136" operator="equal">
      <formula>0</formula>
    </cfRule>
  </conditionalFormatting>
  <conditionalFormatting sqref="G148">
    <cfRule type="cellIs" dxfId="2267" priority="138" operator="equal">
      <formula>0</formula>
    </cfRule>
  </conditionalFormatting>
  <conditionalFormatting sqref="G149">
    <cfRule type="cellIs" dxfId="2266" priority="137" operator="equal">
      <formula>0</formula>
    </cfRule>
  </conditionalFormatting>
  <conditionalFormatting sqref="A164:D164">
    <cfRule type="cellIs" dxfId="2265" priority="135" operator="equal">
      <formula>0</formula>
    </cfRule>
  </conditionalFormatting>
  <conditionalFormatting sqref="G165:H166 J165:J166">
    <cfRule type="cellIs" dxfId="2264" priority="134" operator="equal">
      <formula>0</formula>
    </cfRule>
  </conditionalFormatting>
  <conditionalFormatting sqref="I165:I166">
    <cfRule type="cellIs" dxfId="2263" priority="133" operator="equal">
      <formula>0</formula>
    </cfRule>
  </conditionalFormatting>
  <conditionalFormatting sqref="G193:H193 J193">
    <cfRule type="cellIs" dxfId="2262" priority="132" operator="equal">
      <formula>0</formula>
    </cfRule>
  </conditionalFormatting>
  <conditionalFormatting sqref="E193">
    <cfRule type="cellIs" dxfId="2261" priority="131" operator="equal">
      <formula>0</formula>
    </cfRule>
  </conditionalFormatting>
  <conditionalFormatting sqref="E193">
    <cfRule type="cellIs" dxfId="2260" priority="130" operator="equal">
      <formula>0</formula>
    </cfRule>
  </conditionalFormatting>
  <conditionalFormatting sqref="A193:D193">
    <cfRule type="cellIs" dxfId="2259" priority="129" operator="equal">
      <formula>0</formula>
    </cfRule>
  </conditionalFormatting>
  <conditionalFormatting sqref="G194">
    <cfRule type="cellIs" dxfId="2258" priority="128" operator="equal">
      <formula>0</formula>
    </cfRule>
  </conditionalFormatting>
  <conditionalFormatting sqref="G195">
    <cfRule type="cellIs" dxfId="2257" priority="127" operator="equal">
      <formula>0</formula>
    </cfRule>
  </conditionalFormatting>
  <conditionalFormatting sqref="G196:H197 J196:J197">
    <cfRule type="cellIs" dxfId="2256" priority="126" operator="equal">
      <formula>0</formula>
    </cfRule>
  </conditionalFormatting>
  <conditionalFormatting sqref="B7">
    <cfRule type="cellIs" dxfId="2255" priority="125" operator="equal">
      <formula>0</formula>
    </cfRule>
  </conditionalFormatting>
  <conditionalFormatting sqref="G9:G15">
    <cfRule type="cellIs" dxfId="2254" priority="122" operator="equal">
      <formula>0</formula>
    </cfRule>
  </conditionalFormatting>
  <conditionalFormatting sqref="B8">
    <cfRule type="cellIs" dxfId="2253" priority="121" operator="equal">
      <formula>0</formula>
    </cfRule>
  </conditionalFormatting>
  <conditionalFormatting sqref="B8">
    <cfRule type="cellIs" dxfId="2252" priority="120" operator="equal">
      <formula>0</formula>
    </cfRule>
  </conditionalFormatting>
  <conditionalFormatting sqref="E126">
    <cfRule type="cellIs" dxfId="2251" priority="115" operator="equal">
      <formula>0</formula>
    </cfRule>
  </conditionalFormatting>
  <conditionalFormatting sqref="E28">
    <cfRule type="cellIs" dxfId="2250" priority="114" operator="equal">
      <formula>0</formula>
    </cfRule>
  </conditionalFormatting>
  <conditionalFormatting sqref="E28">
    <cfRule type="cellIs" dxfId="2249" priority="113" operator="equal">
      <formula>0</formula>
    </cfRule>
  </conditionalFormatting>
  <conditionalFormatting sqref="E90">
    <cfRule type="cellIs" dxfId="2248" priority="92" operator="equal">
      <formula>0</formula>
    </cfRule>
  </conditionalFormatting>
  <conditionalFormatting sqref="E69">
    <cfRule type="cellIs" dxfId="2247" priority="91" operator="equal">
      <formula>0</formula>
    </cfRule>
  </conditionalFormatting>
  <conditionalFormatting sqref="E41">
    <cfRule type="cellIs" dxfId="2246" priority="90" operator="equal">
      <formula>0</formula>
    </cfRule>
  </conditionalFormatting>
  <conditionalFormatting sqref="E20">
    <cfRule type="cellIs" dxfId="2245" priority="89" operator="equal">
      <formula>0</formula>
    </cfRule>
  </conditionalFormatting>
  <conditionalFormatting sqref="E35">
    <cfRule type="cellIs" dxfId="2244" priority="88" operator="equal">
      <formula>0</formula>
    </cfRule>
  </conditionalFormatting>
  <conditionalFormatting sqref="E35">
    <cfRule type="cellIs" dxfId="2243" priority="87" operator="equal">
      <formula>0</formula>
    </cfRule>
  </conditionalFormatting>
  <conditionalFormatting sqref="E53">
    <cfRule type="cellIs" dxfId="2242" priority="86" operator="equal">
      <formula>0</formula>
    </cfRule>
  </conditionalFormatting>
  <conditionalFormatting sqref="E53">
    <cfRule type="cellIs" dxfId="2241" priority="85" operator="equal">
      <formula>0</formula>
    </cfRule>
  </conditionalFormatting>
  <conditionalFormatting sqref="E60">
    <cfRule type="cellIs" dxfId="2240" priority="84" operator="equal">
      <formula>0</formula>
    </cfRule>
  </conditionalFormatting>
  <conditionalFormatting sqref="E60">
    <cfRule type="cellIs" dxfId="2239" priority="83" operator="equal">
      <formula>0</formula>
    </cfRule>
  </conditionalFormatting>
  <conditionalFormatting sqref="E77">
    <cfRule type="cellIs" dxfId="2238" priority="82" operator="equal">
      <formula>0</formula>
    </cfRule>
  </conditionalFormatting>
  <conditionalFormatting sqref="E77">
    <cfRule type="cellIs" dxfId="2237" priority="81" operator="equal">
      <formula>0</formula>
    </cfRule>
  </conditionalFormatting>
  <conditionalFormatting sqref="E84">
    <cfRule type="cellIs" dxfId="2236" priority="80" operator="equal">
      <formula>0</formula>
    </cfRule>
  </conditionalFormatting>
  <conditionalFormatting sqref="E84">
    <cfRule type="cellIs" dxfId="2235" priority="79" operator="equal">
      <formula>0</formula>
    </cfRule>
  </conditionalFormatting>
  <conditionalFormatting sqref="E101">
    <cfRule type="cellIs" dxfId="2234" priority="78" operator="equal">
      <formula>0</formula>
    </cfRule>
  </conditionalFormatting>
  <conditionalFormatting sqref="E101">
    <cfRule type="cellIs" dxfId="2233" priority="77" operator="equal">
      <formula>0</formula>
    </cfRule>
  </conditionalFormatting>
  <conditionalFormatting sqref="E108">
    <cfRule type="cellIs" dxfId="2232" priority="76" operator="equal">
      <formula>0</formula>
    </cfRule>
  </conditionalFormatting>
  <conditionalFormatting sqref="E108">
    <cfRule type="cellIs" dxfId="2231" priority="75" operator="equal">
      <formula>0</formula>
    </cfRule>
  </conditionalFormatting>
  <conditionalFormatting sqref="E115">
    <cfRule type="cellIs" dxfId="2230" priority="74" operator="equal">
      <formula>0</formula>
    </cfRule>
  </conditionalFormatting>
  <conditionalFormatting sqref="E115">
    <cfRule type="cellIs" dxfId="2229" priority="73" operator="equal">
      <formula>0</formula>
    </cfRule>
  </conditionalFormatting>
  <conditionalFormatting sqref="E134">
    <cfRule type="cellIs" dxfId="2228" priority="72" operator="equal">
      <formula>0</formula>
    </cfRule>
  </conditionalFormatting>
  <conditionalFormatting sqref="E134">
    <cfRule type="cellIs" dxfId="2227" priority="71" operator="equal">
      <formula>0</formula>
    </cfRule>
  </conditionalFormatting>
  <conditionalFormatting sqref="E140">
    <cfRule type="cellIs" dxfId="2226" priority="70" operator="equal">
      <formula>0</formula>
    </cfRule>
  </conditionalFormatting>
  <conditionalFormatting sqref="E140">
    <cfRule type="cellIs" dxfId="2225" priority="69" operator="equal">
      <formula>0</formula>
    </cfRule>
  </conditionalFormatting>
  <conditionalFormatting sqref="N184:N192 N175:N182 N199:N203 N46:N51 N54:N59 N66:N67 N95:N98 N121:N124 N128:N133 N194:N197 N8:N16 N61:N63 N135:N137">
    <cfRule type="cellIs" dxfId="2224" priority="68" operator="equal">
      <formula>0</formula>
    </cfRule>
  </conditionalFormatting>
  <conditionalFormatting sqref="N24:N27 N29:N30">
    <cfRule type="cellIs" dxfId="2223" priority="66" operator="equal">
      <formula>0</formula>
    </cfRule>
  </conditionalFormatting>
  <conditionalFormatting sqref="N22:N27 N40 N154:N166 N42:N44 N29:N34 N36:N38">
    <cfRule type="cellIs" dxfId="2222" priority="67" operator="equal">
      <formula>0</formula>
    </cfRule>
  </conditionalFormatting>
  <conditionalFormatting sqref="N19">
    <cfRule type="cellIs" dxfId="2221" priority="65" operator="equal">
      <formula>0</formula>
    </cfRule>
  </conditionalFormatting>
  <conditionalFormatting sqref="N154:N166">
    <cfRule type="cellIs" dxfId="2220" priority="64" operator="equal">
      <formula>0</formula>
    </cfRule>
  </conditionalFormatting>
  <conditionalFormatting sqref="N21">
    <cfRule type="cellIs" dxfId="2219" priority="63" operator="equal">
      <formula>0</formula>
    </cfRule>
  </conditionalFormatting>
  <conditionalFormatting sqref="N52">
    <cfRule type="cellIs" dxfId="2218" priority="62" operator="equal">
      <formula>0</formula>
    </cfRule>
  </conditionalFormatting>
  <conditionalFormatting sqref="N99">
    <cfRule type="cellIs" dxfId="2217" priority="60" operator="equal">
      <formula>0</formula>
    </cfRule>
  </conditionalFormatting>
  <conditionalFormatting sqref="N68">
    <cfRule type="cellIs" dxfId="2216" priority="61" operator="equal">
      <formula>0</formula>
    </cfRule>
  </conditionalFormatting>
  <conditionalFormatting sqref="N114">
    <cfRule type="cellIs" dxfId="2215" priority="58" operator="equal">
      <formula>0</formula>
    </cfRule>
  </conditionalFormatting>
  <conditionalFormatting sqref="N100">
    <cfRule type="cellIs" dxfId="2214" priority="59" operator="equal">
      <formula>0</formula>
    </cfRule>
  </conditionalFormatting>
  <conditionalFormatting sqref="N174 N183">
    <cfRule type="cellIs" dxfId="2213" priority="54" operator="equal">
      <formula>0</formula>
    </cfRule>
  </conditionalFormatting>
  <conditionalFormatting sqref="N125">
    <cfRule type="cellIs" dxfId="2212" priority="57" operator="equal">
      <formula>0</formula>
    </cfRule>
  </conditionalFormatting>
  <conditionalFormatting sqref="N153">
    <cfRule type="cellIs" dxfId="2211" priority="55" operator="equal">
      <formula>0</formula>
    </cfRule>
  </conditionalFormatting>
  <conditionalFormatting sqref="N152">
    <cfRule type="cellIs" dxfId="2210" priority="56" operator="equal">
      <formula>0</formula>
    </cfRule>
  </conditionalFormatting>
  <conditionalFormatting sqref="N174 N183">
    <cfRule type="cellIs" dxfId="2209" priority="53" operator="equal">
      <formula>0</formula>
    </cfRule>
  </conditionalFormatting>
  <conditionalFormatting sqref="N168:N173">
    <cfRule type="cellIs" dxfId="2208" priority="50" operator="equal">
      <formula>0</formula>
    </cfRule>
  </conditionalFormatting>
  <conditionalFormatting sqref="N167">
    <cfRule type="cellIs" dxfId="2207" priority="52" operator="equal">
      <formula>0</formula>
    </cfRule>
  </conditionalFormatting>
  <conditionalFormatting sqref="N168">
    <cfRule type="cellIs" dxfId="2206" priority="51" operator="equal">
      <formula>0</formula>
    </cfRule>
  </conditionalFormatting>
  <conditionalFormatting sqref="N198">
    <cfRule type="cellIs" dxfId="2205" priority="49" operator="equal">
      <formula>0</formula>
    </cfRule>
  </conditionalFormatting>
  <conditionalFormatting sqref="N199">
    <cfRule type="cellIs" dxfId="2204" priority="48" operator="equal">
      <formula>0</formula>
    </cfRule>
  </conditionalFormatting>
  <conditionalFormatting sqref="N18">
    <cfRule type="cellIs" dxfId="2203" priority="47" operator="equal">
      <formula>0</formula>
    </cfRule>
  </conditionalFormatting>
  <conditionalFormatting sqref="N17">
    <cfRule type="cellIs" dxfId="2202" priority="46" operator="equal">
      <formula>0</formula>
    </cfRule>
  </conditionalFormatting>
  <conditionalFormatting sqref="N39">
    <cfRule type="cellIs" dxfId="2201" priority="45" operator="equal">
      <formula>0</formula>
    </cfRule>
  </conditionalFormatting>
  <conditionalFormatting sqref="N45">
    <cfRule type="cellIs" dxfId="2200" priority="44" operator="equal">
      <formula>0</formula>
    </cfRule>
  </conditionalFormatting>
  <conditionalFormatting sqref="N65">
    <cfRule type="cellIs" dxfId="2199" priority="43" operator="equal">
      <formula>0</formula>
    </cfRule>
  </conditionalFormatting>
  <conditionalFormatting sqref="N64">
    <cfRule type="cellIs" dxfId="2198" priority="42" operator="equal">
      <formula>0</formula>
    </cfRule>
  </conditionalFormatting>
  <conditionalFormatting sqref="N73:N76 N78:N79">
    <cfRule type="cellIs" dxfId="2197" priority="40" operator="equal">
      <formula>0</formula>
    </cfRule>
  </conditionalFormatting>
  <conditionalFormatting sqref="N71:N76 N89 N91:N93 N78:N83 N85:N87">
    <cfRule type="cellIs" dxfId="2196" priority="41" operator="equal">
      <formula>0</formula>
    </cfRule>
  </conditionalFormatting>
  <conditionalFormatting sqref="N70">
    <cfRule type="cellIs" dxfId="2195" priority="39" operator="equal">
      <formula>0</formula>
    </cfRule>
  </conditionalFormatting>
  <conditionalFormatting sqref="N88">
    <cfRule type="cellIs" dxfId="2194" priority="38" operator="equal">
      <formula>0</formula>
    </cfRule>
  </conditionalFormatting>
  <conditionalFormatting sqref="N94">
    <cfRule type="cellIs" dxfId="2193" priority="37" operator="equal">
      <formula>0</formula>
    </cfRule>
  </conditionalFormatting>
  <conditionalFormatting sqref="N102:N103">
    <cfRule type="cellIs" dxfId="2192" priority="35" operator="equal">
      <formula>0</formula>
    </cfRule>
  </conditionalFormatting>
  <conditionalFormatting sqref="N102:N107 N113 N109:N111">
    <cfRule type="cellIs" dxfId="2191" priority="36" operator="equal">
      <formula>0</formula>
    </cfRule>
  </conditionalFormatting>
  <conditionalFormatting sqref="N112">
    <cfRule type="cellIs" dxfId="2190" priority="34" operator="equal">
      <formula>0</formula>
    </cfRule>
  </conditionalFormatting>
  <conditionalFormatting sqref="N116:N118 N120">
    <cfRule type="cellIs" dxfId="2189" priority="33" operator="equal">
      <formula>0</formula>
    </cfRule>
  </conditionalFormatting>
  <conditionalFormatting sqref="N119">
    <cfRule type="cellIs" dxfId="2188" priority="32" operator="equal">
      <formula>0</formula>
    </cfRule>
  </conditionalFormatting>
  <conditionalFormatting sqref="N145:N151">
    <cfRule type="cellIs" dxfId="2187" priority="31" operator="equal">
      <formula>0</formula>
    </cfRule>
  </conditionalFormatting>
  <conditionalFormatting sqref="N130:N133">
    <cfRule type="cellIs" dxfId="2186" priority="29" operator="equal">
      <formula>0</formula>
    </cfRule>
  </conditionalFormatting>
  <conditionalFormatting sqref="N139 N141:N143">
    <cfRule type="cellIs" dxfId="2185" priority="30" operator="equal">
      <formula>0</formula>
    </cfRule>
  </conditionalFormatting>
  <conditionalFormatting sqref="N127">
    <cfRule type="cellIs" dxfId="2184" priority="28" operator="equal">
      <formula>0</formula>
    </cfRule>
  </conditionalFormatting>
  <conditionalFormatting sqref="N138">
    <cfRule type="cellIs" dxfId="2183" priority="27" operator="equal">
      <formula>0</formula>
    </cfRule>
  </conditionalFormatting>
  <conditionalFormatting sqref="N144">
    <cfRule type="cellIs" dxfId="2182" priority="26" operator="equal">
      <formula>0</formula>
    </cfRule>
  </conditionalFormatting>
  <conditionalFormatting sqref="N193">
    <cfRule type="cellIs" dxfId="2181" priority="25" operator="equal">
      <formula>0</formula>
    </cfRule>
  </conditionalFormatting>
  <conditionalFormatting sqref="N193">
    <cfRule type="cellIs" dxfId="2180" priority="24" operator="equal">
      <formula>0</formula>
    </cfRule>
  </conditionalFormatting>
  <conditionalFormatting sqref="N28">
    <cfRule type="cellIs" dxfId="2179" priority="23" operator="equal">
      <formula>0</formula>
    </cfRule>
  </conditionalFormatting>
  <conditionalFormatting sqref="N28">
    <cfRule type="cellIs" dxfId="2178" priority="22" operator="equal">
      <formula>0</formula>
    </cfRule>
  </conditionalFormatting>
  <conditionalFormatting sqref="N69 N126">
    <cfRule type="cellIs" dxfId="2177" priority="21" operator="equal">
      <formula>0</formula>
    </cfRule>
  </conditionalFormatting>
  <conditionalFormatting sqref="N41 N90">
    <cfRule type="cellIs" dxfId="2176" priority="20" operator="equal">
      <formula>0</formula>
    </cfRule>
  </conditionalFormatting>
  <conditionalFormatting sqref="N20">
    <cfRule type="cellIs" dxfId="2175" priority="19" operator="equal">
      <formula>0</formula>
    </cfRule>
  </conditionalFormatting>
  <conditionalFormatting sqref="N35">
    <cfRule type="cellIs" dxfId="2174" priority="18" operator="equal">
      <formula>0</formula>
    </cfRule>
  </conditionalFormatting>
  <conditionalFormatting sqref="N35">
    <cfRule type="cellIs" dxfId="2173" priority="17" operator="equal">
      <formula>0</formula>
    </cfRule>
  </conditionalFormatting>
  <conditionalFormatting sqref="N53">
    <cfRule type="cellIs" dxfId="2172" priority="16" operator="equal">
      <formula>0</formula>
    </cfRule>
  </conditionalFormatting>
  <conditionalFormatting sqref="N53">
    <cfRule type="cellIs" dxfId="2171" priority="15" operator="equal">
      <formula>0</formula>
    </cfRule>
  </conditionalFormatting>
  <conditionalFormatting sqref="N60">
    <cfRule type="cellIs" dxfId="2170" priority="14" operator="equal">
      <formula>0</formula>
    </cfRule>
  </conditionalFormatting>
  <conditionalFormatting sqref="N60">
    <cfRule type="cellIs" dxfId="2169" priority="13" operator="equal">
      <formula>0</formula>
    </cfRule>
  </conditionalFormatting>
  <conditionalFormatting sqref="N77 N101">
    <cfRule type="cellIs" dxfId="2168" priority="12" operator="equal">
      <formula>0</formula>
    </cfRule>
  </conditionalFormatting>
  <conditionalFormatting sqref="N77 N101">
    <cfRule type="cellIs" dxfId="2167" priority="11" operator="equal">
      <formula>0</formula>
    </cfRule>
  </conditionalFormatting>
  <conditionalFormatting sqref="N84">
    <cfRule type="cellIs" dxfId="2166" priority="10" operator="equal">
      <formula>0</formula>
    </cfRule>
  </conditionalFormatting>
  <conditionalFormatting sqref="N84">
    <cfRule type="cellIs" dxfId="2165" priority="9" operator="equal">
      <formula>0</formula>
    </cfRule>
  </conditionalFormatting>
  <conditionalFormatting sqref="N108">
    <cfRule type="cellIs" dxfId="2164" priority="8" operator="equal">
      <formula>0</formula>
    </cfRule>
  </conditionalFormatting>
  <conditionalFormatting sqref="N108">
    <cfRule type="cellIs" dxfId="2163" priority="7" operator="equal">
      <formula>0</formula>
    </cfRule>
  </conditionalFormatting>
  <conditionalFormatting sqref="N115">
    <cfRule type="cellIs" dxfId="2162" priority="6" operator="equal">
      <formula>0</formula>
    </cfRule>
  </conditionalFormatting>
  <conditionalFormatting sqref="N115">
    <cfRule type="cellIs" dxfId="2161" priority="5" operator="equal">
      <formula>0</formula>
    </cfRule>
  </conditionalFormatting>
  <conditionalFormatting sqref="N134">
    <cfRule type="cellIs" dxfId="2160" priority="4" operator="equal">
      <formula>0</formula>
    </cfRule>
  </conditionalFormatting>
  <conditionalFormatting sqref="N134">
    <cfRule type="cellIs" dxfId="2159" priority="3" operator="equal">
      <formula>0</formula>
    </cfRule>
  </conditionalFormatting>
  <conditionalFormatting sqref="N140">
    <cfRule type="cellIs" dxfId="2158" priority="2" operator="equal">
      <formula>0</formula>
    </cfRule>
  </conditionalFormatting>
  <conditionalFormatting sqref="N140">
    <cfRule type="cellIs" dxfId="2157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fitToHeight="0" orientation="landscape" r:id="rId1"/>
  <rowBreaks count="1" manualBreakCount="1">
    <brk id="20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4"/>
  <sheetViews>
    <sheetView tabSelected="1" zoomScale="55" zoomScaleNormal="55" workbookViewId="0">
      <selection activeCell="H232" sqref="H232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6" width="20.21875" style="26" customWidth="1"/>
    <col min="7" max="7" width="50.109375" style="41" customWidth="1"/>
    <col min="8" max="8" width="12.5546875" style="26" bestFit="1" customWidth="1"/>
    <col min="9" max="9" width="12.5546875" style="26" customWidth="1"/>
    <col min="10" max="10" width="15.6640625" style="26" customWidth="1"/>
    <col min="11" max="11" width="18.44140625" style="26" customWidth="1"/>
    <col min="12" max="12" width="26.21875" style="26" customWidth="1"/>
    <col min="13" max="13" width="22.88671875" style="26" customWidth="1"/>
    <col min="14" max="14" width="18.44140625" style="26" hidden="1" customWidth="1"/>
    <col min="15" max="15" width="0" style="25" hidden="1" customWidth="1"/>
    <col min="16" max="16" width="15.5546875" style="25" hidden="1" customWidth="1"/>
    <col min="17" max="17" width="9.88671875" style="25" bestFit="1" customWidth="1"/>
    <col min="18" max="16384" width="9.33203125" style="25"/>
  </cols>
  <sheetData>
    <row r="1" spans="1:32" s="72" customFormat="1" ht="29.25" customHeight="1" x14ac:dyDescent="0.3">
      <c r="A1" s="100" t="s">
        <v>96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32" s="19" customFormat="1" ht="37.799999999999997" customHeight="1" x14ac:dyDescent="0.3">
      <c r="A2" s="130" t="s">
        <v>148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62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15" customHeight="1" x14ac:dyDescent="0.3"/>
    <row r="4" spans="1:32" s="18" customFormat="1" ht="64.95" customHeight="1" x14ac:dyDescent="0.3">
      <c r="A4" s="27" t="s">
        <v>3</v>
      </c>
      <c r="B4" s="27" t="s">
        <v>4</v>
      </c>
      <c r="C4" s="27" t="s">
        <v>5</v>
      </c>
      <c r="D4" s="27" t="s">
        <v>6</v>
      </c>
      <c r="E4" s="27" t="s">
        <v>7</v>
      </c>
      <c r="F4" s="27" t="s">
        <v>8</v>
      </c>
      <c r="G4" s="27" t="s">
        <v>9</v>
      </c>
      <c r="H4" s="27" t="s">
        <v>5</v>
      </c>
      <c r="I4" s="27" t="s">
        <v>10</v>
      </c>
      <c r="J4" s="27" t="s">
        <v>6</v>
      </c>
      <c r="K4" s="27" t="s">
        <v>7</v>
      </c>
      <c r="L4" s="27" t="s">
        <v>12</v>
      </c>
      <c r="M4" s="27" t="s">
        <v>95</v>
      </c>
      <c r="N4" s="27" t="s">
        <v>84</v>
      </c>
    </row>
    <row r="5" spans="1:32" s="19" customFormat="1" x14ac:dyDescent="0.35">
      <c r="A5" s="2"/>
      <c r="B5" s="1" t="s">
        <v>46</v>
      </c>
      <c r="C5" s="2"/>
      <c r="D5" s="2"/>
      <c r="E5" s="2"/>
      <c r="F5" s="2"/>
      <c r="G5" s="42"/>
      <c r="H5" s="2"/>
      <c r="I5" s="2"/>
      <c r="J5" s="3"/>
      <c r="K5" s="2"/>
      <c r="L5" s="16"/>
      <c r="M5" s="4"/>
      <c r="N5" s="2"/>
    </row>
    <row r="6" spans="1:32" s="19" customFormat="1" ht="20.100000000000001" customHeight="1" x14ac:dyDescent="0.3">
      <c r="A6" s="56"/>
      <c r="B6" s="1" t="s">
        <v>97</v>
      </c>
      <c r="C6" s="5"/>
      <c r="D6" s="6"/>
      <c r="E6" s="7"/>
      <c r="F6" s="1"/>
      <c r="G6" s="8"/>
      <c r="H6" s="4"/>
      <c r="I6" s="9"/>
      <c r="J6" s="9"/>
      <c r="K6" s="7"/>
      <c r="L6" s="16"/>
      <c r="M6" s="4"/>
      <c r="N6" s="7"/>
      <c r="P6" s="28">
        <f t="shared" ref="P6" si="0">N6*D6</f>
        <v>0</v>
      </c>
    </row>
    <row r="7" spans="1:32" s="28" customFormat="1" ht="36" customHeight="1" x14ac:dyDescent="0.3">
      <c r="A7" s="57">
        <v>1</v>
      </c>
      <c r="B7" s="73" t="s">
        <v>135</v>
      </c>
      <c r="C7" s="74" t="s">
        <v>15</v>
      </c>
      <c r="D7" s="74">
        <v>136.01</v>
      </c>
      <c r="E7" s="74"/>
      <c r="F7" s="12">
        <f>D7*E7</f>
        <v>0</v>
      </c>
      <c r="G7" s="76"/>
      <c r="H7" s="77"/>
      <c r="I7" s="78"/>
      <c r="J7" s="78"/>
      <c r="K7" s="74"/>
      <c r="L7" s="14"/>
      <c r="M7" s="58"/>
    </row>
    <row r="8" spans="1:32" s="28" customFormat="1" ht="54" x14ac:dyDescent="0.3">
      <c r="A8" s="57"/>
      <c r="B8" s="79"/>
      <c r="C8" s="74"/>
      <c r="D8" s="74"/>
      <c r="E8" s="74"/>
      <c r="F8" s="75"/>
      <c r="G8" s="80" t="s">
        <v>98</v>
      </c>
      <c r="H8" s="81" t="s">
        <v>19</v>
      </c>
      <c r="I8" s="81">
        <v>11</v>
      </c>
      <c r="J8" s="78">
        <f>I8*D7</f>
        <v>1496.11</v>
      </c>
      <c r="K8" s="74"/>
      <c r="L8" s="14"/>
      <c r="M8" s="14" t="s">
        <v>17</v>
      </c>
    </row>
    <row r="9" spans="1:32" s="28" customFormat="1" x14ac:dyDescent="0.3">
      <c r="A9" s="57"/>
      <c r="B9" s="79"/>
      <c r="C9" s="74"/>
      <c r="D9" s="74"/>
      <c r="E9" s="74"/>
      <c r="F9" s="75"/>
      <c r="G9" s="80" t="s">
        <v>99</v>
      </c>
      <c r="H9" s="81" t="s">
        <v>100</v>
      </c>
      <c r="I9" s="81">
        <v>3.5</v>
      </c>
      <c r="J9" s="78">
        <f>I9*D7</f>
        <v>476.03499999999997</v>
      </c>
      <c r="K9" s="74"/>
      <c r="L9" s="14"/>
      <c r="M9" s="14" t="s">
        <v>17</v>
      </c>
    </row>
    <row r="10" spans="1:32" s="28" customFormat="1" ht="54" x14ac:dyDescent="0.3">
      <c r="A10" s="57"/>
      <c r="B10" s="79"/>
      <c r="C10" s="74"/>
      <c r="D10" s="74"/>
      <c r="E10" s="74"/>
      <c r="F10" s="75"/>
      <c r="G10" s="80" t="s">
        <v>101</v>
      </c>
      <c r="H10" s="81" t="s">
        <v>21</v>
      </c>
      <c r="I10" s="82">
        <f>0.402*0.115</f>
        <v>4.6230000000000007E-2</v>
      </c>
      <c r="J10" s="78">
        <f>I10*D7</f>
        <v>6.2877423000000006</v>
      </c>
      <c r="K10" s="74"/>
      <c r="L10" s="14"/>
      <c r="M10" s="14" t="s">
        <v>17</v>
      </c>
    </row>
    <row r="11" spans="1:32" s="28" customFormat="1" x14ac:dyDescent="0.3">
      <c r="A11" s="57"/>
      <c r="B11" s="79"/>
      <c r="C11" s="74"/>
      <c r="D11" s="74"/>
      <c r="E11" s="74"/>
      <c r="F11" s="75"/>
      <c r="G11" s="80" t="s">
        <v>102</v>
      </c>
      <c r="H11" s="81" t="s">
        <v>24</v>
      </c>
      <c r="I11" s="81">
        <f>J11/D7</f>
        <v>4.2702742445408431E-4</v>
      </c>
      <c r="J11" s="78">
        <v>5.808E-2</v>
      </c>
      <c r="K11" s="74"/>
      <c r="L11" s="14"/>
      <c r="M11" s="14" t="s">
        <v>17</v>
      </c>
    </row>
    <row r="12" spans="1:32" s="28" customFormat="1" ht="20.100000000000001" customHeight="1" x14ac:dyDescent="0.3">
      <c r="A12" s="57"/>
      <c r="B12" s="79"/>
      <c r="C12" s="74"/>
      <c r="D12" s="74"/>
      <c r="E12" s="74"/>
      <c r="F12" s="75"/>
      <c r="G12" s="80" t="s">
        <v>103</v>
      </c>
      <c r="H12" s="81" t="s">
        <v>24</v>
      </c>
      <c r="I12" s="81">
        <f>J12/D7</f>
        <v>8.7125946621571945E-5</v>
      </c>
      <c r="J12" s="78">
        <v>1.1849999999999999E-2</v>
      </c>
      <c r="K12" s="74"/>
      <c r="L12" s="14"/>
      <c r="M12" s="14" t="s">
        <v>17</v>
      </c>
    </row>
    <row r="13" spans="1:32" s="28" customFormat="1" ht="20.100000000000001" customHeight="1" x14ac:dyDescent="0.3">
      <c r="A13" s="57"/>
      <c r="B13" s="79"/>
      <c r="C13" s="74"/>
      <c r="D13" s="74"/>
      <c r="E13" s="74"/>
      <c r="F13" s="75"/>
      <c r="G13" s="80" t="s">
        <v>61</v>
      </c>
      <c r="H13" s="81" t="s">
        <v>15</v>
      </c>
      <c r="I13" s="81">
        <f>J13/D7</f>
        <v>3.3719579442688045E-2</v>
      </c>
      <c r="J13" s="78">
        <f>39.88*0.115</f>
        <v>4.5862000000000007</v>
      </c>
      <c r="K13" s="74"/>
      <c r="L13" s="14"/>
      <c r="M13" s="14" t="s">
        <v>17</v>
      </c>
    </row>
    <row r="14" spans="1:32" s="28" customFormat="1" ht="36" x14ac:dyDescent="0.3">
      <c r="A14" s="57"/>
      <c r="B14" s="79"/>
      <c r="C14" s="74"/>
      <c r="D14" s="74"/>
      <c r="E14" s="74"/>
      <c r="F14" s="75"/>
      <c r="G14" s="80" t="s">
        <v>104</v>
      </c>
      <c r="H14" s="81" t="s">
        <v>15</v>
      </c>
      <c r="I14" s="81">
        <f>J14/D7</f>
        <v>6.2495404749650764E-3</v>
      </c>
      <c r="J14" s="78">
        <f>3.4*0.25</f>
        <v>0.85</v>
      </c>
      <c r="K14" s="74"/>
      <c r="L14" s="14"/>
      <c r="M14" s="14" t="s">
        <v>17</v>
      </c>
    </row>
    <row r="15" spans="1:32" s="28" customFormat="1" ht="52.2" x14ac:dyDescent="0.3">
      <c r="A15" s="57">
        <v>2</v>
      </c>
      <c r="B15" s="79" t="s">
        <v>134</v>
      </c>
      <c r="C15" s="74" t="s">
        <v>15</v>
      </c>
      <c r="D15" s="74">
        <v>19.2</v>
      </c>
      <c r="E15" s="74"/>
      <c r="F15" s="12">
        <f>D15*E15</f>
        <v>0</v>
      </c>
      <c r="G15" s="102"/>
      <c r="H15" s="102"/>
      <c r="I15" s="102"/>
      <c r="J15" s="102"/>
      <c r="K15" s="74"/>
      <c r="L15" s="54"/>
      <c r="M15" s="58"/>
    </row>
    <row r="16" spans="1:32" s="19" customFormat="1" ht="54" x14ac:dyDescent="0.3">
      <c r="A16" s="57"/>
      <c r="B16" s="79"/>
      <c r="C16" s="74"/>
      <c r="D16" s="74"/>
      <c r="E16" s="74"/>
      <c r="F16" s="75"/>
      <c r="G16" s="80" t="s">
        <v>98</v>
      </c>
      <c r="H16" s="81" t="s">
        <v>19</v>
      </c>
      <c r="I16" s="81">
        <v>11</v>
      </c>
      <c r="J16" s="78">
        <f>I16*$D$15</f>
        <v>211.2</v>
      </c>
      <c r="K16" s="74"/>
      <c r="L16" s="14"/>
      <c r="M16" s="14" t="s">
        <v>17</v>
      </c>
    </row>
    <row r="17" spans="1:16" s="28" customFormat="1" ht="20.100000000000001" customHeight="1" x14ac:dyDescent="0.3">
      <c r="A17" s="57"/>
      <c r="B17" s="79"/>
      <c r="C17" s="74"/>
      <c r="D17" s="74"/>
      <c r="E17" s="74"/>
      <c r="F17" s="75"/>
      <c r="G17" s="80" t="s">
        <v>99</v>
      </c>
      <c r="H17" s="81" t="s">
        <v>100</v>
      </c>
      <c r="I17" s="81">
        <v>3.5</v>
      </c>
      <c r="J17" s="78">
        <f>I17*$D$15</f>
        <v>67.2</v>
      </c>
      <c r="K17" s="74"/>
      <c r="L17" s="14"/>
      <c r="M17" s="14" t="s">
        <v>17</v>
      </c>
    </row>
    <row r="18" spans="1:16" s="28" customFormat="1" ht="54" x14ac:dyDescent="0.3">
      <c r="A18" s="57"/>
      <c r="B18" s="79"/>
      <c r="C18" s="74"/>
      <c r="D18" s="74"/>
      <c r="E18" s="74"/>
      <c r="F18" s="75"/>
      <c r="G18" s="80" t="s">
        <v>101</v>
      </c>
      <c r="H18" s="81" t="s">
        <v>21</v>
      </c>
      <c r="I18" s="82">
        <f>0.347*0.115*0.2</f>
        <v>7.9810000000000002E-3</v>
      </c>
      <c r="J18" s="78">
        <f>I18*D15</f>
        <v>0.15323519999999999</v>
      </c>
      <c r="K18" s="74"/>
      <c r="L18" s="14"/>
      <c r="M18" s="14" t="s">
        <v>17</v>
      </c>
    </row>
    <row r="19" spans="1:16" s="28" customFormat="1" ht="20.100000000000001" customHeight="1" x14ac:dyDescent="0.3">
      <c r="A19" s="57"/>
      <c r="B19" s="79"/>
      <c r="C19" s="74"/>
      <c r="D19" s="74"/>
      <c r="E19" s="74"/>
      <c r="F19" s="75"/>
      <c r="G19" s="80" t="s">
        <v>102</v>
      </c>
      <c r="H19" s="81" t="s">
        <v>24</v>
      </c>
      <c r="I19" s="81">
        <f>J19/D15</f>
        <v>4.2708333333333341E-4</v>
      </c>
      <c r="J19" s="78">
        <v>8.2000000000000007E-3</v>
      </c>
      <c r="K19" s="74"/>
      <c r="L19" s="14"/>
      <c r="M19" s="14" t="s">
        <v>17</v>
      </c>
    </row>
    <row r="20" spans="1:16" s="28" customFormat="1" ht="20.100000000000001" customHeight="1" x14ac:dyDescent="0.3">
      <c r="A20" s="57"/>
      <c r="B20" s="79"/>
      <c r="C20" s="74"/>
      <c r="D20" s="74"/>
      <c r="E20" s="74"/>
      <c r="F20" s="75"/>
      <c r="G20" s="80" t="s">
        <v>103</v>
      </c>
      <c r="H20" s="81" t="s">
        <v>24</v>
      </c>
      <c r="I20" s="81">
        <f>J20/D15</f>
        <v>2.057291666666667E-4</v>
      </c>
      <c r="J20" s="78">
        <v>3.9500000000000004E-3</v>
      </c>
      <c r="K20" s="74"/>
      <c r="L20" s="14"/>
      <c r="M20" s="14" t="s">
        <v>17</v>
      </c>
    </row>
    <row r="21" spans="1:16" s="28" customFormat="1" ht="20.100000000000001" customHeight="1" x14ac:dyDescent="0.3">
      <c r="A21" s="57"/>
      <c r="B21" s="79"/>
      <c r="C21" s="74"/>
      <c r="D21" s="74"/>
      <c r="E21" s="74"/>
      <c r="F21" s="75"/>
      <c r="G21" s="80" t="s">
        <v>61</v>
      </c>
      <c r="H21" s="81" t="s">
        <v>15</v>
      </c>
      <c r="I21" s="81">
        <f>J21/D15</f>
        <v>3.9231770833333332E-2</v>
      </c>
      <c r="J21" s="78">
        <f>6.55*0.115</f>
        <v>0.75324999999999998</v>
      </c>
      <c r="K21" s="74"/>
      <c r="L21" s="14"/>
      <c r="M21" s="14" t="s">
        <v>17</v>
      </c>
    </row>
    <row r="22" spans="1:16" s="28" customFormat="1" x14ac:dyDescent="0.3">
      <c r="A22" s="57">
        <v>3</v>
      </c>
      <c r="B22" s="79" t="s">
        <v>105</v>
      </c>
      <c r="C22" s="74" t="s">
        <v>21</v>
      </c>
      <c r="D22" s="74">
        <v>2.81</v>
      </c>
      <c r="E22" s="74"/>
      <c r="F22" s="12">
        <f>D22*E22</f>
        <v>0</v>
      </c>
      <c r="G22" s="80"/>
      <c r="H22" s="81"/>
      <c r="I22" s="81"/>
      <c r="J22" s="78"/>
      <c r="K22" s="74"/>
      <c r="L22" s="14"/>
      <c r="M22" s="58"/>
    </row>
    <row r="23" spans="1:16" s="28" customFormat="1" x14ac:dyDescent="0.3">
      <c r="A23" s="57"/>
      <c r="B23" s="79"/>
      <c r="C23" s="74"/>
      <c r="D23" s="74"/>
      <c r="E23" s="74"/>
      <c r="F23" s="75"/>
      <c r="G23" s="80" t="s">
        <v>106</v>
      </c>
      <c r="H23" s="81" t="s">
        <v>19</v>
      </c>
      <c r="I23" s="81">
        <v>205</v>
      </c>
      <c r="J23" s="78">
        <f>$D$22*I23</f>
        <v>576.04999999999995</v>
      </c>
      <c r="K23" s="74"/>
      <c r="L23" s="14"/>
      <c r="M23" s="14" t="s">
        <v>17</v>
      </c>
    </row>
    <row r="24" spans="1:16" s="28" customFormat="1" ht="36" x14ac:dyDescent="0.3">
      <c r="A24" s="57"/>
      <c r="B24" s="79"/>
      <c r="C24" s="74"/>
      <c r="D24" s="74"/>
      <c r="E24" s="74"/>
      <c r="F24" s="75"/>
      <c r="G24" s="80" t="s">
        <v>107</v>
      </c>
      <c r="H24" s="81" t="s">
        <v>21</v>
      </c>
      <c r="I24" s="82">
        <v>0.25800000000000001</v>
      </c>
      <c r="J24" s="78">
        <f>$D$22*I24</f>
        <v>0.72498000000000007</v>
      </c>
      <c r="K24" s="74"/>
      <c r="L24" s="14"/>
      <c r="M24" s="14" t="s">
        <v>17</v>
      </c>
    </row>
    <row r="25" spans="1:16" s="28" customFormat="1" ht="20.100000000000001" customHeight="1" x14ac:dyDescent="0.3">
      <c r="A25" s="57"/>
      <c r="B25" s="79"/>
      <c r="C25" s="74"/>
      <c r="D25" s="74"/>
      <c r="E25" s="74"/>
      <c r="F25" s="75"/>
      <c r="G25" s="80" t="s">
        <v>112</v>
      </c>
      <c r="H25" s="81" t="s">
        <v>15</v>
      </c>
      <c r="I25" s="81">
        <f>J25/D22</f>
        <v>1.7600000000000002</v>
      </c>
      <c r="J25" s="78">
        <f>(D22/0.25/3.5)*7*0.2*1.1</f>
        <v>4.9456000000000007</v>
      </c>
      <c r="K25" s="74"/>
      <c r="L25" s="14"/>
      <c r="M25" s="14" t="s">
        <v>17</v>
      </c>
    </row>
    <row r="26" spans="1:16" s="28" customFormat="1" ht="20.100000000000001" customHeight="1" x14ac:dyDescent="0.3">
      <c r="A26" s="57"/>
      <c r="B26" s="79"/>
      <c r="C26" s="74"/>
      <c r="D26" s="74"/>
      <c r="E26" s="74"/>
      <c r="F26" s="75"/>
      <c r="G26" s="80" t="s">
        <v>102</v>
      </c>
      <c r="H26" s="81" t="s">
        <v>24</v>
      </c>
      <c r="I26" s="81">
        <f>J26/D22</f>
        <v>1.1131672597864769E-2</v>
      </c>
      <c r="J26" s="78">
        <v>3.1280000000000002E-2</v>
      </c>
      <c r="K26" s="74"/>
      <c r="L26" s="14"/>
      <c r="M26" s="14" t="s">
        <v>17</v>
      </c>
    </row>
    <row r="27" spans="1:16" s="28" customFormat="1" ht="20.100000000000001" customHeight="1" x14ac:dyDescent="0.3">
      <c r="A27" s="57"/>
      <c r="B27" s="79"/>
      <c r="C27" s="74"/>
      <c r="D27" s="74"/>
      <c r="E27" s="74"/>
      <c r="F27" s="75"/>
      <c r="G27" s="80" t="s">
        <v>61</v>
      </c>
      <c r="H27" s="81" t="s">
        <v>15</v>
      </c>
      <c r="I27" s="81">
        <f>J27/D22</f>
        <v>0.4804270462633452</v>
      </c>
      <c r="J27" s="78">
        <f>5.4*0.25</f>
        <v>1.35</v>
      </c>
      <c r="K27" s="74"/>
      <c r="L27" s="14"/>
      <c r="M27" s="14" t="s">
        <v>17</v>
      </c>
    </row>
    <row r="28" spans="1:16" s="28" customFormat="1" x14ac:dyDescent="0.3">
      <c r="A28" s="83">
        <v>4</v>
      </c>
      <c r="B28" s="79" t="s">
        <v>25</v>
      </c>
      <c r="C28" s="74" t="s">
        <v>19</v>
      </c>
      <c r="D28" s="74">
        <v>12</v>
      </c>
      <c r="E28" s="74"/>
      <c r="F28" s="12">
        <f>D28*E28</f>
        <v>0</v>
      </c>
      <c r="G28" s="80"/>
      <c r="H28" s="81"/>
      <c r="I28" s="81"/>
      <c r="J28" s="78"/>
      <c r="K28" s="74"/>
      <c r="L28" s="77"/>
      <c r="M28" s="84"/>
    </row>
    <row r="29" spans="1:16" s="28" customFormat="1" x14ac:dyDescent="0.3">
      <c r="A29" s="83"/>
      <c r="B29" s="79"/>
      <c r="C29" s="74"/>
      <c r="D29" s="74"/>
      <c r="E29" s="74"/>
      <c r="F29" s="75"/>
      <c r="G29" s="80" t="s">
        <v>108</v>
      </c>
      <c r="H29" s="81" t="s">
        <v>19</v>
      </c>
      <c r="I29" s="85">
        <v>1</v>
      </c>
      <c r="J29" s="81">
        <v>4</v>
      </c>
      <c r="K29" s="74"/>
      <c r="L29" s="77"/>
      <c r="M29" s="14" t="s">
        <v>17</v>
      </c>
    </row>
    <row r="30" spans="1:16" s="28" customFormat="1" x14ac:dyDescent="0.3">
      <c r="A30" s="83"/>
      <c r="B30" s="79"/>
      <c r="C30" s="74"/>
      <c r="D30" s="74"/>
      <c r="E30" s="74"/>
      <c r="F30" s="75"/>
      <c r="G30" s="80" t="s">
        <v>109</v>
      </c>
      <c r="H30" s="81" t="s">
        <v>19</v>
      </c>
      <c r="I30" s="85">
        <v>1</v>
      </c>
      <c r="J30" s="81">
        <v>2</v>
      </c>
      <c r="K30" s="74"/>
      <c r="L30" s="77"/>
      <c r="M30" s="14" t="s">
        <v>17</v>
      </c>
    </row>
    <row r="31" spans="1:16" s="28" customFormat="1" x14ac:dyDescent="0.3">
      <c r="A31" s="83"/>
      <c r="B31" s="79"/>
      <c r="C31" s="74"/>
      <c r="D31" s="74"/>
      <c r="E31" s="74"/>
      <c r="F31" s="75"/>
      <c r="G31" s="86" t="s">
        <v>110</v>
      </c>
      <c r="H31" s="81" t="s">
        <v>19</v>
      </c>
      <c r="I31" s="81">
        <v>1</v>
      </c>
      <c r="J31" s="85">
        <v>6</v>
      </c>
      <c r="K31" s="74"/>
      <c r="L31" s="77"/>
      <c r="M31" s="14" t="s">
        <v>17</v>
      </c>
    </row>
    <row r="32" spans="1:16" s="19" customFormat="1" ht="20.100000000000001" customHeight="1" x14ac:dyDescent="0.3">
      <c r="A32" s="56"/>
      <c r="B32" s="1" t="s">
        <v>41</v>
      </c>
      <c r="C32" s="5"/>
      <c r="D32" s="6"/>
      <c r="E32" s="7"/>
      <c r="F32" s="1"/>
      <c r="G32" s="8"/>
      <c r="H32" s="4"/>
      <c r="I32" s="9"/>
      <c r="J32" s="9"/>
      <c r="K32" s="7"/>
      <c r="L32" s="16"/>
      <c r="M32" s="4"/>
      <c r="N32" s="7"/>
      <c r="P32" s="28">
        <f t="shared" ref="P32:P100" si="1">N32*D32</f>
        <v>0</v>
      </c>
    </row>
    <row r="33" spans="1:16" s="28" customFormat="1" x14ac:dyDescent="0.3">
      <c r="A33" s="57">
        <v>5</v>
      </c>
      <c r="B33" s="10" t="s">
        <v>28</v>
      </c>
      <c r="C33" s="11" t="s">
        <v>21</v>
      </c>
      <c r="D33" s="11">
        <v>107.59</v>
      </c>
      <c r="E33" s="71"/>
      <c r="F33" s="12">
        <f>D33*E33</f>
        <v>0</v>
      </c>
      <c r="G33" s="13"/>
      <c r="H33" s="14"/>
      <c r="I33" s="15"/>
      <c r="J33" s="15"/>
      <c r="K33" s="71"/>
      <c r="L33" s="58"/>
      <c r="M33" s="14"/>
      <c r="N33" s="20">
        <f>1583.33</f>
        <v>1583.33</v>
      </c>
      <c r="P33" s="28">
        <f t="shared" ref="P33:P53" si="2">N33*D33</f>
        <v>170350.47469999999</v>
      </c>
    </row>
    <row r="34" spans="1:16" s="28" customFormat="1" ht="20.100000000000001" customHeight="1" x14ac:dyDescent="0.3">
      <c r="A34" s="57"/>
      <c r="B34" s="10"/>
      <c r="C34" s="11"/>
      <c r="D34" s="11"/>
      <c r="E34" s="11"/>
      <c r="F34" s="12"/>
      <c r="G34" s="80" t="s">
        <v>106</v>
      </c>
      <c r="H34" s="14" t="s">
        <v>19</v>
      </c>
      <c r="I34" s="15">
        <v>195</v>
      </c>
      <c r="J34" s="15">
        <f>I34*D33</f>
        <v>20980.05</v>
      </c>
      <c r="K34" s="11"/>
      <c r="L34" s="58"/>
      <c r="M34" s="14" t="s">
        <v>17</v>
      </c>
      <c r="N34" s="11"/>
      <c r="P34" s="28">
        <f t="shared" si="2"/>
        <v>0</v>
      </c>
    </row>
    <row r="35" spans="1:16" s="28" customFormat="1" ht="20.100000000000001" customHeight="1" x14ac:dyDescent="0.3">
      <c r="A35" s="57"/>
      <c r="B35" s="10"/>
      <c r="C35" s="11"/>
      <c r="D35" s="11"/>
      <c r="E35" s="11"/>
      <c r="F35" s="12"/>
      <c r="G35" s="13" t="s">
        <v>113</v>
      </c>
      <c r="H35" s="14" t="s">
        <v>19</v>
      </c>
      <c r="I35" s="15">
        <v>13</v>
      </c>
      <c r="J35" s="15">
        <f>I35*D33</f>
        <v>1398.67</v>
      </c>
      <c r="K35" s="11"/>
      <c r="L35" s="58"/>
      <c r="M35" s="14" t="s">
        <v>17</v>
      </c>
      <c r="N35" s="11"/>
      <c r="P35" s="28">
        <f t="shared" si="2"/>
        <v>0</v>
      </c>
    </row>
    <row r="36" spans="1:16" s="28" customFormat="1" ht="20.100000000000001" customHeight="1" x14ac:dyDescent="0.3">
      <c r="A36" s="57"/>
      <c r="B36" s="10"/>
      <c r="C36" s="11"/>
      <c r="D36" s="11"/>
      <c r="E36" s="11"/>
      <c r="F36" s="12"/>
      <c r="G36" s="13" t="s">
        <v>20</v>
      </c>
      <c r="H36" s="14" t="s">
        <v>21</v>
      </c>
      <c r="I36" s="15">
        <v>0.3</v>
      </c>
      <c r="J36" s="15">
        <f>I36*D33</f>
        <v>32.277000000000001</v>
      </c>
      <c r="K36" s="11"/>
      <c r="L36" s="58"/>
      <c r="M36" s="14" t="s">
        <v>17</v>
      </c>
      <c r="N36" s="11"/>
      <c r="P36" s="28">
        <f t="shared" si="2"/>
        <v>0</v>
      </c>
    </row>
    <row r="37" spans="1:16" s="28" customFormat="1" ht="20.100000000000001" customHeight="1" x14ac:dyDescent="0.3">
      <c r="A37" s="57"/>
      <c r="B37" s="10"/>
      <c r="C37" s="11"/>
      <c r="D37" s="11"/>
      <c r="E37" s="11"/>
      <c r="F37" s="12"/>
      <c r="G37" s="13" t="s">
        <v>112</v>
      </c>
      <c r="H37" s="14" t="s">
        <v>15</v>
      </c>
      <c r="I37" s="15">
        <v>2</v>
      </c>
      <c r="J37" s="15">
        <f>I37*D33</f>
        <v>215.18</v>
      </c>
      <c r="K37" s="11"/>
      <c r="L37" s="58"/>
      <c r="M37" s="14" t="s">
        <v>17</v>
      </c>
      <c r="N37" s="11"/>
      <c r="P37" s="28">
        <f t="shared" si="2"/>
        <v>0</v>
      </c>
    </row>
    <row r="38" spans="1:16" s="28" customFormat="1" ht="20.100000000000001" customHeight="1" x14ac:dyDescent="0.3">
      <c r="A38" s="57"/>
      <c r="B38" s="10"/>
      <c r="C38" s="11"/>
      <c r="D38" s="11"/>
      <c r="E38" s="11"/>
      <c r="F38" s="12"/>
      <c r="G38" s="80" t="s">
        <v>61</v>
      </c>
      <c r="H38" s="14" t="s">
        <v>15</v>
      </c>
      <c r="I38" s="15">
        <v>0.3</v>
      </c>
      <c r="J38" s="15">
        <f>I38*D33</f>
        <v>32.277000000000001</v>
      </c>
      <c r="K38" s="11"/>
      <c r="L38" s="58"/>
      <c r="M38" s="14" t="s">
        <v>17</v>
      </c>
      <c r="N38" s="11"/>
      <c r="P38" s="28">
        <f t="shared" ref="P38" si="3">N38*D38</f>
        <v>0</v>
      </c>
    </row>
    <row r="39" spans="1:16" s="28" customFormat="1" ht="20.100000000000001" customHeight="1" x14ac:dyDescent="0.3">
      <c r="A39" s="57"/>
      <c r="B39" s="10"/>
      <c r="C39" s="11"/>
      <c r="D39" s="11"/>
      <c r="E39" s="11"/>
      <c r="F39" s="12"/>
      <c r="G39" s="13" t="s">
        <v>102</v>
      </c>
      <c r="H39" s="14" t="s">
        <v>24</v>
      </c>
      <c r="I39" s="15">
        <v>9.7999999999999997E-4</v>
      </c>
      <c r="J39" s="15">
        <f>I39*D33</f>
        <v>0.1054382</v>
      </c>
      <c r="K39" s="11"/>
      <c r="L39" s="58"/>
      <c r="M39" s="14" t="s">
        <v>17</v>
      </c>
      <c r="N39" s="11"/>
      <c r="P39" s="28">
        <f t="shared" si="2"/>
        <v>0</v>
      </c>
    </row>
    <row r="40" spans="1:16" s="28" customFormat="1" ht="20.100000000000001" customHeight="1" x14ac:dyDescent="0.3">
      <c r="A40" s="57"/>
      <c r="B40" s="10"/>
      <c r="C40" s="11"/>
      <c r="D40" s="11"/>
      <c r="E40" s="11"/>
      <c r="F40" s="12"/>
      <c r="G40" s="76" t="s">
        <v>115</v>
      </c>
      <c r="H40" s="14" t="s">
        <v>31</v>
      </c>
      <c r="I40" s="15">
        <v>0.89227623385072996</v>
      </c>
      <c r="J40" s="101">
        <f>I40*D33</f>
        <v>96.000000000000043</v>
      </c>
      <c r="K40" s="11"/>
      <c r="L40" s="58"/>
      <c r="M40" s="14" t="s">
        <v>17</v>
      </c>
      <c r="N40" s="11"/>
      <c r="P40" s="28">
        <f t="shared" si="2"/>
        <v>0</v>
      </c>
    </row>
    <row r="41" spans="1:16" s="28" customFormat="1" ht="20.100000000000001" customHeight="1" x14ac:dyDescent="0.3">
      <c r="A41" s="57"/>
      <c r="B41" s="10"/>
      <c r="C41" s="11"/>
      <c r="D41" s="11"/>
      <c r="E41" s="11"/>
      <c r="F41" s="12"/>
      <c r="G41" s="76" t="s">
        <v>114</v>
      </c>
      <c r="H41" s="14" t="s">
        <v>31</v>
      </c>
      <c r="I41" s="15">
        <v>1.7845524677014599</v>
      </c>
      <c r="J41" s="15">
        <f>I41*D33</f>
        <v>192.00000000000009</v>
      </c>
      <c r="K41" s="11"/>
      <c r="L41" s="58"/>
      <c r="M41" s="14" t="s">
        <v>17</v>
      </c>
      <c r="N41" s="11"/>
      <c r="P41" s="28">
        <f t="shared" si="2"/>
        <v>0</v>
      </c>
    </row>
    <row r="42" spans="1:16" s="28" customFormat="1" x14ac:dyDescent="0.3">
      <c r="A42" s="57">
        <v>6</v>
      </c>
      <c r="B42" s="10" t="s">
        <v>35</v>
      </c>
      <c r="C42" s="11" t="s">
        <v>21</v>
      </c>
      <c r="D42" s="11">
        <v>2.2242500000000001</v>
      </c>
      <c r="E42" s="71"/>
      <c r="F42" s="12">
        <f>D42*E42</f>
        <v>0</v>
      </c>
      <c r="G42" s="13"/>
      <c r="H42" s="14"/>
      <c r="I42" s="15"/>
      <c r="J42" s="15"/>
      <c r="K42" s="71"/>
      <c r="L42" s="58"/>
      <c r="M42" s="14"/>
      <c r="N42" s="20">
        <v>1583.33</v>
      </c>
      <c r="P42" s="28">
        <f t="shared" ref="P42:P47" si="4">N42*D42</f>
        <v>3521.7217525000001</v>
      </c>
    </row>
    <row r="43" spans="1:16" s="28" customFormat="1" ht="20.100000000000001" customHeight="1" x14ac:dyDescent="0.3">
      <c r="A43" s="57"/>
      <c r="B43" s="10"/>
      <c r="C43" s="11"/>
      <c r="D43" s="11"/>
      <c r="E43" s="11"/>
      <c r="F43" s="12"/>
      <c r="G43" s="13" t="s">
        <v>113</v>
      </c>
      <c r="H43" s="14" t="s">
        <v>19</v>
      </c>
      <c r="I43" s="15">
        <v>395</v>
      </c>
      <c r="J43" s="15">
        <f>I43*D42</f>
        <v>878.57875000000001</v>
      </c>
      <c r="K43" s="11"/>
      <c r="L43" s="58"/>
      <c r="M43" s="14" t="s">
        <v>17</v>
      </c>
      <c r="N43" s="11"/>
      <c r="P43" s="28">
        <f t="shared" si="4"/>
        <v>0</v>
      </c>
    </row>
    <row r="44" spans="1:16" s="28" customFormat="1" ht="20.100000000000001" customHeight="1" x14ac:dyDescent="0.3">
      <c r="A44" s="57"/>
      <c r="B44" s="10"/>
      <c r="C44" s="11"/>
      <c r="D44" s="11"/>
      <c r="E44" s="11"/>
      <c r="F44" s="12"/>
      <c r="G44" s="13" t="s">
        <v>36</v>
      </c>
      <c r="H44" s="14" t="s">
        <v>21</v>
      </c>
      <c r="I44" s="15">
        <v>0.3</v>
      </c>
      <c r="J44" s="15">
        <f>I44*D42</f>
        <v>0.66727499999999995</v>
      </c>
      <c r="K44" s="11"/>
      <c r="L44" s="58"/>
      <c r="M44" s="14" t="s">
        <v>17</v>
      </c>
      <c r="N44" s="11"/>
      <c r="P44" s="28">
        <f t="shared" si="4"/>
        <v>0</v>
      </c>
    </row>
    <row r="45" spans="1:16" s="28" customFormat="1" ht="20.100000000000001" customHeight="1" x14ac:dyDescent="0.3">
      <c r="A45" s="57"/>
      <c r="B45" s="10"/>
      <c r="C45" s="11"/>
      <c r="D45" s="11"/>
      <c r="E45" s="11"/>
      <c r="F45" s="12"/>
      <c r="G45" s="13" t="s">
        <v>112</v>
      </c>
      <c r="H45" s="14" t="s">
        <v>15</v>
      </c>
      <c r="I45" s="15">
        <v>2</v>
      </c>
      <c r="J45" s="15">
        <f>I45*D42</f>
        <v>4.4485000000000001</v>
      </c>
      <c r="K45" s="11"/>
      <c r="L45" s="58"/>
      <c r="M45" s="14" t="s">
        <v>17</v>
      </c>
      <c r="N45" s="11"/>
      <c r="P45" s="28">
        <f t="shared" si="4"/>
        <v>0</v>
      </c>
    </row>
    <row r="46" spans="1:16" s="28" customFormat="1" ht="20.100000000000001" customHeight="1" x14ac:dyDescent="0.3">
      <c r="A46" s="57"/>
      <c r="B46" s="10"/>
      <c r="C46" s="11"/>
      <c r="D46" s="11"/>
      <c r="E46" s="11"/>
      <c r="F46" s="12"/>
      <c r="G46" s="80" t="s">
        <v>61</v>
      </c>
      <c r="H46" s="14" t="s">
        <v>15</v>
      </c>
      <c r="I46" s="15">
        <v>0.41</v>
      </c>
      <c r="J46" s="15">
        <f>I46*D42</f>
        <v>0.91194249999999999</v>
      </c>
      <c r="K46" s="11"/>
      <c r="L46" s="58"/>
      <c r="M46" s="14" t="s">
        <v>17</v>
      </c>
      <c r="N46" s="11"/>
      <c r="P46" s="28">
        <f t="shared" si="4"/>
        <v>0</v>
      </c>
    </row>
    <row r="47" spans="1:16" s="28" customFormat="1" ht="20.100000000000001" customHeight="1" x14ac:dyDescent="0.3">
      <c r="A47" s="57"/>
      <c r="B47" s="10"/>
      <c r="C47" s="11"/>
      <c r="D47" s="11"/>
      <c r="E47" s="11"/>
      <c r="F47" s="12"/>
      <c r="G47" s="13" t="s">
        <v>102</v>
      </c>
      <c r="H47" s="14" t="s">
        <v>24</v>
      </c>
      <c r="I47" s="15">
        <v>5.5000000000000003E-4</v>
      </c>
      <c r="J47" s="15">
        <f>I47*D42</f>
        <v>1.2233375000000001E-3</v>
      </c>
      <c r="K47" s="11"/>
      <c r="L47" s="58"/>
      <c r="M47" s="14" t="s">
        <v>17</v>
      </c>
      <c r="N47" s="11"/>
      <c r="P47" s="28">
        <f t="shared" si="4"/>
        <v>0</v>
      </c>
    </row>
    <row r="48" spans="1:16" s="28" customFormat="1" ht="34.799999999999997" x14ac:dyDescent="0.3">
      <c r="A48" s="57">
        <v>7</v>
      </c>
      <c r="B48" s="10" t="s">
        <v>122</v>
      </c>
      <c r="C48" s="11" t="s">
        <v>21</v>
      </c>
      <c r="D48" s="11">
        <v>50.545749999999998</v>
      </c>
      <c r="E48" s="71"/>
      <c r="F48" s="12">
        <f>D48*E48</f>
        <v>0</v>
      </c>
      <c r="G48" s="13"/>
      <c r="H48" s="14"/>
      <c r="I48" s="15"/>
      <c r="J48" s="15"/>
      <c r="K48" s="71"/>
      <c r="L48" s="58"/>
      <c r="M48" s="14"/>
      <c r="N48" s="20">
        <v>1583.33</v>
      </c>
      <c r="P48" s="28">
        <f t="shared" si="2"/>
        <v>80030.602347499997</v>
      </c>
    </row>
    <row r="49" spans="1:16" s="28" customFormat="1" ht="20.100000000000001" customHeight="1" x14ac:dyDescent="0.3">
      <c r="A49" s="57"/>
      <c r="B49" s="10"/>
      <c r="C49" s="11"/>
      <c r="D49" s="11"/>
      <c r="E49" s="11"/>
      <c r="F49" s="12"/>
      <c r="G49" s="13" t="s">
        <v>113</v>
      </c>
      <c r="H49" s="14" t="s">
        <v>19</v>
      </c>
      <c r="I49" s="15">
        <v>395</v>
      </c>
      <c r="J49" s="15">
        <f>I49*D48</f>
        <v>19965.571250000001</v>
      </c>
      <c r="K49" s="11"/>
      <c r="L49" s="58"/>
      <c r="M49" s="14" t="s">
        <v>17</v>
      </c>
      <c r="N49" s="11"/>
      <c r="P49" s="28">
        <f t="shared" si="2"/>
        <v>0</v>
      </c>
    </row>
    <row r="50" spans="1:16" s="28" customFormat="1" ht="20.100000000000001" customHeight="1" x14ac:dyDescent="0.3">
      <c r="A50" s="57"/>
      <c r="B50" s="10"/>
      <c r="C50" s="11"/>
      <c r="D50" s="11"/>
      <c r="E50" s="11"/>
      <c r="F50" s="12"/>
      <c r="G50" s="13" t="s">
        <v>36</v>
      </c>
      <c r="H50" s="14" t="s">
        <v>21</v>
      </c>
      <c r="I50" s="15">
        <v>0.3</v>
      </c>
      <c r="J50" s="15">
        <f>I50*D48</f>
        <v>15.163724999999999</v>
      </c>
      <c r="K50" s="11"/>
      <c r="L50" s="58"/>
      <c r="M50" s="14" t="s">
        <v>17</v>
      </c>
      <c r="N50" s="11"/>
      <c r="P50" s="28">
        <f t="shared" si="2"/>
        <v>0</v>
      </c>
    </row>
    <row r="51" spans="1:16" s="28" customFormat="1" ht="20.100000000000001" customHeight="1" x14ac:dyDescent="0.3">
      <c r="A51" s="57"/>
      <c r="B51" s="10"/>
      <c r="C51" s="11"/>
      <c r="D51" s="11"/>
      <c r="E51" s="11"/>
      <c r="F51" s="12"/>
      <c r="G51" s="13" t="s">
        <v>112</v>
      </c>
      <c r="H51" s="14" t="s">
        <v>15</v>
      </c>
      <c r="I51" s="15">
        <v>2</v>
      </c>
      <c r="J51" s="15">
        <f>I51*D48</f>
        <v>101.0915</v>
      </c>
      <c r="K51" s="11"/>
      <c r="L51" s="58"/>
      <c r="M51" s="14" t="s">
        <v>17</v>
      </c>
      <c r="N51" s="11"/>
      <c r="P51" s="28">
        <f t="shared" si="2"/>
        <v>0</v>
      </c>
    </row>
    <row r="52" spans="1:16" s="28" customFormat="1" ht="20.100000000000001" customHeight="1" x14ac:dyDescent="0.3">
      <c r="A52" s="57"/>
      <c r="B52" s="10"/>
      <c r="C52" s="11"/>
      <c r="D52" s="11"/>
      <c r="E52" s="11"/>
      <c r="F52" s="12"/>
      <c r="G52" s="80" t="s">
        <v>61</v>
      </c>
      <c r="H52" s="14" t="s">
        <v>15</v>
      </c>
      <c r="I52" s="15">
        <v>0.41</v>
      </c>
      <c r="J52" s="15">
        <f>I52*D48</f>
        <v>20.723757499999998</v>
      </c>
      <c r="K52" s="11"/>
      <c r="L52" s="58"/>
      <c r="M52" s="14" t="s">
        <v>17</v>
      </c>
      <c r="N52" s="11"/>
      <c r="P52" s="28">
        <f t="shared" si="2"/>
        <v>0</v>
      </c>
    </row>
    <row r="53" spans="1:16" s="28" customFormat="1" ht="20.100000000000001" customHeight="1" x14ac:dyDescent="0.3">
      <c r="A53" s="57"/>
      <c r="B53" s="10"/>
      <c r="C53" s="11"/>
      <c r="D53" s="11"/>
      <c r="E53" s="11"/>
      <c r="F53" s="12"/>
      <c r="G53" s="13" t="s">
        <v>102</v>
      </c>
      <c r="H53" s="14" t="s">
        <v>24</v>
      </c>
      <c r="I53" s="15">
        <v>5.5000000000000003E-4</v>
      </c>
      <c r="J53" s="15">
        <f>I53*D48</f>
        <v>2.78001625E-2</v>
      </c>
      <c r="K53" s="11"/>
      <c r="L53" s="58"/>
      <c r="M53" s="14" t="s">
        <v>17</v>
      </c>
      <c r="N53" s="11"/>
      <c r="P53" s="28">
        <f t="shared" si="2"/>
        <v>0</v>
      </c>
    </row>
    <row r="54" spans="1:16" s="28" customFormat="1" ht="20.100000000000001" customHeight="1" x14ac:dyDescent="0.3">
      <c r="A54" s="57">
        <v>8</v>
      </c>
      <c r="B54" s="10" t="s">
        <v>33</v>
      </c>
      <c r="C54" s="11" t="s">
        <v>15</v>
      </c>
      <c r="D54" s="11">
        <v>501.19</v>
      </c>
      <c r="E54" s="11"/>
      <c r="F54" s="12">
        <f>D54*E54</f>
        <v>0</v>
      </c>
      <c r="G54" s="13"/>
      <c r="H54" s="14"/>
      <c r="I54" s="15"/>
      <c r="J54" s="15"/>
      <c r="K54" s="11"/>
      <c r="L54" s="58"/>
      <c r="M54" s="14"/>
      <c r="N54" s="11" t="e">
        <f>#REF!</f>
        <v>#REF!</v>
      </c>
      <c r="P54" s="28" t="e">
        <f t="shared" si="1"/>
        <v>#REF!</v>
      </c>
    </row>
    <row r="55" spans="1:16" s="28" customFormat="1" ht="20.100000000000001" customHeight="1" x14ac:dyDescent="0.3">
      <c r="A55" s="57"/>
      <c r="B55" s="10"/>
      <c r="C55" s="11"/>
      <c r="D55" s="11"/>
      <c r="E55" s="11"/>
      <c r="F55" s="12"/>
      <c r="G55" s="80" t="s">
        <v>106</v>
      </c>
      <c r="H55" s="14" t="s">
        <v>19</v>
      </c>
      <c r="I55" s="15">
        <v>25</v>
      </c>
      <c r="J55" s="15">
        <f>I55*D54</f>
        <v>12529.75</v>
      </c>
      <c r="K55" s="11"/>
      <c r="L55" s="58"/>
      <c r="M55" s="14" t="s">
        <v>17</v>
      </c>
      <c r="N55" s="11"/>
      <c r="P55" s="28">
        <f t="shared" si="1"/>
        <v>0</v>
      </c>
    </row>
    <row r="56" spans="1:16" s="28" customFormat="1" ht="20.100000000000001" customHeight="1" x14ac:dyDescent="0.3">
      <c r="A56" s="57"/>
      <c r="B56" s="10"/>
      <c r="C56" s="11"/>
      <c r="D56" s="11"/>
      <c r="E56" s="11"/>
      <c r="F56" s="12"/>
      <c r="G56" s="13" t="s">
        <v>113</v>
      </c>
      <c r="H56" s="14" t="s">
        <v>19</v>
      </c>
      <c r="I56" s="15">
        <v>1.32</v>
      </c>
      <c r="J56" s="15">
        <f>I56*D54</f>
        <v>661.57080000000008</v>
      </c>
      <c r="K56" s="11"/>
      <c r="L56" s="58"/>
      <c r="M56" s="14" t="s">
        <v>17</v>
      </c>
      <c r="N56" s="11"/>
      <c r="P56" s="28">
        <f t="shared" si="1"/>
        <v>0</v>
      </c>
    </row>
    <row r="57" spans="1:16" s="28" customFormat="1" ht="20.100000000000001" customHeight="1" x14ac:dyDescent="0.3">
      <c r="A57" s="57"/>
      <c r="B57" s="10"/>
      <c r="C57" s="11"/>
      <c r="D57" s="11"/>
      <c r="E57" s="11"/>
      <c r="F57" s="12"/>
      <c r="G57" s="13" t="s">
        <v>20</v>
      </c>
      <c r="H57" s="14" t="s">
        <v>21</v>
      </c>
      <c r="I57" s="15">
        <v>3.4000000000000002E-2</v>
      </c>
      <c r="J57" s="15">
        <f>I57*D54</f>
        <v>17.040459999999999</v>
      </c>
      <c r="K57" s="11"/>
      <c r="L57" s="58"/>
      <c r="M57" s="14" t="s">
        <v>17</v>
      </c>
      <c r="N57" s="11"/>
      <c r="P57" s="28">
        <f t="shared" si="1"/>
        <v>0</v>
      </c>
    </row>
    <row r="58" spans="1:16" s="28" customFormat="1" ht="20.100000000000001" customHeight="1" x14ac:dyDescent="0.3">
      <c r="A58" s="57"/>
      <c r="B58" s="10"/>
      <c r="C58" s="11"/>
      <c r="D58" s="11"/>
      <c r="E58" s="11"/>
      <c r="F58" s="12"/>
      <c r="G58" s="13" t="s">
        <v>112</v>
      </c>
      <c r="H58" s="14" t="s">
        <v>15</v>
      </c>
      <c r="I58" s="15">
        <v>0.22</v>
      </c>
      <c r="J58" s="15">
        <f>I58*D54</f>
        <v>110.26179999999999</v>
      </c>
      <c r="K58" s="11"/>
      <c r="L58" s="58"/>
      <c r="M58" s="14" t="s">
        <v>17</v>
      </c>
      <c r="N58" s="11"/>
      <c r="P58" s="28">
        <f t="shared" si="1"/>
        <v>0</v>
      </c>
    </row>
    <row r="59" spans="1:16" s="28" customFormat="1" ht="20.100000000000001" customHeight="1" x14ac:dyDescent="0.3">
      <c r="A59" s="57"/>
      <c r="B59" s="10"/>
      <c r="C59" s="11"/>
      <c r="D59" s="11"/>
      <c r="E59" s="11"/>
      <c r="F59" s="12"/>
      <c r="G59" s="80" t="s">
        <v>61</v>
      </c>
      <c r="H59" s="14" t="s">
        <v>15</v>
      </c>
      <c r="I59" s="15">
        <v>4.3999999999999997E-2</v>
      </c>
      <c r="J59" s="15">
        <f>I59*D54</f>
        <v>22.05236</v>
      </c>
      <c r="K59" s="11"/>
      <c r="L59" s="58"/>
      <c r="M59" s="14" t="s">
        <v>17</v>
      </c>
      <c r="N59" s="11"/>
      <c r="P59" s="28">
        <f t="shared" si="1"/>
        <v>0</v>
      </c>
    </row>
    <row r="60" spans="1:16" s="28" customFormat="1" ht="20.100000000000001" customHeight="1" x14ac:dyDescent="0.3">
      <c r="A60" s="57"/>
      <c r="B60" s="10"/>
      <c r="C60" s="11"/>
      <c r="D60" s="11"/>
      <c r="E60" s="11"/>
      <c r="F60" s="12"/>
      <c r="G60" s="13" t="s">
        <v>102</v>
      </c>
      <c r="H60" s="14" t="s">
        <v>24</v>
      </c>
      <c r="I60" s="15">
        <v>1.4999999999999999E-4</v>
      </c>
      <c r="J60" s="15">
        <f>I60*D54</f>
        <v>7.5178499999999995E-2</v>
      </c>
      <c r="K60" s="11"/>
      <c r="L60" s="58"/>
      <c r="M60" s="14" t="s">
        <v>17</v>
      </c>
      <c r="N60" s="11"/>
      <c r="P60" s="28">
        <f t="shared" si="1"/>
        <v>0</v>
      </c>
    </row>
    <row r="61" spans="1:16" s="28" customFormat="1" x14ac:dyDescent="0.3">
      <c r="A61" s="57">
        <v>9</v>
      </c>
      <c r="B61" s="10" t="s">
        <v>14</v>
      </c>
      <c r="C61" s="11" t="s">
        <v>15</v>
      </c>
      <c r="D61" s="11">
        <v>251.999</v>
      </c>
      <c r="E61" s="11"/>
      <c r="F61" s="12">
        <f>D61*E61</f>
        <v>0</v>
      </c>
      <c r="G61" s="13"/>
      <c r="H61" s="14"/>
      <c r="I61" s="15"/>
      <c r="J61" s="15"/>
      <c r="K61" s="11"/>
      <c r="L61" s="58"/>
      <c r="M61" s="14"/>
      <c r="N61" s="11" t="e">
        <f>#REF!</f>
        <v>#REF!</v>
      </c>
      <c r="P61" s="28" t="e">
        <f t="shared" si="1"/>
        <v>#REF!</v>
      </c>
    </row>
    <row r="62" spans="1:16" s="28" customFormat="1" ht="20.100000000000001" customHeight="1" x14ac:dyDescent="0.3">
      <c r="A62" s="57"/>
      <c r="B62" s="10"/>
      <c r="C62" s="11"/>
      <c r="D62" s="11"/>
      <c r="E62" s="11"/>
      <c r="F62" s="12"/>
      <c r="G62" s="13" t="s">
        <v>113</v>
      </c>
      <c r="H62" s="14" t="s">
        <v>19</v>
      </c>
      <c r="I62" s="15">
        <v>52</v>
      </c>
      <c r="J62" s="15">
        <f>I62*D61</f>
        <v>13103.948</v>
      </c>
      <c r="K62" s="11"/>
      <c r="L62" s="58"/>
      <c r="M62" s="14" t="s">
        <v>17</v>
      </c>
      <c r="N62" s="11"/>
      <c r="P62" s="28">
        <f t="shared" si="1"/>
        <v>0</v>
      </c>
    </row>
    <row r="63" spans="1:16" s="28" customFormat="1" ht="20.100000000000001" customHeight="1" x14ac:dyDescent="0.3">
      <c r="A63" s="57"/>
      <c r="B63" s="10"/>
      <c r="C63" s="11"/>
      <c r="D63" s="11"/>
      <c r="E63" s="11"/>
      <c r="F63" s="12"/>
      <c r="G63" s="13" t="s">
        <v>20</v>
      </c>
      <c r="H63" s="14" t="s">
        <v>21</v>
      </c>
      <c r="I63" s="15">
        <v>2.3E-2</v>
      </c>
      <c r="J63" s="15">
        <f>I63*D61</f>
        <v>5.7959769999999997</v>
      </c>
      <c r="K63" s="11"/>
      <c r="L63" s="58"/>
      <c r="M63" s="14" t="s">
        <v>17</v>
      </c>
      <c r="N63" s="11"/>
      <c r="P63" s="28">
        <f t="shared" si="1"/>
        <v>0</v>
      </c>
    </row>
    <row r="64" spans="1:16" s="28" customFormat="1" ht="20.100000000000001" customHeight="1" x14ac:dyDescent="0.3">
      <c r="A64" s="57"/>
      <c r="B64" s="10"/>
      <c r="C64" s="11"/>
      <c r="D64" s="11"/>
      <c r="E64" s="11"/>
      <c r="F64" s="12"/>
      <c r="G64" s="13" t="s">
        <v>112</v>
      </c>
      <c r="H64" s="14" t="s">
        <v>15</v>
      </c>
      <c r="I64" s="15">
        <v>0.22</v>
      </c>
      <c r="J64" s="15">
        <f>I64*D61</f>
        <v>55.439779999999999</v>
      </c>
      <c r="K64" s="11"/>
      <c r="L64" s="58"/>
      <c r="M64" s="14" t="s">
        <v>17</v>
      </c>
      <c r="N64" s="11"/>
      <c r="P64" s="28">
        <f t="shared" si="1"/>
        <v>0</v>
      </c>
    </row>
    <row r="65" spans="1:16" s="28" customFormat="1" ht="20.100000000000001" customHeight="1" x14ac:dyDescent="0.3">
      <c r="A65" s="57"/>
      <c r="B65" s="10"/>
      <c r="C65" s="11"/>
      <c r="D65" s="11"/>
      <c r="E65" s="11"/>
      <c r="F65" s="12"/>
      <c r="G65" s="80" t="s">
        <v>61</v>
      </c>
      <c r="H65" s="14" t="s">
        <v>15</v>
      </c>
      <c r="I65" s="15">
        <v>4.2999999999999997E-2</v>
      </c>
      <c r="J65" s="15">
        <f>I65*D61</f>
        <v>10.835956999999999</v>
      </c>
      <c r="K65" s="11"/>
      <c r="L65" s="58"/>
      <c r="M65" s="14" t="s">
        <v>17</v>
      </c>
      <c r="N65" s="11"/>
      <c r="P65" s="28">
        <f t="shared" si="1"/>
        <v>0</v>
      </c>
    </row>
    <row r="66" spans="1:16" s="28" customFormat="1" ht="20.100000000000001" customHeight="1" x14ac:dyDescent="0.3">
      <c r="A66" s="57"/>
      <c r="B66" s="10"/>
      <c r="C66" s="11"/>
      <c r="D66" s="11"/>
      <c r="E66" s="11"/>
      <c r="F66" s="12"/>
      <c r="G66" s="13" t="s">
        <v>102</v>
      </c>
      <c r="H66" s="14" t="s">
        <v>24</v>
      </c>
      <c r="I66" s="15">
        <v>5.1999999999999997E-5</v>
      </c>
      <c r="J66" s="15">
        <f>I66*D61</f>
        <v>1.3103947999999999E-2</v>
      </c>
      <c r="K66" s="11"/>
      <c r="L66" s="58"/>
      <c r="M66" s="14" t="s">
        <v>17</v>
      </c>
      <c r="N66" s="11"/>
      <c r="P66" s="28">
        <f t="shared" si="1"/>
        <v>0</v>
      </c>
    </row>
    <row r="67" spans="1:16" s="28" customFormat="1" ht="34.799999999999997" x14ac:dyDescent="0.3">
      <c r="A67" s="57">
        <v>10</v>
      </c>
      <c r="B67" s="10" t="s">
        <v>121</v>
      </c>
      <c r="C67" s="11" t="s">
        <v>15</v>
      </c>
      <c r="D67" s="11">
        <v>154.45099999999999</v>
      </c>
      <c r="E67" s="11"/>
      <c r="F67" s="12">
        <f>D67*E67</f>
        <v>0</v>
      </c>
      <c r="G67" s="13"/>
      <c r="H67" s="14"/>
      <c r="I67" s="15"/>
      <c r="J67" s="15"/>
      <c r="K67" s="11"/>
      <c r="L67" s="58"/>
      <c r="M67" s="14"/>
      <c r="N67" s="11" t="e">
        <f>#REF!</f>
        <v>#REF!</v>
      </c>
      <c r="P67" s="28" t="e">
        <f t="shared" ref="P67:P72" si="5">N67*D67</f>
        <v>#REF!</v>
      </c>
    </row>
    <row r="68" spans="1:16" s="28" customFormat="1" ht="20.100000000000001" customHeight="1" x14ac:dyDescent="0.3">
      <c r="A68" s="57"/>
      <c r="B68" s="10"/>
      <c r="C68" s="11"/>
      <c r="D68" s="11"/>
      <c r="E68" s="11"/>
      <c r="F68" s="12"/>
      <c r="G68" s="13" t="s">
        <v>113</v>
      </c>
      <c r="H68" s="14" t="s">
        <v>19</v>
      </c>
      <c r="I68" s="15">
        <v>52</v>
      </c>
      <c r="J68" s="15">
        <f>I68*D67</f>
        <v>8031.4519999999993</v>
      </c>
      <c r="K68" s="11"/>
      <c r="L68" s="58"/>
      <c r="M68" s="14" t="s">
        <v>17</v>
      </c>
      <c r="N68" s="11"/>
      <c r="P68" s="28">
        <f t="shared" si="5"/>
        <v>0</v>
      </c>
    </row>
    <row r="69" spans="1:16" s="28" customFormat="1" ht="20.100000000000001" customHeight="1" x14ac:dyDescent="0.3">
      <c r="A69" s="57"/>
      <c r="B69" s="10"/>
      <c r="C69" s="11"/>
      <c r="D69" s="11"/>
      <c r="E69" s="11"/>
      <c r="F69" s="12"/>
      <c r="G69" s="13" t="s">
        <v>20</v>
      </c>
      <c r="H69" s="14" t="s">
        <v>21</v>
      </c>
      <c r="I69" s="15">
        <v>2.3E-2</v>
      </c>
      <c r="J69" s="15">
        <f>I69*D67</f>
        <v>3.5523729999999998</v>
      </c>
      <c r="K69" s="11"/>
      <c r="L69" s="58"/>
      <c r="M69" s="14" t="s">
        <v>17</v>
      </c>
      <c r="N69" s="11"/>
      <c r="P69" s="28">
        <f t="shared" si="5"/>
        <v>0</v>
      </c>
    </row>
    <row r="70" spans="1:16" s="28" customFormat="1" ht="20.100000000000001" customHeight="1" x14ac:dyDescent="0.3">
      <c r="A70" s="57"/>
      <c r="B70" s="10"/>
      <c r="C70" s="11"/>
      <c r="D70" s="11"/>
      <c r="E70" s="11"/>
      <c r="F70" s="12"/>
      <c r="G70" s="13" t="s">
        <v>112</v>
      </c>
      <c r="H70" s="14" t="s">
        <v>15</v>
      </c>
      <c r="I70" s="15">
        <v>0.22</v>
      </c>
      <c r="J70" s="15">
        <f>I70*D67</f>
        <v>33.979219999999998</v>
      </c>
      <c r="K70" s="11"/>
      <c r="L70" s="58"/>
      <c r="M70" s="14" t="s">
        <v>17</v>
      </c>
      <c r="N70" s="11"/>
      <c r="P70" s="28">
        <f t="shared" si="5"/>
        <v>0</v>
      </c>
    </row>
    <row r="71" spans="1:16" s="28" customFormat="1" ht="20.100000000000001" customHeight="1" x14ac:dyDescent="0.3">
      <c r="A71" s="57"/>
      <c r="B71" s="10"/>
      <c r="C71" s="11"/>
      <c r="D71" s="11"/>
      <c r="E71" s="11"/>
      <c r="F71" s="12"/>
      <c r="G71" s="80" t="s">
        <v>61</v>
      </c>
      <c r="H71" s="14" t="s">
        <v>15</v>
      </c>
      <c r="I71" s="15">
        <v>4.2999999999999997E-2</v>
      </c>
      <c r="J71" s="15">
        <f>I71*D67</f>
        <v>6.641392999999999</v>
      </c>
      <c r="K71" s="11"/>
      <c r="L71" s="58"/>
      <c r="M71" s="14" t="s">
        <v>17</v>
      </c>
      <c r="N71" s="11"/>
      <c r="P71" s="28">
        <f t="shared" si="5"/>
        <v>0</v>
      </c>
    </row>
    <row r="72" spans="1:16" s="28" customFormat="1" ht="20.100000000000001" customHeight="1" x14ac:dyDescent="0.3">
      <c r="A72" s="57"/>
      <c r="B72" s="10"/>
      <c r="C72" s="11"/>
      <c r="D72" s="11"/>
      <c r="E72" s="11"/>
      <c r="F72" s="12"/>
      <c r="G72" s="13" t="s">
        <v>102</v>
      </c>
      <c r="H72" s="14" t="s">
        <v>24</v>
      </c>
      <c r="I72" s="15">
        <v>5.1999999999999997E-5</v>
      </c>
      <c r="J72" s="15">
        <f>I72*D67</f>
        <v>8.0314519999999997E-3</v>
      </c>
      <c r="K72" s="11"/>
      <c r="L72" s="58"/>
      <c r="M72" s="14" t="s">
        <v>17</v>
      </c>
      <c r="N72" s="11"/>
      <c r="P72" s="28">
        <f t="shared" si="5"/>
        <v>0</v>
      </c>
    </row>
    <row r="73" spans="1:16" s="28" customFormat="1" ht="20.100000000000001" customHeight="1" x14ac:dyDescent="0.3">
      <c r="A73" s="57">
        <v>11</v>
      </c>
      <c r="B73" s="10" t="s">
        <v>25</v>
      </c>
      <c r="C73" s="11" t="s">
        <v>19</v>
      </c>
      <c r="D73" s="11">
        <f>SUM(J74:J76)</f>
        <v>35</v>
      </c>
      <c r="E73" s="11"/>
      <c r="F73" s="12">
        <f>D73*E73</f>
        <v>0</v>
      </c>
      <c r="G73" s="13"/>
      <c r="H73" s="14"/>
      <c r="I73" s="15"/>
      <c r="J73" s="15"/>
      <c r="K73" s="11"/>
      <c r="L73" s="58"/>
      <c r="M73" s="14"/>
      <c r="N73" s="11"/>
      <c r="P73" s="28">
        <f t="shared" si="1"/>
        <v>0</v>
      </c>
    </row>
    <row r="74" spans="1:16" s="28" customFormat="1" ht="20.100000000000001" customHeight="1" x14ac:dyDescent="0.3">
      <c r="A74" s="57"/>
      <c r="B74" s="10"/>
      <c r="C74" s="11"/>
      <c r="D74" s="11"/>
      <c r="E74" s="11"/>
      <c r="F74" s="12"/>
      <c r="G74" s="76" t="s">
        <v>116</v>
      </c>
      <c r="H74" s="14" t="s">
        <v>19</v>
      </c>
      <c r="I74" s="15">
        <v>1</v>
      </c>
      <c r="J74" s="15">
        <v>26</v>
      </c>
      <c r="K74" s="11"/>
      <c r="L74" s="58"/>
      <c r="M74" s="14" t="s">
        <v>17</v>
      </c>
      <c r="N74" s="11"/>
      <c r="P74" s="28">
        <f t="shared" ref="P74" si="6">N74*D74</f>
        <v>0</v>
      </c>
    </row>
    <row r="75" spans="1:16" s="28" customFormat="1" ht="20.100000000000001" customHeight="1" x14ac:dyDescent="0.3">
      <c r="A75" s="57"/>
      <c r="B75" s="10"/>
      <c r="C75" s="11"/>
      <c r="D75" s="11"/>
      <c r="E75" s="11"/>
      <c r="F75" s="12"/>
      <c r="G75" s="76" t="s">
        <v>108</v>
      </c>
      <c r="H75" s="14" t="s">
        <v>19</v>
      </c>
      <c r="I75" s="15">
        <v>1</v>
      </c>
      <c r="J75" s="15">
        <v>8</v>
      </c>
      <c r="K75" s="11"/>
      <c r="L75" s="58"/>
      <c r="M75" s="14" t="s">
        <v>17</v>
      </c>
      <c r="N75" s="11"/>
      <c r="P75" s="28">
        <f t="shared" si="1"/>
        <v>0</v>
      </c>
    </row>
    <row r="76" spans="1:16" s="28" customFormat="1" ht="20.100000000000001" customHeight="1" x14ac:dyDescent="0.3">
      <c r="A76" s="57"/>
      <c r="B76" s="10"/>
      <c r="C76" s="11"/>
      <c r="D76" s="11"/>
      <c r="E76" s="11"/>
      <c r="F76" s="12"/>
      <c r="G76" s="76" t="s">
        <v>117</v>
      </c>
      <c r="H76" s="14" t="s">
        <v>19</v>
      </c>
      <c r="I76" s="15">
        <v>1</v>
      </c>
      <c r="J76" s="15">
        <v>1</v>
      </c>
      <c r="K76" s="11"/>
      <c r="L76" s="58"/>
      <c r="M76" s="14" t="s">
        <v>17</v>
      </c>
      <c r="N76" s="11"/>
      <c r="P76" s="28">
        <f t="shared" ref="P76:P79" si="7">N76*D76</f>
        <v>0</v>
      </c>
    </row>
    <row r="77" spans="1:16" s="28" customFormat="1" ht="20.100000000000001" customHeight="1" x14ac:dyDescent="0.3">
      <c r="A77" s="57">
        <v>12</v>
      </c>
      <c r="B77" s="10" t="s">
        <v>118</v>
      </c>
      <c r="C77" s="11" t="s">
        <v>19</v>
      </c>
      <c r="D77" s="11">
        <f>8+1+4+3+10+5+1+10</f>
        <v>42</v>
      </c>
      <c r="E77" s="11"/>
      <c r="F77" s="12">
        <f>D77*E77</f>
        <v>0</v>
      </c>
      <c r="G77" s="13"/>
      <c r="H77" s="14"/>
      <c r="I77" s="15"/>
      <c r="J77" s="15"/>
      <c r="K77" s="11"/>
      <c r="L77" s="58"/>
      <c r="M77" s="14"/>
      <c r="N77" s="11"/>
      <c r="P77" s="28">
        <f t="shared" si="7"/>
        <v>0</v>
      </c>
    </row>
    <row r="78" spans="1:16" s="28" customFormat="1" ht="20.100000000000001" customHeight="1" x14ac:dyDescent="0.3">
      <c r="A78" s="57"/>
      <c r="B78" s="10"/>
      <c r="C78" s="11"/>
      <c r="D78" s="11"/>
      <c r="E78" s="11"/>
      <c r="F78" s="12"/>
      <c r="G78" s="76" t="s">
        <v>119</v>
      </c>
      <c r="H78" s="14" t="s">
        <v>100</v>
      </c>
      <c r="I78" s="15">
        <v>1.01</v>
      </c>
      <c r="J78" s="15">
        <v>432.48</v>
      </c>
      <c r="K78" s="11"/>
      <c r="L78" s="58"/>
      <c r="M78" s="14" t="s">
        <v>17</v>
      </c>
      <c r="N78" s="11"/>
      <c r="P78" s="28">
        <f t="shared" si="7"/>
        <v>0</v>
      </c>
    </row>
    <row r="79" spans="1:16" s="28" customFormat="1" ht="20.100000000000001" customHeight="1" x14ac:dyDescent="0.3">
      <c r="A79" s="57"/>
      <c r="B79" s="10"/>
      <c r="C79" s="11"/>
      <c r="D79" s="11"/>
      <c r="E79" s="11"/>
      <c r="F79" s="12"/>
      <c r="G79" s="76" t="s">
        <v>120</v>
      </c>
      <c r="H79" s="14" t="s">
        <v>100</v>
      </c>
      <c r="I79" s="15">
        <v>1.01</v>
      </c>
      <c r="J79" s="15">
        <v>27.72</v>
      </c>
      <c r="K79" s="11"/>
      <c r="L79" s="58"/>
      <c r="M79" s="14" t="s">
        <v>17</v>
      </c>
      <c r="N79" s="11"/>
      <c r="P79" s="28">
        <f t="shared" si="7"/>
        <v>0</v>
      </c>
    </row>
    <row r="80" spans="1:16" s="19" customFormat="1" ht="20.100000000000001" customHeight="1" x14ac:dyDescent="0.3">
      <c r="A80" s="56"/>
      <c r="B80" s="1" t="s">
        <v>43</v>
      </c>
      <c r="C80" s="5"/>
      <c r="D80" s="6"/>
      <c r="E80" s="7"/>
      <c r="F80" s="1"/>
      <c r="G80" s="8"/>
      <c r="H80" s="4"/>
      <c r="I80" s="9"/>
      <c r="J80" s="9"/>
      <c r="K80" s="7"/>
      <c r="L80" s="16"/>
      <c r="M80" s="4"/>
      <c r="N80" s="7"/>
      <c r="P80" s="28">
        <f t="shared" si="1"/>
        <v>0</v>
      </c>
    </row>
    <row r="81" spans="1:16" s="28" customFormat="1" x14ac:dyDescent="0.3">
      <c r="A81" s="57">
        <v>13</v>
      </c>
      <c r="B81" s="10" t="s">
        <v>28</v>
      </c>
      <c r="C81" s="11" t="s">
        <v>21</v>
      </c>
      <c r="D81" s="11">
        <v>105.85</v>
      </c>
      <c r="E81" s="71"/>
      <c r="F81" s="12">
        <f>D81*E81</f>
        <v>0</v>
      </c>
      <c r="G81" s="13"/>
      <c r="H81" s="14"/>
      <c r="I81" s="15"/>
      <c r="J81" s="15"/>
      <c r="K81" s="71"/>
      <c r="L81" s="58"/>
      <c r="M81" s="14"/>
      <c r="N81" s="20">
        <f>1583.33</f>
        <v>1583.33</v>
      </c>
      <c r="P81" s="28">
        <f t="shared" si="1"/>
        <v>167595.48049999998</v>
      </c>
    </row>
    <row r="82" spans="1:16" s="28" customFormat="1" ht="20.100000000000001" customHeight="1" x14ac:dyDescent="0.3">
      <c r="A82" s="57"/>
      <c r="B82" s="10"/>
      <c r="C82" s="11"/>
      <c r="D82" s="11"/>
      <c r="E82" s="11"/>
      <c r="F82" s="12"/>
      <c r="G82" s="80" t="s">
        <v>106</v>
      </c>
      <c r="H82" s="14" t="s">
        <v>19</v>
      </c>
      <c r="I82" s="15">
        <v>195</v>
      </c>
      <c r="J82" s="15">
        <f>I82*D81</f>
        <v>20640.75</v>
      </c>
      <c r="K82" s="11"/>
      <c r="L82" s="58"/>
      <c r="M82" s="14" t="s">
        <v>17</v>
      </c>
      <c r="N82" s="11"/>
      <c r="P82" s="28">
        <f t="shared" si="1"/>
        <v>0</v>
      </c>
    </row>
    <row r="83" spans="1:16" s="28" customFormat="1" ht="20.100000000000001" customHeight="1" x14ac:dyDescent="0.3">
      <c r="A83" s="57"/>
      <c r="B83" s="10"/>
      <c r="C83" s="11"/>
      <c r="D83" s="11"/>
      <c r="E83" s="11"/>
      <c r="F83" s="12"/>
      <c r="G83" s="13" t="s">
        <v>113</v>
      </c>
      <c r="H83" s="14" t="s">
        <v>19</v>
      </c>
      <c r="I83" s="15">
        <v>13</v>
      </c>
      <c r="J83" s="15">
        <f>I83*D81</f>
        <v>1376.05</v>
      </c>
      <c r="K83" s="11"/>
      <c r="L83" s="58"/>
      <c r="M83" s="14" t="s">
        <v>17</v>
      </c>
      <c r="N83" s="11"/>
      <c r="P83" s="28">
        <f t="shared" si="1"/>
        <v>0</v>
      </c>
    </row>
    <row r="84" spans="1:16" s="28" customFormat="1" ht="20.100000000000001" customHeight="1" x14ac:dyDescent="0.3">
      <c r="A84" s="57"/>
      <c r="B84" s="10"/>
      <c r="C84" s="11"/>
      <c r="D84" s="11"/>
      <c r="E84" s="11"/>
      <c r="F84" s="12"/>
      <c r="G84" s="13" t="s">
        <v>20</v>
      </c>
      <c r="H84" s="14" t="s">
        <v>21</v>
      </c>
      <c r="I84" s="15">
        <v>0.3</v>
      </c>
      <c r="J84" s="15">
        <f>I84*D81</f>
        <v>31.754999999999995</v>
      </c>
      <c r="K84" s="11"/>
      <c r="L84" s="58"/>
      <c r="M84" s="14" t="s">
        <v>17</v>
      </c>
      <c r="N84" s="11"/>
      <c r="P84" s="28">
        <f t="shared" si="1"/>
        <v>0</v>
      </c>
    </row>
    <row r="85" spans="1:16" s="28" customFormat="1" ht="20.100000000000001" customHeight="1" x14ac:dyDescent="0.3">
      <c r="A85" s="57"/>
      <c r="B85" s="10"/>
      <c r="C85" s="11"/>
      <c r="D85" s="11"/>
      <c r="E85" s="11"/>
      <c r="F85" s="12"/>
      <c r="G85" s="13" t="s">
        <v>112</v>
      </c>
      <c r="H85" s="14" t="s">
        <v>15</v>
      </c>
      <c r="I85" s="15">
        <v>2</v>
      </c>
      <c r="J85" s="15">
        <f>I85*D81</f>
        <v>211.7</v>
      </c>
      <c r="K85" s="11"/>
      <c r="L85" s="58"/>
      <c r="M85" s="14" t="s">
        <v>17</v>
      </c>
      <c r="N85" s="11"/>
      <c r="P85" s="28">
        <f t="shared" si="1"/>
        <v>0</v>
      </c>
    </row>
    <row r="86" spans="1:16" s="28" customFormat="1" ht="20.100000000000001" customHeight="1" x14ac:dyDescent="0.3">
      <c r="A86" s="57"/>
      <c r="B86" s="10"/>
      <c r="C86" s="11"/>
      <c r="D86" s="11"/>
      <c r="E86" s="11"/>
      <c r="F86" s="12"/>
      <c r="G86" s="13" t="s">
        <v>102</v>
      </c>
      <c r="H86" s="14" t="s">
        <v>24</v>
      </c>
      <c r="I86" s="15">
        <v>2.5000000000000001E-3</v>
      </c>
      <c r="J86" s="15">
        <f>I86*D81</f>
        <v>0.264625</v>
      </c>
      <c r="K86" s="11"/>
      <c r="L86" s="58"/>
      <c r="M86" s="14" t="s">
        <v>17</v>
      </c>
      <c r="N86" s="11"/>
      <c r="P86" s="28">
        <f t="shared" si="1"/>
        <v>0</v>
      </c>
    </row>
    <row r="87" spans="1:16" s="28" customFormat="1" ht="20.100000000000001" customHeight="1" x14ac:dyDescent="0.3">
      <c r="A87" s="57"/>
      <c r="B87" s="10"/>
      <c r="C87" s="11"/>
      <c r="D87" s="11"/>
      <c r="E87" s="11"/>
      <c r="F87" s="12"/>
      <c r="G87" s="76" t="s">
        <v>115</v>
      </c>
      <c r="H87" s="14" t="s">
        <v>31</v>
      </c>
      <c r="I87" s="15">
        <v>0.90694378837978296</v>
      </c>
      <c r="J87" s="15">
        <f>I87*D81</f>
        <v>96.000000000000014</v>
      </c>
      <c r="K87" s="11"/>
      <c r="L87" s="58"/>
      <c r="M87" s="14" t="s">
        <v>17</v>
      </c>
      <c r="N87" s="11"/>
      <c r="P87" s="28">
        <f t="shared" si="1"/>
        <v>0</v>
      </c>
    </row>
    <row r="88" spans="1:16" s="28" customFormat="1" ht="20.100000000000001" customHeight="1" x14ac:dyDescent="0.3">
      <c r="A88" s="57"/>
      <c r="B88" s="10"/>
      <c r="C88" s="11"/>
      <c r="D88" s="11"/>
      <c r="E88" s="11"/>
      <c r="F88" s="12"/>
      <c r="G88" s="76" t="s">
        <v>114</v>
      </c>
      <c r="H88" s="14" t="s">
        <v>31</v>
      </c>
      <c r="I88" s="15">
        <v>1.8138875767595699</v>
      </c>
      <c r="J88" s="15">
        <f>I88*D81</f>
        <v>192.00000000000045</v>
      </c>
      <c r="K88" s="11"/>
      <c r="L88" s="58"/>
      <c r="M88" s="14" t="s">
        <v>17</v>
      </c>
      <c r="N88" s="11"/>
      <c r="P88" s="28">
        <f t="shared" si="1"/>
        <v>0</v>
      </c>
    </row>
    <row r="89" spans="1:16" s="28" customFormat="1" x14ac:dyDescent="0.3">
      <c r="A89" s="57">
        <v>14</v>
      </c>
      <c r="B89" s="10" t="s">
        <v>35</v>
      </c>
      <c r="C89" s="11" t="s">
        <v>21</v>
      </c>
      <c r="D89" s="11">
        <v>2.2242500000000001</v>
      </c>
      <c r="E89" s="71"/>
      <c r="F89" s="12">
        <f>D89*E89</f>
        <v>0</v>
      </c>
      <c r="G89" s="13"/>
      <c r="H89" s="14"/>
      <c r="I89" s="15"/>
      <c r="J89" s="15"/>
      <c r="K89" s="71"/>
      <c r="L89" s="58"/>
      <c r="M89" s="14"/>
      <c r="N89" s="20">
        <v>1583.33</v>
      </c>
      <c r="P89" s="28">
        <f t="shared" si="1"/>
        <v>3521.7217525000001</v>
      </c>
    </row>
    <row r="90" spans="1:16" s="28" customFormat="1" ht="20.100000000000001" customHeight="1" x14ac:dyDescent="0.3">
      <c r="A90" s="57"/>
      <c r="B90" s="10"/>
      <c r="C90" s="11"/>
      <c r="D90" s="11"/>
      <c r="E90" s="11"/>
      <c r="F90" s="12"/>
      <c r="G90" s="13" t="s">
        <v>113</v>
      </c>
      <c r="H90" s="14" t="s">
        <v>19</v>
      </c>
      <c r="I90" s="15">
        <v>395</v>
      </c>
      <c r="J90" s="15">
        <f>I90*D89</f>
        <v>878.57875000000001</v>
      </c>
      <c r="K90" s="11"/>
      <c r="L90" s="58"/>
      <c r="M90" s="14" t="s">
        <v>17</v>
      </c>
      <c r="N90" s="11"/>
      <c r="P90" s="28">
        <f t="shared" si="1"/>
        <v>0</v>
      </c>
    </row>
    <row r="91" spans="1:16" s="28" customFormat="1" ht="20.100000000000001" customHeight="1" x14ac:dyDescent="0.3">
      <c r="A91" s="57"/>
      <c r="B91" s="10"/>
      <c r="C91" s="11"/>
      <c r="D91" s="11"/>
      <c r="E91" s="11"/>
      <c r="F91" s="12"/>
      <c r="G91" s="13" t="s">
        <v>36</v>
      </c>
      <c r="H91" s="14" t="s">
        <v>21</v>
      </c>
      <c r="I91" s="15">
        <v>0.3</v>
      </c>
      <c r="J91" s="15">
        <f>I91*D89</f>
        <v>0.66727499999999995</v>
      </c>
      <c r="K91" s="11"/>
      <c r="L91" s="58"/>
      <c r="M91" s="14" t="s">
        <v>17</v>
      </c>
      <c r="N91" s="11"/>
      <c r="P91" s="28">
        <f t="shared" si="1"/>
        <v>0</v>
      </c>
    </row>
    <row r="92" spans="1:16" s="28" customFormat="1" ht="20.100000000000001" customHeight="1" x14ac:dyDescent="0.3">
      <c r="A92" s="57"/>
      <c r="B92" s="10"/>
      <c r="C92" s="11"/>
      <c r="D92" s="11"/>
      <c r="E92" s="11"/>
      <c r="F92" s="12"/>
      <c r="G92" s="13" t="s">
        <v>112</v>
      </c>
      <c r="H92" s="14" t="s">
        <v>15</v>
      </c>
      <c r="I92" s="15">
        <v>2</v>
      </c>
      <c r="J92" s="15">
        <f>I92*D89</f>
        <v>4.4485000000000001</v>
      </c>
      <c r="K92" s="11"/>
      <c r="L92" s="58"/>
      <c r="M92" s="14" t="s">
        <v>17</v>
      </c>
      <c r="N92" s="11"/>
      <c r="P92" s="28">
        <f t="shared" si="1"/>
        <v>0</v>
      </c>
    </row>
    <row r="93" spans="1:16" s="28" customFormat="1" ht="20.100000000000001" customHeight="1" x14ac:dyDescent="0.3">
      <c r="A93" s="57"/>
      <c r="B93" s="10"/>
      <c r="C93" s="11"/>
      <c r="D93" s="11"/>
      <c r="E93" s="11"/>
      <c r="F93" s="12"/>
      <c r="G93" s="80" t="s">
        <v>61</v>
      </c>
      <c r="H93" s="14" t="s">
        <v>15</v>
      </c>
      <c r="I93" s="15">
        <v>0.41</v>
      </c>
      <c r="J93" s="15">
        <f>I93*D89</f>
        <v>0.91194249999999999</v>
      </c>
      <c r="K93" s="11"/>
      <c r="L93" s="58"/>
      <c r="M93" s="14" t="s">
        <v>17</v>
      </c>
      <c r="N93" s="11"/>
      <c r="P93" s="28">
        <f t="shared" si="1"/>
        <v>0</v>
      </c>
    </row>
    <row r="94" spans="1:16" s="28" customFormat="1" ht="20.100000000000001" customHeight="1" x14ac:dyDescent="0.3">
      <c r="A94" s="57"/>
      <c r="B94" s="10"/>
      <c r="C94" s="11"/>
      <c r="D94" s="11"/>
      <c r="E94" s="11"/>
      <c r="F94" s="12"/>
      <c r="G94" s="13" t="s">
        <v>102</v>
      </c>
      <c r="H94" s="14" t="s">
        <v>24</v>
      </c>
      <c r="I94" s="15">
        <v>5.5000000000000003E-4</v>
      </c>
      <c r="J94" s="15">
        <f>I94*D89</f>
        <v>1.2233375000000001E-3</v>
      </c>
      <c r="K94" s="11"/>
      <c r="L94" s="58"/>
      <c r="M94" s="14" t="s">
        <v>17</v>
      </c>
      <c r="N94" s="11"/>
      <c r="P94" s="28">
        <f t="shared" si="1"/>
        <v>0</v>
      </c>
    </row>
    <row r="95" spans="1:16" s="28" customFormat="1" ht="34.799999999999997" x14ac:dyDescent="0.3">
      <c r="A95" s="57">
        <v>15</v>
      </c>
      <c r="B95" s="10" t="s">
        <v>122</v>
      </c>
      <c r="C95" s="11" t="s">
        <v>21</v>
      </c>
      <c r="D95" s="11">
        <v>26.225750000000001</v>
      </c>
      <c r="E95" s="71"/>
      <c r="F95" s="12">
        <f>D95*E95</f>
        <v>0</v>
      </c>
      <c r="G95" s="13"/>
      <c r="H95" s="14"/>
      <c r="I95" s="15"/>
      <c r="J95" s="15"/>
      <c r="K95" s="71"/>
      <c r="L95" s="58"/>
      <c r="M95" s="14"/>
      <c r="N95" s="20">
        <v>1583.33</v>
      </c>
      <c r="P95" s="28">
        <f t="shared" si="1"/>
        <v>41524.016747499998</v>
      </c>
    </row>
    <row r="96" spans="1:16" s="28" customFormat="1" ht="20.100000000000001" customHeight="1" x14ac:dyDescent="0.3">
      <c r="A96" s="57"/>
      <c r="B96" s="10"/>
      <c r="C96" s="11"/>
      <c r="D96" s="11"/>
      <c r="E96" s="11"/>
      <c r="F96" s="12"/>
      <c r="G96" s="13" t="s">
        <v>113</v>
      </c>
      <c r="H96" s="14" t="s">
        <v>19</v>
      </c>
      <c r="I96" s="15">
        <v>395</v>
      </c>
      <c r="J96" s="15">
        <f>I96*D95</f>
        <v>10359.171250000001</v>
      </c>
      <c r="K96" s="11"/>
      <c r="L96" s="58"/>
      <c r="M96" s="14" t="s">
        <v>17</v>
      </c>
      <c r="N96" s="11"/>
      <c r="P96" s="28">
        <f t="shared" si="1"/>
        <v>0</v>
      </c>
    </row>
    <row r="97" spans="1:16" s="28" customFormat="1" ht="20.100000000000001" customHeight="1" x14ac:dyDescent="0.3">
      <c r="A97" s="57"/>
      <c r="B97" s="10"/>
      <c r="C97" s="11"/>
      <c r="D97" s="11"/>
      <c r="E97" s="11"/>
      <c r="F97" s="12"/>
      <c r="G97" s="13" t="s">
        <v>36</v>
      </c>
      <c r="H97" s="14" t="s">
        <v>21</v>
      </c>
      <c r="I97" s="15">
        <v>0.3</v>
      </c>
      <c r="J97" s="15">
        <f>I97*D95</f>
        <v>7.8677250000000001</v>
      </c>
      <c r="K97" s="11"/>
      <c r="L97" s="58"/>
      <c r="M97" s="14" t="s">
        <v>17</v>
      </c>
      <c r="N97" s="11"/>
      <c r="P97" s="28">
        <f t="shared" si="1"/>
        <v>0</v>
      </c>
    </row>
    <row r="98" spans="1:16" s="28" customFormat="1" ht="20.100000000000001" customHeight="1" x14ac:dyDescent="0.3">
      <c r="A98" s="57"/>
      <c r="B98" s="10"/>
      <c r="C98" s="11"/>
      <c r="D98" s="11"/>
      <c r="E98" s="11"/>
      <c r="F98" s="12"/>
      <c r="G98" s="13" t="s">
        <v>112</v>
      </c>
      <c r="H98" s="14" t="s">
        <v>15</v>
      </c>
      <c r="I98" s="15">
        <v>2</v>
      </c>
      <c r="J98" s="15">
        <f>I98*D95</f>
        <v>52.451500000000003</v>
      </c>
      <c r="K98" s="11"/>
      <c r="L98" s="58"/>
      <c r="M98" s="14" t="s">
        <v>17</v>
      </c>
      <c r="N98" s="11"/>
      <c r="P98" s="28">
        <f t="shared" si="1"/>
        <v>0</v>
      </c>
    </row>
    <row r="99" spans="1:16" s="28" customFormat="1" ht="20.100000000000001" customHeight="1" x14ac:dyDescent="0.3">
      <c r="A99" s="57"/>
      <c r="B99" s="10"/>
      <c r="C99" s="11"/>
      <c r="D99" s="11"/>
      <c r="E99" s="11"/>
      <c r="F99" s="12"/>
      <c r="G99" s="80" t="s">
        <v>61</v>
      </c>
      <c r="H99" s="14" t="s">
        <v>15</v>
      </c>
      <c r="I99" s="15">
        <v>0.3</v>
      </c>
      <c r="J99" s="15">
        <f>I99*D95</f>
        <v>7.8677250000000001</v>
      </c>
      <c r="K99" s="11"/>
      <c r="L99" s="58"/>
      <c r="M99" s="14" t="s">
        <v>17</v>
      </c>
      <c r="N99" s="11"/>
      <c r="P99" s="28">
        <f t="shared" si="1"/>
        <v>0</v>
      </c>
    </row>
    <row r="100" spans="1:16" s="28" customFormat="1" ht="20.100000000000001" customHeight="1" x14ac:dyDescent="0.3">
      <c r="A100" s="57"/>
      <c r="B100" s="10"/>
      <c r="C100" s="11"/>
      <c r="D100" s="11"/>
      <c r="E100" s="11"/>
      <c r="F100" s="12"/>
      <c r="G100" s="13" t="s">
        <v>102</v>
      </c>
      <c r="H100" s="14" t="s">
        <v>24</v>
      </c>
      <c r="I100" s="15">
        <v>2.5000000000000001E-3</v>
      </c>
      <c r="J100" s="15">
        <f>I100*D95</f>
        <v>6.5564375000000008E-2</v>
      </c>
      <c r="K100" s="11"/>
      <c r="L100" s="58"/>
      <c r="M100" s="14" t="s">
        <v>17</v>
      </c>
      <c r="N100" s="11"/>
      <c r="P100" s="28">
        <f t="shared" si="1"/>
        <v>0</v>
      </c>
    </row>
    <row r="101" spans="1:16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495.11</v>
      </c>
      <c r="E101" s="11"/>
      <c r="F101" s="12">
        <f>D101*E101</f>
        <v>0</v>
      </c>
      <c r="G101" s="13"/>
      <c r="H101" s="14"/>
      <c r="I101" s="15"/>
      <c r="J101" s="15"/>
      <c r="K101" s="11"/>
      <c r="L101" s="58"/>
      <c r="M101" s="14"/>
      <c r="N101" s="11" t="e">
        <f>#REF!</f>
        <v>#REF!</v>
      </c>
      <c r="P101" s="28" t="e">
        <f t="shared" ref="P101:P288" si="8">N101*D101</f>
        <v>#REF!</v>
      </c>
    </row>
    <row r="102" spans="1:16" s="28" customFormat="1" ht="20.100000000000001" customHeight="1" x14ac:dyDescent="0.3">
      <c r="A102" s="57"/>
      <c r="B102" s="10"/>
      <c r="C102" s="11"/>
      <c r="D102" s="11"/>
      <c r="E102" s="11"/>
      <c r="F102" s="12"/>
      <c r="G102" s="80" t="s">
        <v>106</v>
      </c>
      <c r="H102" s="14" t="s">
        <v>19</v>
      </c>
      <c r="I102" s="15">
        <v>25</v>
      </c>
      <c r="J102" s="15">
        <f>I102*D101</f>
        <v>12377.75</v>
      </c>
      <c r="K102" s="11"/>
      <c r="L102" s="58"/>
      <c r="M102" s="14" t="s">
        <v>17</v>
      </c>
      <c r="N102" s="11"/>
      <c r="P102" s="28">
        <f t="shared" si="8"/>
        <v>0</v>
      </c>
    </row>
    <row r="103" spans="1:16" s="28" customFormat="1" ht="20.100000000000001" customHeight="1" x14ac:dyDescent="0.3">
      <c r="A103" s="57"/>
      <c r="B103" s="10"/>
      <c r="C103" s="11"/>
      <c r="D103" s="11"/>
      <c r="E103" s="11"/>
      <c r="F103" s="12"/>
      <c r="G103" s="13" t="s">
        <v>113</v>
      </c>
      <c r="H103" s="14" t="s">
        <v>19</v>
      </c>
      <c r="I103" s="15">
        <v>1.32</v>
      </c>
      <c r="J103" s="15">
        <f>I103*D101</f>
        <v>653.54520000000002</v>
      </c>
      <c r="K103" s="11"/>
      <c r="L103" s="58"/>
      <c r="M103" s="14" t="s">
        <v>17</v>
      </c>
      <c r="N103" s="11"/>
      <c r="P103" s="28">
        <f t="shared" si="8"/>
        <v>0</v>
      </c>
    </row>
    <row r="104" spans="1:16" s="28" customFormat="1" ht="20.100000000000001" customHeight="1" x14ac:dyDescent="0.3">
      <c r="A104" s="57"/>
      <c r="B104" s="10"/>
      <c r="C104" s="11"/>
      <c r="D104" s="11"/>
      <c r="E104" s="11"/>
      <c r="F104" s="12"/>
      <c r="G104" s="13" t="s">
        <v>20</v>
      </c>
      <c r="H104" s="14" t="s">
        <v>21</v>
      </c>
      <c r="I104" s="15">
        <v>3.4000000000000002E-2</v>
      </c>
      <c r="J104" s="15">
        <f>I104*D101</f>
        <v>16.833740000000002</v>
      </c>
      <c r="K104" s="11"/>
      <c r="L104" s="58"/>
      <c r="M104" s="14" t="s">
        <v>17</v>
      </c>
      <c r="N104" s="11"/>
      <c r="P104" s="28">
        <f t="shared" si="8"/>
        <v>0</v>
      </c>
    </row>
    <row r="105" spans="1:16" s="28" customFormat="1" ht="20.100000000000001" customHeight="1" x14ac:dyDescent="0.3">
      <c r="A105" s="57"/>
      <c r="B105" s="10"/>
      <c r="C105" s="11"/>
      <c r="D105" s="11"/>
      <c r="E105" s="11"/>
      <c r="F105" s="12"/>
      <c r="G105" s="13" t="s">
        <v>112</v>
      </c>
      <c r="H105" s="14" t="s">
        <v>15</v>
      </c>
      <c r="I105" s="15">
        <v>0.22</v>
      </c>
      <c r="J105" s="15">
        <f>I105*D101</f>
        <v>108.9242</v>
      </c>
      <c r="K105" s="11"/>
      <c r="L105" s="58"/>
      <c r="M105" s="14" t="s">
        <v>17</v>
      </c>
      <c r="N105" s="11"/>
      <c r="P105" s="28">
        <f t="shared" si="8"/>
        <v>0</v>
      </c>
    </row>
    <row r="106" spans="1:16" s="28" customFormat="1" ht="20.100000000000001" customHeight="1" x14ac:dyDescent="0.3">
      <c r="A106" s="57"/>
      <c r="B106" s="10"/>
      <c r="C106" s="11"/>
      <c r="D106" s="11"/>
      <c r="E106" s="11"/>
      <c r="F106" s="12"/>
      <c r="G106" s="80" t="s">
        <v>61</v>
      </c>
      <c r="H106" s="14" t="s">
        <v>15</v>
      </c>
      <c r="I106" s="15">
        <v>4.2999999999999997E-2</v>
      </c>
      <c r="J106" s="15">
        <f>I106*D101</f>
        <v>21.289729999999999</v>
      </c>
      <c r="K106" s="11"/>
      <c r="L106" s="58"/>
      <c r="M106" s="14" t="s">
        <v>17</v>
      </c>
      <c r="N106" s="11"/>
      <c r="P106" s="28">
        <f t="shared" si="8"/>
        <v>0</v>
      </c>
    </row>
    <row r="107" spans="1:16" s="28" customFormat="1" ht="20.100000000000001" customHeight="1" x14ac:dyDescent="0.3">
      <c r="A107" s="57"/>
      <c r="B107" s="10"/>
      <c r="C107" s="11"/>
      <c r="D107" s="11"/>
      <c r="E107" s="11"/>
      <c r="F107" s="12"/>
      <c r="G107" s="13" t="s">
        <v>102</v>
      </c>
      <c r="H107" s="14" t="s">
        <v>24</v>
      </c>
      <c r="I107" s="15">
        <v>1E-4</v>
      </c>
      <c r="J107" s="15">
        <f>I107*D101</f>
        <v>4.9511000000000006E-2</v>
      </c>
      <c r="K107" s="11"/>
      <c r="L107" s="58"/>
      <c r="M107" s="14" t="s">
        <v>17</v>
      </c>
      <c r="N107" s="11"/>
      <c r="P107" s="28">
        <f t="shared" si="8"/>
        <v>0</v>
      </c>
    </row>
    <row r="108" spans="1:16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255.95</v>
      </c>
      <c r="E108" s="11"/>
      <c r="F108" s="12">
        <f>D108*E108</f>
        <v>0</v>
      </c>
      <c r="G108" s="13"/>
      <c r="H108" s="14"/>
      <c r="I108" s="15"/>
      <c r="J108" s="15"/>
      <c r="K108" s="11"/>
      <c r="L108" s="58"/>
      <c r="M108" s="14"/>
      <c r="N108" s="11" t="e">
        <f>#REF!</f>
        <v>#REF!</v>
      </c>
      <c r="P108" s="28" t="e">
        <f t="shared" si="8"/>
        <v>#REF!</v>
      </c>
    </row>
    <row r="109" spans="1:16" s="28" customFormat="1" ht="20.100000000000001" customHeight="1" x14ac:dyDescent="0.3">
      <c r="A109" s="57"/>
      <c r="B109" s="10"/>
      <c r="C109" s="11"/>
      <c r="D109" s="11"/>
      <c r="E109" s="11"/>
      <c r="F109" s="12"/>
      <c r="G109" s="13" t="s">
        <v>113</v>
      </c>
      <c r="H109" s="14" t="s">
        <v>19</v>
      </c>
      <c r="I109" s="15">
        <v>52</v>
      </c>
      <c r="J109" s="15">
        <f>I109*D108</f>
        <v>13309.4</v>
      </c>
      <c r="K109" s="11"/>
      <c r="L109" s="58"/>
      <c r="M109" s="14" t="s">
        <v>17</v>
      </c>
      <c r="N109" s="11"/>
      <c r="P109" s="28">
        <f t="shared" si="8"/>
        <v>0</v>
      </c>
    </row>
    <row r="110" spans="1:16" s="28" customFormat="1" ht="20.100000000000001" customHeight="1" x14ac:dyDescent="0.3">
      <c r="A110" s="57"/>
      <c r="B110" s="10"/>
      <c r="C110" s="11"/>
      <c r="D110" s="11"/>
      <c r="E110" s="11"/>
      <c r="F110" s="12"/>
      <c r="G110" s="13" t="s">
        <v>20</v>
      </c>
      <c r="H110" s="14" t="s">
        <v>21</v>
      </c>
      <c r="I110" s="15">
        <v>2.3E-2</v>
      </c>
      <c r="J110" s="15">
        <f>I110*D108</f>
        <v>5.8868499999999999</v>
      </c>
      <c r="K110" s="11"/>
      <c r="L110" s="58"/>
      <c r="M110" s="14" t="s">
        <v>17</v>
      </c>
      <c r="N110" s="11"/>
      <c r="P110" s="28">
        <f t="shared" si="8"/>
        <v>0</v>
      </c>
    </row>
    <row r="111" spans="1:16" s="28" customFormat="1" ht="20.100000000000001" customHeight="1" x14ac:dyDescent="0.3">
      <c r="A111" s="57"/>
      <c r="B111" s="10"/>
      <c r="C111" s="11"/>
      <c r="D111" s="11"/>
      <c r="E111" s="11"/>
      <c r="F111" s="12"/>
      <c r="G111" s="13" t="s">
        <v>112</v>
      </c>
      <c r="H111" s="14" t="s">
        <v>15</v>
      </c>
      <c r="I111" s="15">
        <v>0.22</v>
      </c>
      <c r="J111" s="15">
        <f>I111*D108</f>
        <v>56.308999999999997</v>
      </c>
      <c r="K111" s="11"/>
      <c r="L111" s="58"/>
      <c r="M111" s="14" t="s">
        <v>17</v>
      </c>
      <c r="N111" s="11"/>
      <c r="P111" s="28">
        <f t="shared" si="8"/>
        <v>0</v>
      </c>
    </row>
    <row r="112" spans="1:16" s="28" customFormat="1" ht="20.100000000000001" customHeight="1" x14ac:dyDescent="0.3">
      <c r="A112" s="57"/>
      <c r="B112" s="10"/>
      <c r="C112" s="11"/>
      <c r="D112" s="11"/>
      <c r="E112" s="11"/>
      <c r="F112" s="12"/>
      <c r="G112" s="80" t="s">
        <v>61</v>
      </c>
      <c r="H112" s="14" t="s">
        <v>15</v>
      </c>
      <c r="I112" s="15">
        <v>4.2999999999999997E-2</v>
      </c>
      <c r="J112" s="15">
        <f>I112*D108</f>
        <v>11.005849999999999</v>
      </c>
      <c r="K112" s="11"/>
      <c r="L112" s="58"/>
      <c r="M112" s="14" t="s">
        <v>17</v>
      </c>
      <c r="N112" s="11"/>
      <c r="P112" s="28">
        <f t="shared" si="8"/>
        <v>0</v>
      </c>
    </row>
    <row r="113" spans="1:16" s="28" customFormat="1" ht="20.100000000000001" customHeight="1" x14ac:dyDescent="0.3">
      <c r="A113" s="57"/>
      <c r="B113" s="10"/>
      <c r="C113" s="11"/>
      <c r="D113" s="11"/>
      <c r="E113" s="11"/>
      <c r="F113" s="12"/>
      <c r="G113" s="13" t="s">
        <v>102</v>
      </c>
      <c r="H113" s="14" t="s">
        <v>24</v>
      </c>
      <c r="I113" s="15">
        <v>2.9999999999999997E-4</v>
      </c>
      <c r="J113" s="15">
        <f>I113*D108</f>
        <v>7.6784999999999992E-2</v>
      </c>
      <c r="K113" s="11"/>
      <c r="L113" s="58"/>
      <c r="M113" s="14" t="s">
        <v>17</v>
      </c>
      <c r="N113" s="11"/>
      <c r="P113" s="28">
        <f t="shared" si="8"/>
        <v>0</v>
      </c>
    </row>
    <row r="114" spans="1:16" s="28" customFormat="1" ht="34.799999999999997" x14ac:dyDescent="0.3">
      <c r="A114" s="57">
        <v>18</v>
      </c>
      <c r="B114" s="10" t="s">
        <v>121</v>
      </c>
      <c r="C114" s="11" t="s">
        <v>15</v>
      </c>
      <c r="D114" s="11">
        <v>262</v>
      </c>
      <c r="E114" s="11"/>
      <c r="F114" s="12">
        <f>D114*E114</f>
        <v>0</v>
      </c>
      <c r="G114" s="13"/>
      <c r="H114" s="14"/>
      <c r="I114" s="15"/>
      <c r="J114" s="15"/>
      <c r="K114" s="11"/>
      <c r="L114" s="58"/>
      <c r="M114" s="14"/>
      <c r="N114" s="11" t="e">
        <f>#REF!</f>
        <v>#REF!</v>
      </c>
      <c r="P114" s="28" t="e">
        <f t="shared" si="8"/>
        <v>#REF!</v>
      </c>
    </row>
    <row r="115" spans="1:16" s="28" customFormat="1" ht="20.100000000000001" customHeight="1" x14ac:dyDescent="0.3">
      <c r="A115" s="57"/>
      <c r="B115" s="10"/>
      <c r="C115" s="11"/>
      <c r="D115" s="11"/>
      <c r="E115" s="11"/>
      <c r="F115" s="12"/>
      <c r="G115" s="13" t="s">
        <v>113</v>
      </c>
      <c r="H115" s="14" t="s">
        <v>19</v>
      </c>
      <c r="I115" s="15">
        <v>52</v>
      </c>
      <c r="J115" s="15">
        <f>I115*D114</f>
        <v>13624</v>
      </c>
      <c r="K115" s="11"/>
      <c r="L115" s="58"/>
      <c r="M115" s="14" t="s">
        <v>17</v>
      </c>
      <c r="N115" s="11"/>
      <c r="P115" s="28">
        <f t="shared" si="8"/>
        <v>0</v>
      </c>
    </row>
    <row r="116" spans="1:16" s="28" customFormat="1" ht="20.100000000000001" customHeight="1" x14ac:dyDescent="0.3">
      <c r="A116" s="57"/>
      <c r="B116" s="10"/>
      <c r="C116" s="11"/>
      <c r="D116" s="11"/>
      <c r="E116" s="11"/>
      <c r="F116" s="12"/>
      <c r="G116" s="13" t="s">
        <v>20</v>
      </c>
      <c r="H116" s="14" t="s">
        <v>21</v>
      </c>
      <c r="I116" s="15">
        <v>2.3E-2</v>
      </c>
      <c r="J116" s="15">
        <f>I116*D114</f>
        <v>6.0259999999999998</v>
      </c>
      <c r="K116" s="11"/>
      <c r="L116" s="58"/>
      <c r="M116" s="14" t="s">
        <v>17</v>
      </c>
      <c r="N116" s="11"/>
      <c r="P116" s="28">
        <f t="shared" si="8"/>
        <v>0</v>
      </c>
    </row>
    <row r="117" spans="1:16" s="28" customFormat="1" ht="20.100000000000001" customHeight="1" x14ac:dyDescent="0.3">
      <c r="A117" s="57"/>
      <c r="B117" s="10"/>
      <c r="C117" s="11"/>
      <c r="D117" s="11"/>
      <c r="E117" s="11"/>
      <c r="F117" s="12"/>
      <c r="G117" s="13" t="s">
        <v>112</v>
      </c>
      <c r="H117" s="14" t="s">
        <v>15</v>
      </c>
      <c r="I117" s="15">
        <v>0.22</v>
      </c>
      <c r="J117" s="15">
        <f>I117*D114</f>
        <v>57.64</v>
      </c>
      <c r="K117" s="11"/>
      <c r="L117" s="58"/>
      <c r="M117" s="14" t="s">
        <v>17</v>
      </c>
      <c r="N117" s="11"/>
      <c r="P117" s="28">
        <f t="shared" si="8"/>
        <v>0</v>
      </c>
    </row>
    <row r="118" spans="1:16" s="28" customFormat="1" ht="20.100000000000001" customHeight="1" x14ac:dyDescent="0.3">
      <c r="A118" s="57"/>
      <c r="B118" s="10"/>
      <c r="C118" s="11"/>
      <c r="D118" s="11"/>
      <c r="E118" s="11"/>
      <c r="F118" s="12"/>
      <c r="G118" s="80" t="s">
        <v>61</v>
      </c>
      <c r="H118" s="14" t="s">
        <v>15</v>
      </c>
      <c r="I118" s="15">
        <v>4.2999999999999997E-2</v>
      </c>
      <c r="J118" s="15">
        <f>I118*D114</f>
        <v>11.265999999999998</v>
      </c>
      <c r="K118" s="11"/>
      <c r="L118" s="58"/>
      <c r="M118" s="14" t="s">
        <v>17</v>
      </c>
      <c r="N118" s="11"/>
      <c r="P118" s="28">
        <f t="shared" si="8"/>
        <v>0</v>
      </c>
    </row>
    <row r="119" spans="1:16" s="28" customFormat="1" ht="20.100000000000001" customHeight="1" x14ac:dyDescent="0.3">
      <c r="A119" s="57"/>
      <c r="B119" s="10"/>
      <c r="C119" s="11"/>
      <c r="D119" s="11"/>
      <c r="E119" s="11"/>
      <c r="F119" s="12"/>
      <c r="G119" s="13" t="s">
        <v>102</v>
      </c>
      <c r="H119" s="14" t="s">
        <v>24</v>
      </c>
      <c r="I119" s="15">
        <v>5.1999999999999997E-5</v>
      </c>
      <c r="J119" s="15">
        <f>I119*D114</f>
        <v>1.3623999999999999E-2</v>
      </c>
      <c r="K119" s="11"/>
      <c r="L119" s="58"/>
      <c r="M119" s="14" t="s">
        <v>17</v>
      </c>
      <c r="N119" s="11"/>
      <c r="P119" s="28">
        <f t="shared" si="8"/>
        <v>0</v>
      </c>
    </row>
    <row r="120" spans="1:16" s="28" customFormat="1" ht="20.100000000000001" customHeight="1" x14ac:dyDescent="0.3">
      <c r="A120" s="57">
        <v>19</v>
      </c>
      <c r="B120" s="10" t="s">
        <v>25</v>
      </c>
      <c r="C120" s="11" t="s">
        <v>19</v>
      </c>
      <c r="D120" s="11">
        <f>8+1+4+3+10+5+1+10</f>
        <v>42</v>
      </c>
      <c r="E120" s="11"/>
      <c r="F120" s="12">
        <f>D120*E120</f>
        <v>0</v>
      </c>
      <c r="G120" s="13"/>
      <c r="H120" s="14"/>
      <c r="I120" s="15"/>
      <c r="J120" s="15"/>
      <c r="K120" s="11"/>
      <c r="L120" s="58"/>
      <c r="M120" s="14"/>
      <c r="N120" s="11"/>
      <c r="P120" s="28">
        <f t="shared" si="8"/>
        <v>0</v>
      </c>
    </row>
    <row r="121" spans="1:16" s="28" customFormat="1" ht="20.100000000000001" customHeight="1" x14ac:dyDescent="0.3">
      <c r="A121" s="57"/>
      <c r="B121" s="10"/>
      <c r="C121" s="11"/>
      <c r="D121" s="11"/>
      <c r="E121" s="11"/>
      <c r="F121" s="12"/>
      <c r="G121" s="76" t="s">
        <v>116</v>
      </c>
      <c r="H121" s="14" t="s">
        <v>19</v>
      </c>
      <c r="I121" s="15">
        <v>1</v>
      </c>
      <c r="J121" s="15">
        <v>26</v>
      </c>
      <c r="K121" s="11"/>
      <c r="L121" s="58"/>
      <c r="M121" s="14" t="s">
        <v>17</v>
      </c>
      <c r="N121" s="11"/>
      <c r="P121" s="28">
        <f t="shared" si="8"/>
        <v>0</v>
      </c>
    </row>
    <row r="122" spans="1:16" s="28" customFormat="1" ht="20.100000000000001" customHeight="1" x14ac:dyDescent="0.3">
      <c r="A122" s="57"/>
      <c r="B122" s="10"/>
      <c r="C122" s="11"/>
      <c r="D122" s="11"/>
      <c r="E122" s="11"/>
      <c r="F122" s="12"/>
      <c r="G122" s="76" t="s">
        <v>108</v>
      </c>
      <c r="H122" s="14" t="s">
        <v>19</v>
      </c>
      <c r="I122" s="15">
        <v>1</v>
      </c>
      <c r="J122" s="15">
        <v>8</v>
      </c>
      <c r="K122" s="11"/>
      <c r="L122" s="58"/>
      <c r="M122" s="14" t="s">
        <v>17</v>
      </c>
      <c r="N122" s="11"/>
      <c r="P122" s="28">
        <f t="shared" si="8"/>
        <v>0</v>
      </c>
    </row>
    <row r="123" spans="1:16" s="28" customFormat="1" ht="20.100000000000001" customHeight="1" x14ac:dyDescent="0.3">
      <c r="A123" s="57"/>
      <c r="B123" s="10"/>
      <c r="C123" s="11"/>
      <c r="D123" s="11"/>
      <c r="E123" s="11"/>
      <c r="F123" s="12"/>
      <c r="G123" s="76" t="s">
        <v>117</v>
      </c>
      <c r="H123" s="14" t="s">
        <v>19</v>
      </c>
      <c r="I123" s="15">
        <v>1</v>
      </c>
      <c r="J123" s="15">
        <v>1</v>
      </c>
      <c r="K123" s="11"/>
      <c r="L123" s="58"/>
      <c r="M123" s="14" t="s">
        <v>17</v>
      </c>
      <c r="N123" s="11"/>
      <c r="P123" s="28">
        <f t="shared" si="8"/>
        <v>0</v>
      </c>
    </row>
    <row r="124" spans="1:16" s="28" customFormat="1" ht="20.100000000000001" customHeight="1" x14ac:dyDescent="0.3">
      <c r="A124" s="57">
        <v>20</v>
      </c>
      <c r="B124" s="10" t="s">
        <v>118</v>
      </c>
      <c r="C124" s="11" t="s">
        <v>19</v>
      </c>
      <c r="D124" s="11">
        <f>8+1+4+3+6+5+1+24</f>
        <v>52</v>
      </c>
      <c r="E124" s="11"/>
      <c r="F124" s="12">
        <f>D124*E124</f>
        <v>0</v>
      </c>
      <c r="G124" s="13"/>
      <c r="H124" s="14"/>
      <c r="I124" s="15"/>
      <c r="J124" s="15"/>
      <c r="K124" s="11"/>
      <c r="L124" s="58"/>
      <c r="M124" s="14"/>
      <c r="N124" s="11"/>
      <c r="P124" s="28">
        <f t="shared" si="8"/>
        <v>0</v>
      </c>
    </row>
    <row r="125" spans="1:16" s="28" customFormat="1" ht="20.100000000000001" customHeight="1" x14ac:dyDescent="0.3">
      <c r="A125" s="57"/>
      <c r="B125" s="10"/>
      <c r="C125" s="11"/>
      <c r="D125" s="11"/>
      <c r="E125" s="11"/>
      <c r="F125" s="12"/>
      <c r="G125" s="76" t="s">
        <v>119</v>
      </c>
      <c r="H125" s="14" t="s">
        <v>100</v>
      </c>
      <c r="I125" s="15">
        <v>1.01</v>
      </c>
      <c r="J125" s="15">
        <v>530.16</v>
      </c>
      <c r="K125" s="11"/>
      <c r="L125" s="58"/>
      <c r="M125" s="14" t="s">
        <v>17</v>
      </c>
      <c r="N125" s="11"/>
      <c r="P125" s="28">
        <f t="shared" si="8"/>
        <v>0</v>
      </c>
    </row>
    <row r="126" spans="1:16" s="28" customFormat="1" ht="20.100000000000001" customHeight="1" x14ac:dyDescent="0.3">
      <c r="A126" s="57"/>
      <c r="B126" s="10"/>
      <c r="C126" s="11"/>
      <c r="D126" s="11"/>
      <c r="E126" s="11"/>
      <c r="F126" s="12"/>
      <c r="G126" s="76" t="s">
        <v>120</v>
      </c>
      <c r="H126" s="14" t="s">
        <v>100</v>
      </c>
      <c r="I126" s="15">
        <v>1.01</v>
      </c>
      <c r="J126" s="15">
        <v>27.72</v>
      </c>
      <c r="K126" s="11"/>
      <c r="L126" s="58"/>
      <c r="M126" s="14" t="s">
        <v>17</v>
      </c>
      <c r="N126" s="11"/>
      <c r="P126" s="28">
        <f t="shared" si="8"/>
        <v>0</v>
      </c>
    </row>
    <row r="127" spans="1:16" s="19" customFormat="1" ht="20.100000000000001" customHeight="1" x14ac:dyDescent="0.3">
      <c r="A127" s="56"/>
      <c r="B127" s="1" t="s">
        <v>123</v>
      </c>
      <c r="C127" s="5"/>
      <c r="D127" s="6"/>
      <c r="E127" s="7"/>
      <c r="F127" s="1"/>
      <c r="G127" s="8"/>
      <c r="H127" s="4"/>
      <c r="I127" s="9"/>
      <c r="J127" s="9"/>
      <c r="K127" s="7"/>
      <c r="L127" s="16"/>
      <c r="M127" s="4"/>
      <c r="N127" s="7"/>
      <c r="P127" s="28">
        <f t="shared" si="8"/>
        <v>0</v>
      </c>
    </row>
    <row r="128" spans="1:16" s="28" customFormat="1" x14ac:dyDescent="0.3">
      <c r="A128" s="57">
        <v>21</v>
      </c>
      <c r="B128" s="10" t="s">
        <v>28</v>
      </c>
      <c r="C128" s="11" t="s">
        <v>21</v>
      </c>
      <c r="D128" s="11">
        <v>105.85</v>
      </c>
      <c r="E128" s="71"/>
      <c r="F128" s="12">
        <f>D128*E128</f>
        <v>0</v>
      </c>
      <c r="G128" s="13"/>
      <c r="H128" s="14"/>
      <c r="I128" s="15"/>
      <c r="J128" s="15"/>
      <c r="K128" s="71"/>
      <c r="L128" s="58"/>
      <c r="M128" s="14"/>
      <c r="N128" s="20">
        <f>1583.33</f>
        <v>1583.33</v>
      </c>
      <c r="P128" s="28">
        <f t="shared" si="8"/>
        <v>167595.48049999998</v>
      </c>
    </row>
    <row r="129" spans="1:16" s="28" customFormat="1" ht="20.100000000000001" customHeight="1" x14ac:dyDescent="0.3">
      <c r="A129" s="57"/>
      <c r="B129" s="10"/>
      <c r="C129" s="11"/>
      <c r="D129" s="11"/>
      <c r="E129" s="11"/>
      <c r="F129" s="12"/>
      <c r="G129" s="80" t="s">
        <v>106</v>
      </c>
      <c r="H129" s="14" t="s">
        <v>19</v>
      </c>
      <c r="I129" s="15">
        <v>195</v>
      </c>
      <c r="J129" s="15">
        <f>I129*D128</f>
        <v>20640.75</v>
      </c>
      <c r="K129" s="11"/>
      <c r="L129" s="58"/>
      <c r="M129" s="14" t="s">
        <v>17</v>
      </c>
      <c r="N129" s="11"/>
      <c r="P129" s="28">
        <f t="shared" si="8"/>
        <v>0</v>
      </c>
    </row>
    <row r="130" spans="1:16" s="28" customFormat="1" ht="20.100000000000001" customHeight="1" x14ac:dyDescent="0.3">
      <c r="A130" s="57"/>
      <c r="B130" s="10"/>
      <c r="C130" s="11"/>
      <c r="D130" s="11"/>
      <c r="E130" s="11"/>
      <c r="F130" s="12"/>
      <c r="G130" s="13" t="s">
        <v>113</v>
      </c>
      <c r="H130" s="14" t="s">
        <v>19</v>
      </c>
      <c r="I130" s="15">
        <v>13</v>
      </c>
      <c r="J130" s="15">
        <f>I130*D128</f>
        <v>1376.05</v>
      </c>
      <c r="K130" s="11"/>
      <c r="L130" s="58"/>
      <c r="M130" s="14" t="s">
        <v>17</v>
      </c>
      <c r="N130" s="11"/>
      <c r="P130" s="28">
        <f t="shared" si="8"/>
        <v>0</v>
      </c>
    </row>
    <row r="131" spans="1:16" s="28" customFormat="1" ht="20.100000000000001" customHeight="1" x14ac:dyDescent="0.3">
      <c r="A131" s="57"/>
      <c r="B131" s="10"/>
      <c r="C131" s="11"/>
      <c r="D131" s="11"/>
      <c r="E131" s="11"/>
      <c r="F131" s="12"/>
      <c r="G131" s="13" t="s">
        <v>20</v>
      </c>
      <c r="H131" s="14" t="s">
        <v>21</v>
      </c>
      <c r="I131" s="15">
        <v>0.3</v>
      </c>
      <c r="J131" s="15">
        <f>I131*D128</f>
        <v>31.754999999999995</v>
      </c>
      <c r="K131" s="11"/>
      <c r="L131" s="58"/>
      <c r="M131" s="14" t="s">
        <v>17</v>
      </c>
      <c r="N131" s="11"/>
      <c r="P131" s="28">
        <f t="shared" si="8"/>
        <v>0</v>
      </c>
    </row>
    <row r="132" spans="1:16" s="28" customFormat="1" ht="20.100000000000001" customHeight="1" x14ac:dyDescent="0.3">
      <c r="A132" s="57"/>
      <c r="B132" s="10"/>
      <c r="C132" s="11"/>
      <c r="D132" s="11"/>
      <c r="E132" s="11"/>
      <c r="F132" s="12"/>
      <c r="G132" s="13" t="s">
        <v>112</v>
      </c>
      <c r="H132" s="14" t="s">
        <v>15</v>
      </c>
      <c r="I132" s="15">
        <v>2</v>
      </c>
      <c r="J132" s="15">
        <f>I132*D128</f>
        <v>211.7</v>
      </c>
      <c r="K132" s="11"/>
      <c r="L132" s="58"/>
      <c r="M132" s="14" t="s">
        <v>17</v>
      </c>
      <c r="N132" s="11"/>
      <c r="P132" s="28">
        <f t="shared" si="8"/>
        <v>0</v>
      </c>
    </row>
    <row r="133" spans="1:16" s="28" customFormat="1" ht="20.100000000000001" customHeight="1" x14ac:dyDescent="0.3">
      <c r="A133" s="57"/>
      <c r="B133" s="10"/>
      <c r="C133" s="11"/>
      <c r="D133" s="11"/>
      <c r="E133" s="11"/>
      <c r="F133" s="12"/>
      <c r="G133" s="13" t="s">
        <v>102</v>
      </c>
      <c r="H133" s="14" t="s">
        <v>24</v>
      </c>
      <c r="I133" s="15">
        <v>2.5000000000000001E-3</v>
      </c>
      <c r="J133" s="15">
        <f>I133*D128</f>
        <v>0.264625</v>
      </c>
      <c r="K133" s="11"/>
      <c r="L133" s="58"/>
      <c r="M133" s="14" t="s">
        <v>17</v>
      </c>
      <c r="N133" s="11"/>
      <c r="P133" s="28">
        <f t="shared" si="8"/>
        <v>0</v>
      </c>
    </row>
    <row r="134" spans="1:16" s="28" customFormat="1" ht="20.100000000000001" customHeight="1" x14ac:dyDescent="0.3">
      <c r="A134" s="57"/>
      <c r="B134" s="10"/>
      <c r="C134" s="11"/>
      <c r="D134" s="11"/>
      <c r="E134" s="11"/>
      <c r="F134" s="12"/>
      <c r="G134" s="76" t="s">
        <v>115</v>
      </c>
      <c r="H134" s="14" t="s">
        <v>31</v>
      </c>
      <c r="I134" s="15">
        <v>0.90694378837978296</v>
      </c>
      <c r="J134" s="15">
        <f>I134*D128</f>
        <v>96.000000000000014</v>
      </c>
      <c r="K134" s="11"/>
      <c r="L134" s="58"/>
      <c r="M134" s="14" t="s">
        <v>17</v>
      </c>
      <c r="N134" s="11"/>
      <c r="P134" s="28">
        <f t="shared" si="8"/>
        <v>0</v>
      </c>
    </row>
    <row r="135" spans="1:16" s="28" customFormat="1" ht="20.100000000000001" customHeight="1" x14ac:dyDescent="0.3">
      <c r="A135" s="57"/>
      <c r="B135" s="10"/>
      <c r="C135" s="11"/>
      <c r="D135" s="11"/>
      <c r="E135" s="11"/>
      <c r="F135" s="12"/>
      <c r="G135" s="76" t="s">
        <v>114</v>
      </c>
      <c r="H135" s="14" t="s">
        <v>31</v>
      </c>
      <c r="I135" s="15">
        <v>1.8138875767595699</v>
      </c>
      <c r="J135" s="15">
        <f>I135*D128</f>
        <v>192.00000000000045</v>
      </c>
      <c r="K135" s="11"/>
      <c r="L135" s="58"/>
      <c r="M135" s="14" t="s">
        <v>17</v>
      </c>
      <c r="N135" s="11"/>
      <c r="P135" s="28">
        <f t="shared" si="8"/>
        <v>0</v>
      </c>
    </row>
    <row r="136" spans="1:16" s="28" customFormat="1" x14ac:dyDescent="0.3">
      <c r="A136" s="57">
        <v>22</v>
      </c>
      <c r="B136" s="10" t="s">
        <v>35</v>
      </c>
      <c r="C136" s="11" t="s">
        <v>21</v>
      </c>
      <c r="D136" s="11">
        <v>2.2242500000000001</v>
      </c>
      <c r="E136" s="71"/>
      <c r="F136" s="12">
        <f>D136*E136</f>
        <v>0</v>
      </c>
      <c r="G136" s="13"/>
      <c r="H136" s="14"/>
      <c r="I136" s="15"/>
      <c r="J136" s="15"/>
      <c r="K136" s="71"/>
      <c r="L136" s="58"/>
      <c r="M136" s="14"/>
      <c r="N136" s="20">
        <v>1583.33</v>
      </c>
      <c r="P136" s="28">
        <f t="shared" si="8"/>
        <v>3521.7217525000001</v>
      </c>
    </row>
    <row r="137" spans="1:16" s="28" customFormat="1" ht="20.100000000000001" customHeight="1" x14ac:dyDescent="0.3">
      <c r="A137" s="57"/>
      <c r="B137" s="10"/>
      <c r="C137" s="11"/>
      <c r="D137" s="11"/>
      <c r="E137" s="11"/>
      <c r="F137" s="12"/>
      <c r="G137" s="13" t="s">
        <v>113</v>
      </c>
      <c r="H137" s="14" t="s">
        <v>19</v>
      </c>
      <c r="I137" s="15">
        <v>395</v>
      </c>
      <c r="J137" s="15">
        <f>I137*D136</f>
        <v>878.57875000000001</v>
      </c>
      <c r="K137" s="11"/>
      <c r="L137" s="58"/>
      <c r="M137" s="14" t="s">
        <v>17</v>
      </c>
      <c r="N137" s="11"/>
      <c r="P137" s="28">
        <f t="shared" si="8"/>
        <v>0</v>
      </c>
    </row>
    <row r="138" spans="1:16" s="28" customFormat="1" ht="20.100000000000001" customHeight="1" x14ac:dyDescent="0.3">
      <c r="A138" s="57"/>
      <c r="B138" s="10"/>
      <c r="C138" s="11"/>
      <c r="D138" s="11"/>
      <c r="E138" s="11"/>
      <c r="F138" s="12"/>
      <c r="G138" s="13" t="s">
        <v>36</v>
      </c>
      <c r="H138" s="14" t="s">
        <v>21</v>
      </c>
      <c r="I138" s="15">
        <v>0.3</v>
      </c>
      <c r="J138" s="15">
        <f>I138*D136</f>
        <v>0.66727499999999995</v>
      </c>
      <c r="K138" s="11"/>
      <c r="L138" s="58"/>
      <c r="M138" s="14" t="s">
        <v>17</v>
      </c>
      <c r="N138" s="11"/>
      <c r="P138" s="28">
        <f t="shared" si="8"/>
        <v>0</v>
      </c>
    </row>
    <row r="139" spans="1:16" s="28" customFormat="1" ht="20.100000000000001" customHeight="1" x14ac:dyDescent="0.3">
      <c r="A139" s="57"/>
      <c r="B139" s="10"/>
      <c r="C139" s="11"/>
      <c r="D139" s="11"/>
      <c r="E139" s="11"/>
      <c r="F139" s="12"/>
      <c r="G139" s="13" t="s">
        <v>112</v>
      </c>
      <c r="H139" s="14" t="s">
        <v>15</v>
      </c>
      <c r="I139" s="15">
        <v>2</v>
      </c>
      <c r="J139" s="15">
        <f>I139*D136</f>
        <v>4.4485000000000001</v>
      </c>
      <c r="K139" s="11"/>
      <c r="L139" s="58"/>
      <c r="M139" s="14" t="s">
        <v>17</v>
      </c>
      <c r="N139" s="11"/>
      <c r="P139" s="28">
        <f t="shared" si="8"/>
        <v>0</v>
      </c>
    </row>
    <row r="140" spans="1:16" s="28" customFormat="1" ht="20.100000000000001" customHeight="1" x14ac:dyDescent="0.3">
      <c r="A140" s="57"/>
      <c r="B140" s="10"/>
      <c r="C140" s="11"/>
      <c r="D140" s="11"/>
      <c r="E140" s="11"/>
      <c r="F140" s="12"/>
      <c r="G140" s="80" t="s">
        <v>61</v>
      </c>
      <c r="H140" s="14" t="s">
        <v>15</v>
      </c>
      <c r="I140" s="15">
        <v>0.41</v>
      </c>
      <c r="J140" s="15">
        <f>I140*D136</f>
        <v>0.91194249999999999</v>
      </c>
      <c r="K140" s="11"/>
      <c r="L140" s="58"/>
      <c r="M140" s="14" t="s">
        <v>17</v>
      </c>
      <c r="N140" s="11"/>
      <c r="P140" s="28">
        <f t="shared" si="8"/>
        <v>0</v>
      </c>
    </row>
    <row r="141" spans="1:16" s="28" customFormat="1" ht="20.100000000000001" customHeight="1" x14ac:dyDescent="0.3">
      <c r="A141" s="57"/>
      <c r="B141" s="10"/>
      <c r="C141" s="11"/>
      <c r="D141" s="11"/>
      <c r="E141" s="11"/>
      <c r="F141" s="12"/>
      <c r="G141" s="13" t="s">
        <v>102</v>
      </c>
      <c r="H141" s="14" t="s">
        <v>24</v>
      </c>
      <c r="I141" s="15">
        <v>5.5000000000000003E-4</v>
      </c>
      <c r="J141" s="15">
        <f>I141*D136</f>
        <v>1.2233375000000001E-3</v>
      </c>
      <c r="K141" s="11"/>
      <c r="L141" s="58"/>
      <c r="M141" s="14" t="s">
        <v>17</v>
      </c>
      <c r="N141" s="11"/>
      <c r="P141" s="28">
        <f t="shared" si="8"/>
        <v>0</v>
      </c>
    </row>
    <row r="142" spans="1:16" s="28" customFormat="1" ht="34.799999999999997" x14ac:dyDescent="0.3">
      <c r="A142" s="57">
        <v>23</v>
      </c>
      <c r="B142" s="10" t="s">
        <v>122</v>
      </c>
      <c r="C142" s="11" t="s">
        <v>21</v>
      </c>
      <c r="D142" s="11">
        <v>26.225750000000001</v>
      </c>
      <c r="E142" s="71"/>
      <c r="F142" s="12">
        <f>D142*E142</f>
        <v>0</v>
      </c>
      <c r="G142" s="13"/>
      <c r="H142" s="14"/>
      <c r="I142" s="15"/>
      <c r="J142" s="15"/>
      <c r="K142" s="71"/>
      <c r="L142" s="58"/>
      <c r="M142" s="14"/>
      <c r="N142" s="20">
        <v>1583.33</v>
      </c>
      <c r="P142" s="28">
        <f t="shared" si="8"/>
        <v>41524.016747499998</v>
      </c>
    </row>
    <row r="143" spans="1:16" s="28" customFormat="1" ht="20.100000000000001" customHeight="1" x14ac:dyDescent="0.3">
      <c r="A143" s="57"/>
      <c r="B143" s="10"/>
      <c r="C143" s="11"/>
      <c r="D143" s="11"/>
      <c r="E143" s="11"/>
      <c r="F143" s="12"/>
      <c r="G143" s="13" t="s">
        <v>113</v>
      </c>
      <c r="H143" s="14" t="s">
        <v>19</v>
      </c>
      <c r="I143" s="15">
        <v>395</v>
      </c>
      <c r="J143" s="15">
        <f>I143*D142</f>
        <v>10359.171250000001</v>
      </c>
      <c r="K143" s="11"/>
      <c r="L143" s="58"/>
      <c r="M143" s="14" t="s">
        <v>17</v>
      </c>
      <c r="N143" s="11"/>
      <c r="P143" s="28">
        <f t="shared" si="8"/>
        <v>0</v>
      </c>
    </row>
    <row r="144" spans="1:16" s="28" customFormat="1" ht="20.100000000000001" customHeight="1" x14ac:dyDescent="0.3">
      <c r="A144" s="57"/>
      <c r="B144" s="10"/>
      <c r="C144" s="11"/>
      <c r="D144" s="11"/>
      <c r="E144" s="11"/>
      <c r="F144" s="12"/>
      <c r="G144" s="13" t="s">
        <v>36</v>
      </c>
      <c r="H144" s="14" t="s">
        <v>21</v>
      </c>
      <c r="I144" s="15">
        <v>0.3</v>
      </c>
      <c r="J144" s="15">
        <f>I144*D142</f>
        <v>7.8677250000000001</v>
      </c>
      <c r="K144" s="11"/>
      <c r="L144" s="58"/>
      <c r="M144" s="14" t="s">
        <v>17</v>
      </c>
      <c r="N144" s="11"/>
      <c r="P144" s="28">
        <f t="shared" si="8"/>
        <v>0</v>
      </c>
    </row>
    <row r="145" spans="1:16" s="28" customFormat="1" ht="20.100000000000001" customHeight="1" x14ac:dyDescent="0.3">
      <c r="A145" s="57"/>
      <c r="B145" s="10"/>
      <c r="C145" s="11"/>
      <c r="D145" s="11"/>
      <c r="E145" s="11"/>
      <c r="F145" s="12"/>
      <c r="G145" s="13" t="s">
        <v>112</v>
      </c>
      <c r="H145" s="14" t="s">
        <v>15</v>
      </c>
      <c r="I145" s="15">
        <v>2</v>
      </c>
      <c r="J145" s="15">
        <f>I145*D142</f>
        <v>52.451500000000003</v>
      </c>
      <c r="K145" s="11"/>
      <c r="L145" s="58"/>
      <c r="M145" s="14" t="s">
        <v>17</v>
      </c>
      <c r="N145" s="11"/>
      <c r="P145" s="28">
        <f t="shared" si="8"/>
        <v>0</v>
      </c>
    </row>
    <row r="146" spans="1:16" s="28" customFormat="1" ht="20.100000000000001" customHeight="1" x14ac:dyDescent="0.3">
      <c r="A146" s="57"/>
      <c r="B146" s="10"/>
      <c r="C146" s="11"/>
      <c r="D146" s="11"/>
      <c r="E146" s="11"/>
      <c r="F146" s="12"/>
      <c r="G146" s="80" t="s">
        <v>61</v>
      </c>
      <c r="H146" s="14" t="s">
        <v>15</v>
      </c>
      <c r="I146" s="15">
        <v>0.3</v>
      </c>
      <c r="J146" s="15">
        <f>I146*D142</f>
        <v>7.8677250000000001</v>
      </c>
      <c r="K146" s="11"/>
      <c r="L146" s="58"/>
      <c r="M146" s="14" t="s">
        <v>17</v>
      </c>
      <c r="N146" s="11"/>
      <c r="P146" s="28">
        <f t="shared" si="8"/>
        <v>0</v>
      </c>
    </row>
    <row r="147" spans="1:16" s="28" customFormat="1" ht="20.100000000000001" customHeight="1" x14ac:dyDescent="0.3">
      <c r="A147" s="57"/>
      <c r="B147" s="10"/>
      <c r="C147" s="11"/>
      <c r="D147" s="11"/>
      <c r="E147" s="11"/>
      <c r="F147" s="12"/>
      <c r="G147" s="13" t="s">
        <v>102</v>
      </c>
      <c r="H147" s="14" t="s">
        <v>24</v>
      </c>
      <c r="I147" s="15">
        <v>2.5000000000000001E-3</v>
      </c>
      <c r="J147" s="15">
        <f>I147*D142</f>
        <v>6.5564375000000008E-2</v>
      </c>
      <c r="K147" s="11"/>
      <c r="L147" s="58"/>
      <c r="M147" s="14" t="s">
        <v>17</v>
      </c>
      <c r="N147" s="11"/>
      <c r="P147" s="28">
        <f t="shared" si="8"/>
        <v>0</v>
      </c>
    </row>
    <row r="148" spans="1:16" s="28" customFormat="1" ht="20.100000000000001" customHeight="1" x14ac:dyDescent="0.3">
      <c r="A148" s="57">
        <v>24</v>
      </c>
      <c r="B148" s="10" t="s">
        <v>33</v>
      </c>
      <c r="C148" s="11" t="s">
        <v>15</v>
      </c>
      <c r="D148" s="11">
        <v>495.11</v>
      </c>
      <c r="E148" s="11"/>
      <c r="F148" s="12">
        <f>D148*E148</f>
        <v>0</v>
      </c>
      <c r="G148" s="13"/>
      <c r="H148" s="14"/>
      <c r="I148" s="15"/>
      <c r="J148" s="15"/>
      <c r="K148" s="11"/>
      <c r="L148" s="58"/>
      <c r="M148" s="14"/>
      <c r="N148" s="11" t="e">
        <f>#REF!</f>
        <v>#REF!</v>
      </c>
      <c r="P148" s="28" t="e">
        <f t="shared" ref="P148:P194" si="9">N148*D148</f>
        <v>#REF!</v>
      </c>
    </row>
    <row r="149" spans="1:16" s="28" customFormat="1" ht="20.100000000000001" customHeight="1" x14ac:dyDescent="0.3">
      <c r="A149" s="57"/>
      <c r="B149" s="10"/>
      <c r="C149" s="11"/>
      <c r="D149" s="11"/>
      <c r="E149" s="11"/>
      <c r="F149" s="12"/>
      <c r="G149" s="80" t="s">
        <v>106</v>
      </c>
      <c r="H149" s="14" t="s">
        <v>19</v>
      </c>
      <c r="I149" s="15">
        <v>25</v>
      </c>
      <c r="J149" s="15">
        <f>I149*D148</f>
        <v>12377.75</v>
      </c>
      <c r="K149" s="11"/>
      <c r="L149" s="58"/>
      <c r="M149" s="14" t="s">
        <v>17</v>
      </c>
      <c r="N149" s="11"/>
      <c r="P149" s="28">
        <f t="shared" si="9"/>
        <v>0</v>
      </c>
    </row>
    <row r="150" spans="1:16" s="28" customFormat="1" ht="20.100000000000001" customHeight="1" x14ac:dyDescent="0.3">
      <c r="A150" s="57"/>
      <c r="B150" s="10"/>
      <c r="C150" s="11"/>
      <c r="D150" s="11"/>
      <c r="E150" s="11"/>
      <c r="F150" s="12"/>
      <c r="G150" s="13" t="s">
        <v>113</v>
      </c>
      <c r="H150" s="14" t="s">
        <v>19</v>
      </c>
      <c r="I150" s="15">
        <v>1.32</v>
      </c>
      <c r="J150" s="15">
        <f>I150*D148</f>
        <v>653.54520000000002</v>
      </c>
      <c r="K150" s="11"/>
      <c r="L150" s="58"/>
      <c r="M150" s="14" t="s">
        <v>17</v>
      </c>
      <c r="N150" s="11"/>
      <c r="P150" s="28">
        <f t="shared" si="9"/>
        <v>0</v>
      </c>
    </row>
    <row r="151" spans="1:16" s="28" customFormat="1" ht="20.100000000000001" customHeight="1" x14ac:dyDescent="0.3">
      <c r="A151" s="57"/>
      <c r="B151" s="10"/>
      <c r="C151" s="11"/>
      <c r="D151" s="11"/>
      <c r="E151" s="11"/>
      <c r="F151" s="12"/>
      <c r="G151" s="13" t="s">
        <v>20</v>
      </c>
      <c r="H151" s="14" t="s">
        <v>21</v>
      </c>
      <c r="I151" s="15">
        <v>3.4000000000000002E-2</v>
      </c>
      <c r="J151" s="15">
        <f>I151*D148</f>
        <v>16.833740000000002</v>
      </c>
      <c r="K151" s="11"/>
      <c r="L151" s="58"/>
      <c r="M151" s="14" t="s">
        <v>17</v>
      </c>
      <c r="N151" s="11"/>
      <c r="P151" s="28">
        <f t="shared" si="9"/>
        <v>0</v>
      </c>
    </row>
    <row r="152" spans="1:16" s="28" customFormat="1" ht="20.100000000000001" customHeight="1" x14ac:dyDescent="0.3">
      <c r="A152" s="57"/>
      <c r="B152" s="10"/>
      <c r="C152" s="11"/>
      <c r="D152" s="11"/>
      <c r="E152" s="11"/>
      <c r="F152" s="12"/>
      <c r="G152" s="13" t="s">
        <v>112</v>
      </c>
      <c r="H152" s="14" t="s">
        <v>15</v>
      </c>
      <c r="I152" s="15">
        <v>0.22</v>
      </c>
      <c r="J152" s="15">
        <f>I152*D148</f>
        <v>108.9242</v>
      </c>
      <c r="K152" s="11"/>
      <c r="L152" s="58"/>
      <c r="M152" s="14" t="s">
        <v>17</v>
      </c>
      <c r="N152" s="11"/>
      <c r="P152" s="28">
        <f t="shared" si="9"/>
        <v>0</v>
      </c>
    </row>
    <row r="153" spans="1:16" s="28" customFormat="1" ht="20.100000000000001" customHeight="1" x14ac:dyDescent="0.3">
      <c r="A153" s="57"/>
      <c r="B153" s="10"/>
      <c r="C153" s="11"/>
      <c r="D153" s="11"/>
      <c r="E153" s="11"/>
      <c r="F153" s="12"/>
      <c r="G153" s="80" t="s">
        <v>61</v>
      </c>
      <c r="H153" s="14" t="s">
        <v>15</v>
      </c>
      <c r="I153" s="15">
        <v>4.2999999999999997E-2</v>
      </c>
      <c r="J153" s="15">
        <f>I153*D148</f>
        <v>21.289729999999999</v>
      </c>
      <c r="K153" s="11"/>
      <c r="L153" s="58"/>
      <c r="M153" s="14" t="s">
        <v>17</v>
      </c>
      <c r="N153" s="11"/>
      <c r="P153" s="28">
        <f t="shared" si="9"/>
        <v>0</v>
      </c>
    </row>
    <row r="154" spans="1:16" s="28" customFormat="1" ht="20.100000000000001" customHeight="1" x14ac:dyDescent="0.3">
      <c r="A154" s="57"/>
      <c r="B154" s="10"/>
      <c r="C154" s="11"/>
      <c r="D154" s="11"/>
      <c r="E154" s="11"/>
      <c r="F154" s="12"/>
      <c r="G154" s="13" t="s">
        <v>102</v>
      </c>
      <c r="H154" s="14" t="s">
        <v>24</v>
      </c>
      <c r="I154" s="15">
        <v>1E-4</v>
      </c>
      <c r="J154" s="15">
        <f>I154*D148</f>
        <v>4.9511000000000006E-2</v>
      </c>
      <c r="K154" s="11"/>
      <c r="L154" s="58"/>
      <c r="M154" s="14" t="s">
        <v>17</v>
      </c>
      <c r="N154" s="11"/>
      <c r="P154" s="28">
        <f t="shared" si="9"/>
        <v>0</v>
      </c>
    </row>
    <row r="155" spans="1:16" s="28" customFormat="1" ht="20.100000000000001" customHeight="1" x14ac:dyDescent="0.3">
      <c r="A155" s="57">
        <v>25</v>
      </c>
      <c r="B155" s="10" t="s">
        <v>14</v>
      </c>
      <c r="C155" s="11" t="s">
        <v>15</v>
      </c>
      <c r="D155" s="11">
        <v>255.95</v>
      </c>
      <c r="E155" s="11"/>
      <c r="F155" s="12">
        <f>D155*E155</f>
        <v>0</v>
      </c>
      <c r="G155" s="13"/>
      <c r="H155" s="14"/>
      <c r="I155" s="15"/>
      <c r="J155" s="15"/>
      <c r="K155" s="11"/>
      <c r="L155" s="58"/>
      <c r="M155" s="14"/>
      <c r="N155" s="11" t="e">
        <f>#REF!</f>
        <v>#REF!</v>
      </c>
      <c r="P155" s="28" t="e">
        <f t="shared" si="9"/>
        <v>#REF!</v>
      </c>
    </row>
    <row r="156" spans="1:16" s="28" customFormat="1" ht="20.100000000000001" customHeight="1" x14ac:dyDescent="0.3">
      <c r="A156" s="57"/>
      <c r="B156" s="10"/>
      <c r="C156" s="11"/>
      <c r="D156" s="11"/>
      <c r="E156" s="11"/>
      <c r="F156" s="12"/>
      <c r="G156" s="13" t="s">
        <v>113</v>
      </c>
      <c r="H156" s="14" t="s">
        <v>19</v>
      </c>
      <c r="I156" s="15">
        <v>52</v>
      </c>
      <c r="J156" s="15">
        <f>I156*D155</f>
        <v>13309.4</v>
      </c>
      <c r="K156" s="11"/>
      <c r="L156" s="58"/>
      <c r="M156" s="14" t="s">
        <v>17</v>
      </c>
      <c r="N156" s="11"/>
      <c r="P156" s="28">
        <f t="shared" si="9"/>
        <v>0</v>
      </c>
    </row>
    <row r="157" spans="1:16" s="28" customFormat="1" ht="20.100000000000001" customHeight="1" x14ac:dyDescent="0.3">
      <c r="A157" s="57"/>
      <c r="B157" s="10"/>
      <c r="C157" s="11"/>
      <c r="D157" s="11"/>
      <c r="E157" s="11"/>
      <c r="F157" s="12"/>
      <c r="G157" s="13" t="s">
        <v>20</v>
      </c>
      <c r="H157" s="14" t="s">
        <v>21</v>
      </c>
      <c r="I157" s="15">
        <v>2.3E-2</v>
      </c>
      <c r="J157" s="15">
        <f>I157*D155</f>
        <v>5.8868499999999999</v>
      </c>
      <c r="K157" s="11"/>
      <c r="L157" s="58"/>
      <c r="M157" s="14" t="s">
        <v>17</v>
      </c>
      <c r="N157" s="11"/>
      <c r="P157" s="28">
        <f t="shared" si="9"/>
        <v>0</v>
      </c>
    </row>
    <row r="158" spans="1:16" s="28" customFormat="1" ht="20.100000000000001" customHeight="1" x14ac:dyDescent="0.3">
      <c r="A158" s="57"/>
      <c r="B158" s="10"/>
      <c r="C158" s="11"/>
      <c r="D158" s="11"/>
      <c r="E158" s="11"/>
      <c r="F158" s="12"/>
      <c r="G158" s="13" t="s">
        <v>112</v>
      </c>
      <c r="H158" s="14" t="s">
        <v>15</v>
      </c>
      <c r="I158" s="15">
        <v>0.22</v>
      </c>
      <c r="J158" s="15">
        <f>I158*D155</f>
        <v>56.308999999999997</v>
      </c>
      <c r="K158" s="11"/>
      <c r="L158" s="58"/>
      <c r="M158" s="14" t="s">
        <v>17</v>
      </c>
      <c r="N158" s="11"/>
      <c r="P158" s="28">
        <f t="shared" si="9"/>
        <v>0</v>
      </c>
    </row>
    <row r="159" spans="1:16" s="28" customFormat="1" ht="20.100000000000001" customHeight="1" x14ac:dyDescent="0.3">
      <c r="A159" s="57"/>
      <c r="B159" s="10"/>
      <c r="C159" s="11"/>
      <c r="D159" s="11"/>
      <c r="E159" s="11"/>
      <c r="F159" s="12"/>
      <c r="G159" s="80" t="s">
        <v>61</v>
      </c>
      <c r="H159" s="14" t="s">
        <v>15</v>
      </c>
      <c r="I159" s="15">
        <v>4.2999999999999997E-2</v>
      </c>
      <c r="J159" s="15">
        <f>I159*D155</f>
        <v>11.005849999999999</v>
      </c>
      <c r="K159" s="11"/>
      <c r="L159" s="58"/>
      <c r="M159" s="14" t="s">
        <v>17</v>
      </c>
      <c r="N159" s="11"/>
      <c r="P159" s="28">
        <f t="shared" si="9"/>
        <v>0</v>
      </c>
    </row>
    <row r="160" spans="1:16" s="28" customFormat="1" ht="20.100000000000001" customHeight="1" x14ac:dyDescent="0.3">
      <c r="A160" s="57"/>
      <c r="B160" s="10"/>
      <c r="C160" s="11"/>
      <c r="D160" s="11"/>
      <c r="E160" s="11"/>
      <c r="F160" s="12"/>
      <c r="G160" s="13" t="s">
        <v>102</v>
      </c>
      <c r="H160" s="14" t="s">
        <v>24</v>
      </c>
      <c r="I160" s="15">
        <v>2.9999999999999997E-4</v>
      </c>
      <c r="J160" s="15">
        <f>I160*D155</f>
        <v>7.6784999999999992E-2</v>
      </c>
      <c r="K160" s="11"/>
      <c r="L160" s="58"/>
      <c r="M160" s="14" t="s">
        <v>17</v>
      </c>
      <c r="N160" s="11"/>
      <c r="P160" s="28">
        <f t="shared" si="9"/>
        <v>0</v>
      </c>
    </row>
    <row r="161" spans="1:16" s="28" customFormat="1" ht="34.799999999999997" x14ac:dyDescent="0.3">
      <c r="A161" s="57">
        <v>26</v>
      </c>
      <c r="B161" s="10" t="s">
        <v>121</v>
      </c>
      <c r="C161" s="11" t="s">
        <v>15</v>
      </c>
      <c r="D161" s="11">
        <v>262</v>
      </c>
      <c r="E161" s="11"/>
      <c r="F161" s="12">
        <f>D161*E161</f>
        <v>0</v>
      </c>
      <c r="G161" s="13"/>
      <c r="H161" s="14"/>
      <c r="I161" s="15"/>
      <c r="J161" s="15"/>
      <c r="K161" s="11"/>
      <c r="L161" s="58"/>
      <c r="M161" s="14"/>
      <c r="N161" s="11" t="e">
        <f>#REF!</f>
        <v>#REF!</v>
      </c>
      <c r="P161" s="28" t="e">
        <f t="shared" si="9"/>
        <v>#REF!</v>
      </c>
    </row>
    <row r="162" spans="1:16" s="28" customFormat="1" ht="20.100000000000001" customHeight="1" x14ac:dyDescent="0.3">
      <c r="A162" s="57"/>
      <c r="B162" s="10"/>
      <c r="C162" s="11"/>
      <c r="D162" s="11"/>
      <c r="E162" s="11"/>
      <c r="F162" s="12"/>
      <c r="G162" s="13" t="s">
        <v>113</v>
      </c>
      <c r="H162" s="14" t="s">
        <v>19</v>
      </c>
      <c r="I162" s="15">
        <v>52</v>
      </c>
      <c r="J162" s="15">
        <f>I162*D161</f>
        <v>13624</v>
      </c>
      <c r="K162" s="11"/>
      <c r="L162" s="58"/>
      <c r="M162" s="14" t="s">
        <v>17</v>
      </c>
      <c r="N162" s="11"/>
      <c r="P162" s="28">
        <f t="shared" si="9"/>
        <v>0</v>
      </c>
    </row>
    <row r="163" spans="1:16" s="28" customFormat="1" ht="20.100000000000001" customHeight="1" x14ac:dyDescent="0.3">
      <c r="A163" s="57"/>
      <c r="B163" s="10"/>
      <c r="C163" s="11"/>
      <c r="D163" s="11"/>
      <c r="E163" s="11"/>
      <c r="F163" s="12"/>
      <c r="G163" s="13" t="s">
        <v>20</v>
      </c>
      <c r="H163" s="14" t="s">
        <v>21</v>
      </c>
      <c r="I163" s="15">
        <v>2.3E-2</v>
      </c>
      <c r="J163" s="15">
        <f>I163*D161</f>
        <v>6.0259999999999998</v>
      </c>
      <c r="K163" s="11"/>
      <c r="L163" s="58"/>
      <c r="M163" s="14" t="s">
        <v>17</v>
      </c>
      <c r="N163" s="11"/>
      <c r="P163" s="28">
        <f t="shared" si="9"/>
        <v>0</v>
      </c>
    </row>
    <row r="164" spans="1:16" s="28" customFormat="1" ht="20.100000000000001" customHeight="1" x14ac:dyDescent="0.3">
      <c r="A164" s="57"/>
      <c r="B164" s="10"/>
      <c r="C164" s="11"/>
      <c r="D164" s="11"/>
      <c r="E164" s="11"/>
      <c r="F164" s="12"/>
      <c r="G164" s="13" t="s">
        <v>112</v>
      </c>
      <c r="H164" s="14" t="s">
        <v>15</v>
      </c>
      <c r="I164" s="15">
        <v>0.22</v>
      </c>
      <c r="J164" s="15">
        <f>I164*D161</f>
        <v>57.64</v>
      </c>
      <c r="K164" s="11"/>
      <c r="L164" s="58"/>
      <c r="M164" s="14" t="s">
        <v>17</v>
      </c>
      <c r="N164" s="11"/>
      <c r="P164" s="28">
        <f t="shared" si="9"/>
        <v>0</v>
      </c>
    </row>
    <row r="165" spans="1:16" s="28" customFormat="1" ht="20.100000000000001" customHeight="1" x14ac:dyDescent="0.3">
      <c r="A165" s="57"/>
      <c r="B165" s="10"/>
      <c r="C165" s="11"/>
      <c r="D165" s="11"/>
      <c r="E165" s="11"/>
      <c r="F165" s="12"/>
      <c r="G165" s="80" t="s">
        <v>61</v>
      </c>
      <c r="H165" s="14" t="s">
        <v>15</v>
      </c>
      <c r="I165" s="15">
        <v>4.2999999999999997E-2</v>
      </c>
      <c r="J165" s="15">
        <f>I165*D161</f>
        <v>11.265999999999998</v>
      </c>
      <c r="K165" s="11"/>
      <c r="L165" s="58"/>
      <c r="M165" s="14" t="s">
        <v>17</v>
      </c>
      <c r="N165" s="11"/>
      <c r="P165" s="28">
        <f t="shared" si="9"/>
        <v>0</v>
      </c>
    </row>
    <row r="166" spans="1:16" s="28" customFormat="1" ht="20.100000000000001" customHeight="1" x14ac:dyDescent="0.3">
      <c r="A166" s="57"/>
      <c r="B166" s="10"/>
      <c r="C166" s="11"/>
      <c r="D166" s="11"/>
      <c r="E166" s="11"/>
      <c r="F166" s="12"/>
      <c r="G166" s="13" t="s">
        <v>102</v>
      </c>
      <c r="H166" s="14" t="s">
        <v>24</v>
      </c>
      <c r="I166" s="15">
        <v>5.1999999999999997E-5</v>
      </c>
      <c r="J166" s="15">
        <f>I166*D161</f>
        <v>1.3623999999999999E-2</v>
      </c>
      <c r="K166" s="11"/>
      <c r="L166" s="58"/>
      <c r="M166" s="14" t="s">
        <v>17</v>
      </c>
      <c r="N166" s="11"/>
      <c r="P166" s="28">
        <f t="shared" si="9"/>
        <v>0</v>
      </c>
    </row>
    <row r="167" spans="1:16" s="28" customFormat="1" ht="20.100000000000001" customHeight="1" x14ac:dyDescent="0.3">
      <c r="A167" s="57">
        <v>27</v>
      </c>
      <c r="B167" s="10" t="s">
        <v>25</v>
      </c>
      <c r="C167" s="11" t="s">
        <v>19</v>
      </c>
      <c r="D167" s="11">
        <f>8+1+4+3+10+5+1+10</f>
        <v>42</v>
      </c>
      <c r="E167" s="11"/>
      <c r="F167" s="12">
        <f>D167*E167</f>
        <v>0</v>
      </c>
      <c r="G167" s="13"/>
      <c r="H167" s="14"/>
      <c r="I167" s="15"/>
      <c r="J167" s="15"/>
      <c r="K167" s="11"/>
      <c r="L167" s="58"/>
      <c r="M167" s="14"/>
      <c r="N167" s="11"/>
      <c r="P167" s="28">
        <f t="shared" si="9"/>
        <v>0</v>
      </c>
    </row>
    <row r="168" spans="1:16" s="28" customFormat="1" ht="20.100000000000001" customHeight="1" x14ac:dyDescent="0.3">
      <c r="A168" s="57"/>
      <c r="B168" s="10"/>
      <c r="C168" s="11"/>
      <c r="D168" s="11"/>
      <c r="E168" s="11"/>
      <c r="F168" s="12"/>
      <c r="G168" s="76" t="s">
        <v>116</v>
      </c>
      <c r="H168" s="14" t="s">
        <v>19</v>
      </c>
      <c r="I168" s="15">
        <v>1</v>
      </c>
      <c r="J168" s="15">
        <v>26</v>
      </c>
      <c r="K168" s="11"/>
      <c r="L168" s="58"/>
      <c r="M168" s="14" t="s">
        <v>17</v>
      </c>
      <c r="N168" s="11"/>
      <c r="P168" s="28">
        <f t="shared" si="9"/>
        <v>0</v>
      </c>
    </row>
    <row r="169" spans="1:16" s="28" customFormat="1" ht="20.100000000000001" customHeight="1" x14ac:dyDescent="0.3">
      <c r="A169" s="57"/>
      <c r="B169" s="10"/>
      <c r="C169" s="11"/>
      <c r="D169" s="11"/>
      <c r="E169" s="11"/>
      <c r="F169" s="12"/>
      <c r="G169" s="76" t="s">
        <v>108</v>
      </c>
      <c r="H169" s="14" t="s">
        <v>19</v>
      </c>
      <c r="I169" s="15">
        <v>1</v>
      </c>
      <c r="J169" s="15">
        <v>8</v>
      </c>
      <c r="K169" s="11"/>
      <c r="L169" s="58"/>
      <c r="M169" s="14" t="s">
        <v>17</v>
      </c>
      <c r="N169" s="11"/>
      <c r="P169" s="28">
        <f t="shared" si="9"/>
        <v>0</v>
      </c>
    </row>
    <row r="170" spans="1:16" s="28" customFormat="1" ht="20.100000000000001" customHeight="1" x14ac:dyDescent="0.3">
      <c r="A170" s="57"/>
      <c r="B170" s="10"/>
      <c r="C170" s="11"/>
      <c r="D170" s="11"/>
      <c r="E170" s="11"/>
      <c r="F170" s="12"/>
      <c r="G170" s="76" t="s">
        <v>117</v>
      </c>
      <c r="H170" s="14" t="s">
        <v>19</v>
      </c>
      <c r="I170" s="15">
        <v>1</v>
      </c>
      <c r="J170" s="15">
        <v>1</v>
      </c>
      <c r="K170" s="11"/>
      <c r="L170" s="58"/>
      <c r="M170" s="14" t="s">
        <v>17</v>
      </c>
      <c r="N170" s="11"/>
      <c r="P170" s="28">
        <f t="shared" si="9"/>
        <v>0</v>
      </c>
    </row>
    <row r="171" spans="1:16" s="28" customFormat="1" ht="20.100000000000001" customHeight="1" x14ac:dyDescent="0.3">
      <c r="A171" s="57">
        <v>28</v>
      </c>
      <c r="B171" s="10" t="s">
        <v>118</v>
      </c>
      <c r="C171" s="11" t="s">
        <v>19</v>
      </c>
      <c r="D171" s="11">
        <f>8+1+4+3+6+5+1+24</f>
        <v>52</v>
      </c>
      <c r="E171" s="11"/>
      <c r="F171" s="12">
        <f>D171*E171</f>
        <v>0</v>
      </c>
      <c r="G171" s="13"/>
      <c r="H171" s="14"/>
      <c r="I171" s="15"/>
      <c r="J171" s="15"/>
      <c r="K171" s="11"/>
      <c r="L171" s="58"/>
      <c r="M171" s="14"/>
      <c r="N171" s="11"/>
      <c r="P171" s="28">
        <f t="shared" si="9"/>
        <v>0</v>
      </c>
    </row>
    <row r="172" spans="1:16" s="28" customFormat="1" ht="20.100000000000001" customHeight="1" x14ac:dyDescent="0.3">
      <c r="A172" s="57"/>
      <c r="B172" s="10"/>
      <c r="C172" s="11"/>
      <c r="D172" s="11"/>
      <c r="E172" s="11"/>
      <c r="F172" s="12"/>
      <c r="G172" s="76" t="s">
        <v>119</v>
      </c>
      <c r="H172" s="14" t="s">
        <v>100</v>
      </c>
      <c r="I172" s="15">
        <v>1.01</v>
      </c>
      <c r="J172" s="15">
        <v>530.16</v>
      </c>
      <c r="K172" s="11"/>
      <c r="L172" s="58"/>
      <c r="M172" s="14" t="s">
        <v>17</v>
      </c>
      <c r="N172" s="11"/>
      <c r="P172" s="28">
        <f t="shared" si="9"/>
        <v>0</v>
      </c>
    </row>
    <row r="173" spans="1:16" s="28" customFormat="1" ht="20.100000000000001" customHeight="1" x14ac:dyDescent="0.3">
      <c r="A173" s="57"/>
      <c r="B173" s="10"/>
      <c r="C173" s="11"/>
      <c r="D173" s="11"/>
      <c r="E173" s="11"/>
      <c r="F173" s="12"/>
      <c r="G173" s="76" t="s">
        <v>120</v>
      </c>
      <c r="H173" s="14" t="s">
        <v>100</v>
      </c>
      <c r="I173" s="15">
        <v>1.01</v>
      </c>
      <c r="J173" s="15">
        <v>27.72</v>
      </c>
      <c r="K173" s="11"/>
      <c r="L173" s="58"/>
      <c r="M173" s="14" t="s">
        <v>17</v>
      </c>
      <c r="N173" s="11"/>
      <c r="P173" s="28">
        <f t="shared" si="9"/>
        <v>0</v>
      </c>
    </row>
    <row r="174" spans="1:16" s="19" customFormat="1" ht="20.100000000000001" customHeight="1" x14ac:dyDescent="0.3">
      <c r="A174" s="56"/>
      <c r="B174" s="1" t="s">
        <v>124</v>
      </c>
      <c r="C174" s="5"/>
      <c r="D174" s="6"/>
      <c r="E174" s="7"/>
      <c r="F174" s="1"/>
      <c r="G174" s="8"/>
      <c r="H174" s="4"/>
      <c r="I174" s="9"/>
      <c r="J174" s="9"/>
      <c r="K174" s="7"/>
      <c r="L174" s="16"/>
      <c r="M174" s="4"/>
      <c r="N174" s="7"/>
      <c r="P174" s="28">
        <f t="shared" si="9"/>
        <v>0</v>
      </c>
    </row>
    <row r="175" spans="1:16" s="28" customFormat="1" x14ac:dyDescent="0.3">
      <c r="A175" s="57">
        <v>29</v>
      </c>
      <c r="B175" s="10" t="s">
        <v>28</v>
      </c>
      <c r="C175" s="11" t="s">
        <v>21</v>
      </c>
      <c r="D175" s="11">
        <v>105.85</v>
      </c>
      <c r="E175" s="71"/>
      <c r="F175" s="12">
        <f>D175*E175</f>
        <v>0</v>
      </c>
      <c r="G175" s="13"/>
      <c r="H175" s="14"/>
      <c r="I175" s="15"/>
      <c r="J175" s="15"/>
      <c r="K175" s="71"/>
      <c r="L175" s="58"/>
      <c r="M175" s="14"/>
      <c r="N175" s="20">
        <f>1583.33</f>
        <v>1583.33</v>
      </c>
      <c r="P175" s="28">
        <f t="shared" si="9"/>
        <v>167595.48049999998</v>
      </c>
    </row>
    <row r="176" spans="1:16" s="28" customFormat="1" ht="20.100000000000001" customHeight="1" x14ac:dyDescent="0.3">
      <c r="A176" s="57"/>
      <c r="B176" s="10"/>
      <c r="C176" s="11"/>
      <c r="D176" s="11"/>
      <c r="E176" s="11"/>
      <c r="F176" s="12"/>
      <c r="G176" s="80" t="s">
        <v>106</v>
      </c>
      <c r="H176" s="14" t="s">
        <v>19</v>
      </c>
      <c r="I176" s="15">
        <v>195</v>
      </c>
      <c r="J176" s="15">
        <f>I176*D175</f>
        <v>20640.75</v>
      </c>
      <c r="K176" s="11"/>
      <c r="L176" s="58"/>
      <c r="M176" s="14" t="s">
        <v>17</v>
      </c>
      <c r="N176" s="11"/>
      <c r="P176" s="28">
        <f t="shared" si="9"/>
        <v>0</v>
      </c>
    </row>
    <row r="177" spans="1:16" s="28" customFormat="1" ht="20.100000000000001" customHeight="1" x14ac:dyDescent="0.3">
      <c r="A177" s="57"/>
      <c r="B177" s="10"/>
      <c r="C177" s="11"/>
      <c r="D177" s="11"/>
      <c r="E177" s="11"/>
      <c r="F177" s="12"/>
      <c r="G177" s="13" t="s">
        <v>113</v>
      </c>
      <c r="H177" s="14" t="s">
        <v>19</v>
      </c>
      <c r="I177" s="15">
        <v>13</v>
      </c>
      <c r="J177" s="15">
        <f>I177*D175</f>
        <v>1376.05</v>
      </c>
      <c r="K177" s="11"/>
      <c r="L177" s="58"/>
      <c r="M177" s="14" t="s">
        <v>17</v>
      </c>
      <c r="N177" s="11"/>
      <c r="P177" s="28">
        <f t="shared" si="9"/>
        <v>0</v>
      </c>
    </row>
    <row r="178" spans="1:16" s="28" customFormat="1" ht="20.100000000000001" customHeight="1" x14ac:dyDescent="0.3">
      <c r="A178" s="57"/>
      <c r="B178" s="10"/>
      <c r="C178" s="11"/>
      <c r="D178" s="11"/>
      <c r="E178" s="11"/>
      <c r="F178" s="12"/>
      <c r="G178" s="13" t="s">
        <v>20</v>
      </c>
      <c r="H178" s="14" t="s">
        <v>21</v>
      </c>
      <c r="I178" s="15">
        <v>0.3</v>
      </c>
      <c r="J178" s="15">
        <f>I178*D175</f>
        <v>31.754999999999995</v>
      </c>
      <c r="K178" s="11"/>
      <c r="L178" s="58"/>
      <c r="M178" s="14" t="s">
        <v>17</v>
      </c>
      <c r="N178" s="11"/>
      <c r="P178" s="28">
        <f t="shared" si="9"/>
        <v>0</v>
      </c>
    </row>
    <row r="179" spans="1:16" s="28" customFormat="1" ht="20.100000000000001" customHeight="1" x14ac:dyDescent="0.3">
      <c r="A179" s="57"/>
      <c r="B179" s="10"/>
      <c r="C179" s="11"/>
      <c r="D179" s="11"/>
      <c r="E179" s="11"/>
      <c r="F179" s="12"/>
      <c r="G179" s="13" t="s">
        <v>112</v>
      </c>
      <c r="H179" s="14" t="s">
        <v>15</v>
      </c>
      <c r="I179" s="15">
        <v>2</v>
      </c>
      <c r="J179" s="15">
        <f>I179*D175</f>
        <v>211.7</v>
      </c>
      <c r="K179" s="11"/>
      <c r="L179" s="58"/>
      <c r="M179" s="14" t="s">
        <v>17</v>
      </c>
      <c r="N179" s="11"/>
      <c r="P179" s="28">
        <f t="shared" si="9"/>
        <v>0</v>
      </c>
    </row>
    <row r="180" spans="1:16" s="28" customFormat="1" ht="20.100000000000001" customHeight="1" x14ac:dyDescent="0.3">
      <c r="A180" s="57"/>
      <c r="B180" s="10"/>
      <c r="C180" s="11"/>
      <c r="D180" s="11"/>
      <c r="E180" s="11"/>
      <c r="F180" s="12"/>
      <c r="G180" s="13" t="s">
        <v>102</v>
      </c>
      <c r="H180" s="14" t="s">
        <v>24</v>
      </c>
      <c r="I180" s="15">
        <v>2.5000000000000001E-3</v>
      </c>
      <c r="J180" s="15">
        <f>I180*D175</f>
        <v>0.264625</v>
      </c>
      <c r="K180" s="11"/>
      <c r="L180" s="58"/>
      <c r="M180" s="14" t="s">
        <v>17</v>
      </c>
      <c r="N180" s="11"/>
      <c r="P180" s="28">
        <f t="shared" si="9"/>
        <v>0</v>
      </c>
    </row>
    <row r="181" spans="1:16" s="28" customFormat="1" ht="20.100000000000001" customHeight="1" x14ac:dyDescent="0.3">
      <c r="A181" s="57"/>
      <c r="B181" s="10"/>
      <c r="C181" s="11"/>
      <c r="D181" s="11"/>
      <c r="E181" s="11"/>
      <c r="F181" s="12"/>
      <c r="G181" s="76" t="s">
        <v>115</v>
      </c>
      <c r="H181" s="14" t="s">
        <v>31</v>
      </c>
      <c r="I181" s="15">
        <v>0.90694378837978296</v>
      </c>
      <c r="J181" s="15">
        <f>I181*D175</f>
        <v>96.000000000000014</v>
      </c>
      <c r="K181" s="11"/>
      <c r="L181" s="58"/>
      <c r="M181" s="14" t="s">
        <v>17</v>
      </c>
      <c r="N181" s="11"/>
      <c r="P181" s="28">
        <f t="shared" si="9"/>
        <v>0</v>
      </c>
    </row>
    <row r="182" spans="1:16" s="28" customFormat="1" ht="20.100000000000001" customHeight="1" x14ac:dyDescent="0.3">
      <c r="A182" s="57"/>
      <c r="B182" s="10"/>
      <c r="C182" s="11"/>
      <c r="D182" s="11"/>
      <c r="E182" s="11"/>
      <c r="F182" s="12"/>
      <c r="G182" s="76" t="s">
        <v>114</v>
      </c>
      <c r="H182" s="14" t="s">
        <v>31</v>
      </c>
      <c r="I182" s="15">
        <v>1.8138875767595699</v>
      </c>
      <c r="J182" s="15">
        <f>I182*D175</f>
        <v>192.00000000000045</v>
      </c>
      <c r="K182" s="11"/>
      <c r="L182" s="58"/>
      <c r="M182" s="14" t="s">
        <v>17</v>
      </c>
      <c r="N182" s="11"/>
      <c r="P182" s="28">
        <f t="shared" si="9"/>
        <v>0</v>
      </c>
    </row>
    <row r="183" spans="1:16" s="28" customFormat="1" x14ac:dyDescent="0.3">
      <c r="A183" s="57">
        <v>30</v>
      </c>
      <c r="B183" s="10" t="s">
        <v>35</v>
      </c>
      <c r="C183" s="11" t="s">
        <v>21</v>
      </c>
      <c r="D183" s="11">
        <v>2.2242500000000001</v>
      </c>
      <c r="E183" s="71"/>
      <c r="F183" s="12">
        <f>D183*E183</f>
        <v>0</v>
      </c>
      <c r="G183" s="13"/>
      <c r="H183" s="14"/>
      <c r="I183" s="15"/>
      <c r="J183" s="15"/>
      <c r="K183" s="71"/>
      <c r="L183" s="58"/>
      <c r="M183" s="14"/>
      <c r="N183" s="20">
        <v>1583.33</v>
      </c>
      <c r="P183" s="28">
        <f t="shared" si="9"/>
        <v>3521.7217525000001</v>
      </c>
    </row>
    <row r="184" spans="1:16" s="28" customFormat="1" ht="20.100000000000001" customHeight="1" x14ac:dyDescent="0.3">
      <c r="A184" s="57"/>
      <c r="B184" s="10"/>
      <c r="C184" s="11"/>
      <c r="D184" s="11"/>
      <c r="E184" s="11"/>
      <c r="F184" s="12"/>
      <c r="G184" s="13" t="s">
        <v>113</v>
      </c>
      <c r="H184" s="14" t="s">
        <v>19</v>
      </c>
      <c r="I184" s="15">
        <v>395</v>
      </c>
      <c r="J184" s="15">
        <f>I184*D183</f>
        <v>878.57875000000001</v>
      </c>
      <c r="K184" s="11"/>
      <c r="L184" s="58"/>
      <c r="M184" s="14" t="s">
        <v>17</v>
      </c>
      <c r="N184" s="11"/>
      <c r="P184" s="28">
        <f t="shared" si="9"/>
        <v>0</v>
      </c>
    </row>
    <row r="185" spans="1:16" s="28" customFormat="1" ht="20.100000000000001" customHeight="1" x14ac:dyDescent="0.3">
      <c r="A185" s="57"/>
      <c r="B185" s="10"/>
      <c r="C185" s="11"/>
      <c r="D185" s="11"/>
      <c r="E185" s="11"/>
      <c r="F185" s="12"/>
      <c r="G185" s="13" t="s">
        <v>36</v>
      </c>
      <c r="H185" s="14" t="s">
        <v>21</v>
      </c>
      <c r="I185" s="15">
        <v>0.3</v>
      </c>
      <c r="J185" s="15">
        <f>I185*D183</f>
        <v>0.66727499999999995</v>
      </c>
      <c r="K185" s="11"/>
      <c r="L185" s="58"/>
      <c r="M185" s="14" t="s">
        <v>17</v>
      </c>
      <c r="N185" s="11"/>
      <c r="P185" s="28">
        <f t="shared" si="9"/>
        <v>0</v>
      </c>
    </row>
    <row r="186" spans="1:16" s="28" customFormat="1" ht="20.100000000000001" customHeight="1" x14ac:dyDescent="0.3">
      <c r="A186" s="57"/>
      <c r="B186" s="10"/>
      <c r="C186" s="11"/>
      <c r="D186" s="11"/>
      <c r="E186" s="11"/>
      <c r="F186" s="12"/>
      <c r="G186" s="13" t="s">
        <v>112</v>
      </c>
      <c r="H186" s="14" t="s">
        <v>15</v>
      </c>
      <c r="I186" s="15">
        <v>2</v>
      </c>
      <c r="J186" s="15">
        <f>I186*D183</f>
        <v>4.4485000000000001</v>
      </c>
      <c r="K186" s="11"/>
      <c r="L186" s="58"/>
      <c r="M186" s="14" t="s">
        <v>17</v>
      </c>
      <c r="N186" s="11"/>
      <c r="P186" s="28">
        <f t="shared" si="9"/>
        <v>0</v>
      </c>
    </row>
    <row r="187" spans="1:16" s="28" customFormat="1" ht="20.100000000000001" customHeight="1" x14ac:dyDescent="0.3">
      <c r="A187" s="57"/>
      <c r="B187" s="10"/>
      <c r="C187" s="11"/>
      <c r="D187" s="11"/>
      <c r="E187" s="11"/>
      <c r="F187" s="12"/>
      <c r="G187" s="80" t="s">
        <v>61</v>
      </c>
      <c r="H187" s="14" t="s">
        <v>15</v>
      </c>
      <c r="I187" s="15">
        <v>0.41</v>
      </c>
      <c r="J187" s="15">
        <f>I187*D183</f>
        <v>0.91194249999999999</v>
      </c>
      <c r="K187" s="11"/>
      <c r="L187" s="58"/>
      <c r="M187" s="14" t="s">
        <v>17</v>
      </c>
      <c r="N187" s="11"/>
      <c r="P187" s="28">
        <f t="shared" si="9"/>
        <v>0</v>
      </c>
    </row>
    <row r="188" spans="1:16" s="28" customFormat="1" ht="20.100000000000001" customHeight="1" x14ac:dyDescent="0.3">
      <c r="A188" s="57"/>
      <c r="B188" s="10"/>
      <c r="C188" s="11"/>
      <c r="D188" s="11"/>
      <c r="E188" s="11"/>
      <c r="F188" s="12"/>
      <c r="G188" s="13" t="s">
        <v>102</v>
      </c>
      <c r="H188" s="14" t="s">
        <v>24</v>
      </c>
      <c r="I188" s="15">
        <v>5.5000000000000003E-4</v>
      </c>
      <c r="J188" s="15">
        <f>I188*D183</f>
        <v>1.2233375000000001E-3</v>
      </c>
      <c r="K188" s="11"/>
      <c r="L188" s="58"/>
      <c r="M188" s="14" t="s">
        <v>17</v>
      </c>
      <c r="N188" s="11"/>
      <c r="P188" s="28">
        <f t="shared" si="9"/>
        <v>0</v>
      </c>
    </row>
    <row r="189" spans="1:16" s="28" customFormat="1" ht="34.799999999999997" x14ac:dyDescent="0.3">
      <c r="A189" s="57">
        <v>31</v>
      </c>
      <c r="B189" s="10" t="s">
        <v>122</v>
      </c>
      <c r="C189" s="11" t="s">
        <v>21</v>
      </c>
      <c r="D189" s="11">
        <v>26.225750000000001</v>
      </c>
      <c r="E189" s="71"/>
      <c r="F189" s="12">
        <f>D189*E189</f>
        <v>0</v>
      </c>
      <c r="G189" s="13"/>
      <c r="H189" s="14"/>
      <c r="I189" s="15"/>
      <c r="J189" s="15"/>
      <c r="K189" s="71"/>
      <c r="L189" s="58"/>
      <c r="M189" s="14"/>
      <c r="N189" s="20">
        <v>1583.33</v>
      </c>
      <c r="P189" s="28">
        <f t="shared" si="9"/>
        <v>41524.016747499998</v>
      </c>
    </row>
    <row r="190" spans="1:16" s="28" customFormat="1" ht="20.100000000000001" customHeight="1" x14ac:dyDescent="0.3">
      <c r="A190" s="57"/>
      <c r="B190" s="10"/>
      <c r="C190" s="11"/>
      <c r="D190" s="11"/>
      <c r="E190" s="11"/>
      <c r="F190" s="12"/>
      <c r="G190" s="13" t="s">
        <v>113</v>
      </c>
      <c r="H190" s="14" t="s">
        <v>19</v>
      </c>
      <c r="I190" s="15">
        <v>395</v>
      </c>
      <c r="J190" s="15">
        <f>I190*D189</f>
        <v>10359.171250000001</v>
      </c>
      <c r="K190" s="11"/>
      <c r="L190" s="58"/>
      <c r="M190" s="14" t="s">
        <v>17</v>
      </c>
      <c r="N190" s="11"/>
      <c r="P190" s="28">
        <f t="shared" si="9"/>
        <v>0</v>
      </c>
    </row>
    <row r="191" spans="1:16" s="28" customFormat="1" ht="20.100000000000001" customHeight="1" x14ac:dyDescent="0.3">
      <c r="A191" s="57"/>
      <c r="B191" s="10"/>
      <c r="C191" s="11"/>
      <c r="D191" s="11"/>
      <c r="E191" s="11"/>
      <c r="F191" s="12"/>
      <c r="G191" s="13" t="s">
        <v>36</v>
      </c>
      <c r="H191" s="14" t="s">
        <v>21</v>
      </c>
      <c r="I191" s="15">
        <v>0.3</v>
      </c>
      <c r="J191" s="15">
        <f>I191*D189</f>
        <v>7.8677250000000001</v>
      </c>
      <c r="K191" s="11"/>
      <c r="L191" s="58"/>
      <c r="M191" s="14" t="s">
        <v>17</v>
      </c>
      <c r="N191" s="11"/>
      <c r="P191" s="28">
        <f t="shared" si="9"/>
        <v>0</v>
      </c>
    </row>
    <row r="192" spans="1:16" s="28" customFormat="1" ht="20.100000000000001" customHeight="1" x14ac:dyDescent="0.3">
      <c r="A192" s="57"/>
      <c r="B192" s="10"/>
      <c r="C192" s="11"/>
      <c r="D192" s="11"/>
      <c r="E192" s="11"/>
      <c r="F192" s="12"/>
      <c r="G192" s="13" t="s">
        <v>112</v>
      </c>
      <c r="H192" s="14" t="s">
        <v>15</v>
      </c>
      <c r="I192" s="15">
        <v>2</v>
      </c>
      <c r="J192" s="15">
        <f>I192*D189</f>
        <v>52.451500000000003</v>
      </c>
      <c r="K192" s="11"/>
      <c r="L192" s="58"/>
      <c r="M192" s="14" t="s">
        <v>17</v>
      </c>
      <c r="N192" s="11"/>
      <c r="P192" s="28">
        <f t="shared" si="9"/>
        <v>0</v>
      </c>
    </row>
    <row r="193" spans="1:16" s="28" customFormat="1" ht="20.100000000000001" customHeight="1" x14ac:dyDescent="0.3">
      <c r="A193" s="57"/>
      <c r="B193" s="10"/>
      <c r="C193" s="11"/>
      <c r="D193" s="11"/>
      <c r="E193" s="11"/>
      <c r="F193" s="12"/>
      <c r="G193" s="80" t="s">
        <v>61</v>
      </c>
      <c r="H193" s="14" t="s">
        <v>15</v>
      </c>
      <c r="I193" s="15">
        <v>0.3</v>
      </c>
      <c r="J193" s="15">
        <f>I193*D189</f>
        <v>7.8677250000000001</v>
      </c>
      <c r="K193" s="11"/>
      <c r="L193" s="58"/>
      <c r="M193" s="14" t="s">
        <v>17</v>
      </c>
      <c r="N193" s="11"/>
      <c r="P193" s="28">
        <f t="shared" si="9"/>
        <v>0</v>
      </c>
    </row>
    <row r="194" spans="1:16" s="28" customFormat="1" ht="20.100000000000001" customHeight="1" x14ac:dyDescent="0.3">
      <c r="A194" s="57"/>
      <c r="B194" s="10"/>
      <c r="C194" s="11"/>
      <c r="D194" s="11"/>
      <c r="E194" s="11"/>
      <c r="F194" s="12"/>
      <c r="G194" s="13" t="s">
        <v>102</v>
      </c>
      <c r="H194" s="14" t="s">
        <v>24</v>
      </c>
      <c r="I194" s="15">
        <v>2.5000000000000001E-3</v>
      </c>
      <c r="J194" s="15">
        <f>I194*D189</f>
        <v>6.5564375000000008E-2</v>
      </c>
      <c r="K194" s="11"/>
      <c r="L194" s="58"/>
      <c r="M194" s="14" t="s">
        <v>17</v>
      </c>
      <c r="N194" s="11"/>
      <c r="P194" s="28">
        <f t="shared" si="9"/>
        <v>0</v>
      </c>
    </row>
    <row r="195" spans="1:16" s="28" customFormat="1" ht="20.100000000000001" customHeight="1" x14ac:dyDescent="0.3">
      <c r="A195" s="57">
        <v>32</v>
      </c>
      <c r="B195" s="10" t="s">
        <v>33</v>
      </c>
      <c r="C195" s="11" t="s">
        <v>15</v>
      </c>
      <c r="D195" s="11">
        <v>495.11</v>
      </c>
      <c r="E195" s="11"/>
      <c r="F195" s="12">
        <f>D195*E195</f>
        <v>0</v>
      </c>
      <c r="G195" s="13"/>
      <c r="H195" s="14"/>
      <c r="I195" s="15"/>
      <c r="J195" s="15"/>
      <c r="K195" s="11"/>
      <c r="L195" s="58"/>
      <c r="M195" s="14"/>
      <c r="N195" s="11" t="e">
        <f>#REF!</f>
        <v>#REF!</v>
      </c>
      <c r="P195" s="28" t="e">
        <f t="shared" ref="P195:P241" si="10">N195*D195</f>
        <v>#REF!</v>
      </c>
    </row>
    <row r="196" spans="1:16" s="28" customFormat="1" ht="20.100000000000001" customHeight="1" x14ac:dyDescent="0.3">
      <c r="A196" s="57"/>
      <c r="B196" s="10"/>
      <c r="C196" s="11"/>
      <c r="D196" s="11"/>
      <c r="E196" s="11"/>
      <c r="F196" s="12"/>
      <c r="G196" s="80" t="s">
        <v>106</v>
      </c>
      <c r="H196" s="14" t="s">
        <v>19</v>
      </c>
      <c r="I196" s="15">
        <v>25</v>
      </c>
      <c r="J196" s="15">
        <f>I196*D195</f>
        <v>12377.75</v>
      </c>
      <c r="K196" s="11"/>
      <c r="L196" s="58"/>
      <c r="M196" s="14" t="s">
        <v>17</v>
      </c>
      <c r="N196" s="11"/>
      <c r="P196" s="28">
        <f t="shared" si="10"/>
        <v>0</v>
      </c>
    </row>
    <row r="197" spans="1:16" s="28" customFormat="1" ht="20.100000000000001" customHeight="1" x14ac:dyDescent="0.3">
      <c r="A197" s="57"/>
      <c r="B197" s="10"/>
      <c r="C197" s="11"/>
      <c r="D197" s="11"/>
      <c r="E197" s="11"/>
      <c r="F197" s="12"/>
      <c r="G197" s="13" t="s">
        <v>113</v>
      </c>
      <c r="H197" s="14" t="s">
        <v>19</v>
      </c>
      <c r="I197" s="15">
        <v>1.32</v>
      </c>
      <c r="J197" s="15">
        <f>I197*D195</f>
        <v>653.54520000000002</v>
      </c>
      <c r="K197" s="11"/>
      <c r="L197" s="58"/>
      <c r="M197" s="14" t="s">
        <v>17</v>
      </c>
      <c r="N197" s="11"/>
      <c r="P197" s="28">
        <f t="shared" si="10"/>
        <v>0</v>
      </c>
    </row>
    <row r="198" spans="1:16" s="28" customFormat="1" ht="20.100000000000001" customHeight="1" x14ac:dyDescent="0.3">
      <c r="A198" s="57"/>
      <c r="B198" s="10"/>
      <c r="C198" s="11"/>
      <c r="D198" s="11"/>
      <c r="E198" s="11"/>
      <c r="F198" s="12"/>
      <c r="G198" s="13" t="s">
        <v>20</v>
      </c>
      <c r="H198" s="14" t="s">
        <v>21</v>
      </c>
      <c r="I198" s="15">
        <v>3.4000000000000002E-2</v>
      </c>
      <c r="J198" s="15">
        <f>I198*D195</f>
        <v>16.833740000000002</v>
      </c>
      <c r="K198" s="11"/>
      <c r="L198" s="58"/>
      <c r="M198" s="14" t="s">
        <v>17</v>
      </c>
      <c r="N198" s="11"/>
      <c r="P198" s="28">
        <f t="shared" si="10"/>
        <v>0</v>
      </c>
    </row>
    <row r="199" spans="1:16" s="28" customFormat="1" ht="20.100000000000001" customHeight="1" x14ac:dyDescent="0.3">
      <c r="A199" s="57"/>
      <c r="B199" s="10"/>
      <c r="C199" s="11"/>
      <c r="D199" s="11"/>
      <c r="E199" s="11"/>
      <c r="F199" s="12"/>
      <c r="G199" s="13" t="s">
        <v>112</v>
      </c>
      <c r="H199" s="14" t="s">
        <v>15</v>
      </c>
      <c r="I199" s="15">
        <v>0.22</v>
      </c>
      <c r="J199" s="15">
        <f>I199*D195</f>
        <v>108.9242</v>
      </c>
      <c r="K199" s="11"/>
      <c r="L199" s="58"/>
      <c r="M199" s="14" t="s">
        <v>17</v>
      </c>
      <c r="N199" s="11"/>
      <c r="P199" s="28">
        <f t="shared" si="10"/>
        <v>0</v>
      </c>
    </row>
    <row r="200" spans="1:16" s="28" customFormat="1" ht="20.100000000000001" customHeight="1" x14ac:dyDescent="0.3">
      <c r="A200" s="57"/>
      <c r="B200" s="10"/>
      <c r="C200" s="11"/>
      <c r="D200" s="11"/>
      <c r="E200" s="11"/>
      <c r="F200" s="12"/>
      <c r="G200" s="80" t="s">
        <v>61</v>
      </c>
      <c r="H200" s="14" t="s">
        <v>15</v>
      </c>
      <c r="I200" s="15">
        <v>4.2999999999999997E-2</v>
      </c>
      <c r="J200" s="15">
        <f>I200*D195</f>
        <v>21.289729999999999</v>
      </c>
      <c r="K200" s="11"/>
      <c r="L200" s="58"/>
      <c r="M200" s="14" t="s">
        <v>17</v>
      </c>
      <c r="N200" s="11"/>
      <c r="P200" s="28">
        <f t="shared" si="10"/>
        <v>0</v>
      </c>
    </row>
    <row r="201" spans="1:16" s="28" customFormat="1" ht="20.100000000000001" customHeight="1" x14ac:dyDescent="0.3">
      <c r="A201" s="57"/>
      <c r="B201" s="10"/>
      <c r="C201" s="11"/>
      <c r="D201" s="11"/>
      <c r="E201" s="11"/>
      <c r="F201" s="12"/>
      <c r="G201" s="13" t="s">
        <v>102</v>
      </c>
      <c r="H201" s="14" t="s">
        <v>24</v>
      </c>
      <c r="I201" s="15">
        <v>1E-4</v>
      </c>
      <c r="J201" s="15">
        <f>I201*D195</f>
        <v>4.9511000000000006E-2</v>
      </c>
      <c r="K201" s="11"/>
      <c r="L201" s="58"/>
      <c r="M201" s="14" t="s">
        <v>17</v>
      </c>
      <c r="N201" s="11"/>
      <c r="P201" s="28">
        <f t="shared" si="10"/>
        <v>0</v>
      </c>
    </row>
    <row r="202" spans="1:16" s="28" customFormat="1" ht="20.100000000000001" customHeight="1" x14ac:dyDescent="0.3">
      <c r="A202" s="57">
        <v>33</v>
      </c>
      <c r="B202" s="10" t="s">
        <v>14</v>
      </c>
      <c r="C202" s="11" t="s">
        <v>15</v>
      </c>
      <c r="D202" s="11">
        <v>255.95</v>
      </c>
      <c r="E202" s="11"/>
      <c r="F202" s="12">
        <f>D202*E202</f>
        <v>0</v>
      </c>
      <c r="G202" s="13"/>
      <c r="H202" s="14"/>
      <c r="I202" s="15"/>
      <c r="J202" s="15"/>
      <c r="K202" s="11"/>
      <c r="L202" s="58"/>
      <c r="M202" s="14"/>
      <c r="N202" s="11" t="e">
        <f>#REF!</f>
        <v>#REF!</v>
      </c>
      <c r="P202" s="28" t="e">
        <f t="shared" si="10"/>
        <v>#REF!</v>
      </c>
    </row>
    <row r="203" spans="1:16" s="28" customFormat="1" ht="20.100000000000001" customHeight="1" x14ac:dyDescent="0.3">
      <c r="A203" s="57"/>
      <c r="B203" s="10"/>
      <c r="C203" s="11"/>
      <c r="D203" s="11"/>
      <c r="E203" s="11"/>
      <c r="F203" s="12"/>
      <c r="G203" s="13" t="s">
        <v>113</v>
      </c>
      <c r="H203" s="14" t="s">
        <v>19</v>
      </c>
      <c r="I203" s="15">
        <v>52</v>
      </c>
      <c r="J203" s="15">
        <f>I203*D202</f>
        <v>13309.4</v>
      </c>
      <c r="K203" s="11"/>
      <c r="L203" s="58"/>
      <c r="M203" s="14" t="s">
        <v>17</v>
      </c>
      <c r="N203" s="11"/>
      <c r="P203" s="28">
        <f t="shared" si="10"/>
        <v>0</v>
      </c>
    </row>
    <row r="204" spans="1:16" s="28" customFormat="1" ht="20.100000000000001" customHeight="1" x14ac:dyDescent="0.3">
      <c r="A204" s="57"/>
      <c r="B204" s="10"/>
      <c r="C204" s="11"/>
      <c r="D204" s="11"/>
      <c r="E204" s="11"/>
      <c r="F204" s="12"/>
      <c r="G204" s="13" t="s">
        <v>20</v>
      </c>
      <c r="H204" s="14" t="s">
        <v>21</v>
      </c>
      <c r="I204" s="15">
        <v>2.3E-2</v>
      </c>
      <c r="J204" s="15">
        <f>I204*D202</f>
        <v>5.8868499999999999</v>
      </c>
      <c r="K204" s="11"/>
      <c r="L204" s="58"/>
      <c r="M204" s="14" t="s">
        <v>17</v>
      </c>
      <c r="N204" s="11"/>
      <c r="P204" s="28">
        <f t="shared" si="10"/>
        <v>0</v>
      </c>
    </row>
    <row r="205" spans="1:16" s="28" customFormat="1" ht="20.100000000000001" customHeight="1" x14ac:dyDescent="0.3">
      <c r="A205" s="57"/>
      <c r="B205" s="10"/>
      <c r="C205" s="11"/>
      <c r="D205" s="11"/>
      <c r="E205" s="11"/>
      <c r="F205" s="12"/>
      <c r="G205" s="13" t="s">
        <v>112</v>
      </c>
      <c r="H205" s="14" t="s">
        <v>15</v>
      </c>
      <c r="I205" s="15">
        <v>0.22</v>
      </c>
      <c r="J205" s="15">
        <f>I205*D202</f>
        <v>56.308999999999997</v>
      </c>
      <c r="K205" s="11"/>
      <c r="L205" s="58"/>
      <c r="M205" s="14" t="s">
        <v>17</v>
      </c>
      <c r="N205" s="11"/>
      <c r="P205" s="28">
        <f t="shared" si="10"/>
        <v>0</v>
      </c>
    </row>
    <row r="206" spans="1:16" s="28" customFormat="1" ht="20.100000000000001" customHeight="1" x14ac:dyDescent="0.3">
      <c r="A206" s="57"/>
      <c r="B206" s="10"/>
      <c r="C206" s="11"/>
      <c r="D206" s="11"/>
      <c r="E206" s="11"/>
      <c r="F206" s="12"/>
      <c r="G206" s="80" t="s">
        <v>61</v>
      </c>
      <c r="H206" s="14" t="s">
        <v>15</v>
      </c>
      <c r="I206" s="15">
        <v>4.2999999999999997E-2</v>
      </c>
      <c r="J206" s="15">
        <f>I206*D202</f>
        <v>11.005849999999999</v>
      </c>
      <c r="K206" s="11"/>
      <c r="L206" s="58"/>
      <c r="M206" s="14" t="s">
        <v>17</v>
      </c>
      <c r="N206" s="11"/>
      <c r="P206" s="28">
        <f t="shared" si="10"/>
        <v>0</v>
      </c>
    </row>
    <row r="207" spans="1:16" s="28" customFormat="1" ht="20.100000000000001" customHeight="1" x14ac:dyDescent="0.3">
      <c r="A207" s="57"/>
      <c r="B207" s="10"/>
      <c r="C207" s="11"/>
      <c r="D207" s="11"/>
      <c r="E207" s="11"/>
      <c r="F207" s="12"/>
      <c r="G207" s="13" t="s">
        <v>102</v>
      </c>
      <c r="H207" s="14" t="s">
        <v>24</v>
      </c>
      <c r="I207" s="15">
        <v>2.9999999999999997E-4</v>
      </c>
      <c r="J207" s="15">
        <f>I207*D202</f>
        <v>7.6784999999999992E-2</v>
      </c>
      <c r="K207" s="11"/>
      <c r="L207" s="58"/>
      <c r="M207" s="14" t="s">
        <v>17</v>
      </c>
      <c r="N207" s="11"/>
      <c r="P207" s="28">
        <f t="shared" si="10"/>
        <v>0</v>
      </c>
    </row>
    <row r="208" spans="1:16" s="28" customFormat="1" ht="34.799999999999997" x14ac:dyDescent="0.3">
      <c r="A208" s="57">
        <v>34</v>
      </c>
      <c r="B208" s="10" t="s">
        <v>121</v>
      </c>
      <c r="C208" s="11" t="s">
        <v>15</v>
      </c>
      <c r="D208" s="11">
        <v>262</v>
      </c>
      <c r="E208" s="11"/>
      <c r="F208" s="12">
        <f>D208*E208</f>
        <v>0</v>
      </c>
      <c r="G208" s="13"/>
      <c r="H208" s="14"/>
      <c r="I208" s="15"/>
      <c r="J208" s="15"/>
      <c r="K208" s="11"/>
      <c r="L208" s="58"/>
      <c r="M208" s="14"/>
      <c r="N208" s="11" t="e">
        <f>#REF!</f>
        <v>#REF!</v>
      </c>
      <c r="P208" s="28" t="e">
        <f t="shared" si="10"/>
        <v>#REF!</v>
      </c>
    </row>
    <row r="209" spans="1:16" s="28" customFormat="1" ht="20.100000000000001" customHeight="1" x14ac:dyDescent="0.3">
      <c r="A209" s="57"/>
      <c r="B209" s="10"/>
      <c r="C209" s="11"/>
      <c r="D209" s="11"/>
      <c r="E209" s="11"/>
      <c r="F209" s="12"/>
      <c r="G209" s="13" t="s">
        <v>113</v>
      </c>
      <c r="H209" s="14" t="s">
        <v>19</v>
      </c>
      <c r="I209" s="15">
        <v>52</v>
      </c>
      <c r="J209" s="15">
        <f>I209*D208</f>
        <v>13624</v>
      </c>
      <c r="K209" s="11"/>
      <c r="L209" s="58"/>
      <c r="M209" s="14" t="s">
        <v>17</v>
      </c>
      <c r="N209" s="11"/>
      <c r="P209" s="28">
        <f t="shared" si="10"/>
        <v>0</v>
      </c>
    </row>
    <row r="210" spans="1:16" s="28" customFormat="1" ht="20.100000000000001" customHeight="1" x14ac:dyDescent="0.3">
      <c r="A210" s="57"/>
      <c r="B210" s="10"/>
      <c r="C210" s="11"/>
      <c r="D210" s="11"/>
      <c r="E210" s="11"/>
      <c r="F210" s="12"/>
      <c r="G210" s="13" t="s">
        <v>20</v>
      </c>
      <c r="H210" s="14" t="s">
        <v>21</v>
      </c>
      <c r="I210" s="15">
        <v>2.3E-2</v>
      </c>
      <c r="J210" s="15">
        <f>I210*D208</f>
        <v>6.0259999999999998</v>
      </c>
      <c r="K210" s="11"/>
      <c r="L210" s="58"/>
      <c r="M210" s="14" t="s">
        <v>17</v>
      </c>
      <c r="N210" s="11"/>
      <c r="P210" s="28">
        <f t="shared" si="10"/>
        <v>0</v>
      </c>
    </row>
    <row r="211" spans="1:16" s="28" customFormat="1" ht="20.100000000000001" customHeight="1" x14ac:dyDescent="0.3">
      <c r="A211" s="57"/>
      <c r="B211" s="10"/>
      <c r="C211" s="11"/>
      <c r="D211" s="11"/>
      <c r="E211" s="11"/>
      <c r="F211" s="12"/>
      <c r="G211" s="13" t="s">
        <v>112</v>
      </c>
      <c r="H211" s="14" t="s">
        <v>15</v>
      </c>
      <c r="I211" s="15">
        <v>0.22</v>
      </c>
      <c r="J211" s="15">
        <f>I211*D208</f>
        <v>57.64</v>
      </c>
      <c r="K211" s="11"/>
      <c r="L211" s="58"/>
      <c r="M211" s="14" t="s">
        <v>17</v>
      </c>
      <c r="N211" s="11"/>
      <c r="P211" s="28">
        <f t="shared" si="10"/>
        <v>0</v>
      </c>
    </row>
    <row r="212" spans="1:16" s="28" customFormat="1" ht="20.100000000000001" customHeight="1" x14ac:dyDescent="0.3">
      <c r="A212" s="57"/>
      <c r="B212" s="10"/>
      <c r="C212" s="11"/>
      <c r="D212" s="11"/>
      <c r="E212" s="11"/>
      <c r="F212" s="12"/>
      <c r="G212" s="80" t="s">
        <v>61</v>
      </c>
      <c r="H212" s="14" t="s">
        <v>15</v>
      </c>
      <c r="I212" s="15">
        <v>4.2999999999999997E-2</v>
      </c>
      <c r="J212" s="15">
        <f>I212*D208</f>
        <v>11.265999999999998</v>
      </c>
      <c r="K212" s="11"/>
      <c r="L212" s="58"/>
      <c r="M212" s="14" t="s">
        <v>17</v>
      </c>
      <c r="N212" s="11"/>
      <c r="P212" s="28">
        <f t="shared" si="10"/>
        <v>0</v>
      </c>
    </row>
    <row r="213" spans="1:16" s="28" customFormat="1" ht="20.100000000000001" customHeight="1" x14ac:dyDescent="0.3">
      <c r="A213" s="57"/>
      <c r="B213" s="10"/>
      <c r="C213" s="11"/>
      <c r="D213" s="11"/>
      <c r="E213" s="11"/>
      <c r="F213" s="12"/>
      <c r="G213" s="13" t="s">
        <v>102</v>
      </c>
      <c r="H213" s="14" t="s">
        <v>24</v>
      </c>
      <c r="I213" s="15">
        <v>5.1999999999999997E-5</v>
      </c>
      <c r="J213" s="15">
        <f>I213*D208</f>
        <v>1.3623999999999999E-2</v>
      </c>
      <c r="K213" s="11"/>
      <c r="L213" s="58"/>
      <c r="M213" s="14" t="s">
        <v>17</v>
      </c>
      <c r="N213" s="11"/>
      <c r="P213" s="28">
        <f t="shared" si="10"/>
        <v>0</v>
      </c>
    </row>
    <row r="214" spans="1:16" s="28" customFormat="1" ht="20.100000000000001" customHeight="1" x14ac:dyDescent="0.3">
      <c r="A214" s="57">
        <v>35</v>
      </c>
      <c r="B214" s="10" t="s">
        <v>25</v>
      </c>
      <c r="C214" s="11" t="s">
        <v>19</v>
      </c>
      <c r="D214" s="11">
        <f>8+1+4+3+10+5+1+10</f>
        <v>42</v>
      </c>
      <c r="E214" s="11"/>
      <c r="F214" s="12">
        <f>D214*E214</f>
        <v>0</v>
      </c>
      <c r="G214" s="13"/>
      <c r="H214" s="14"/>
      <c r="I214" s="15"/>
      <c r="J214" s="15"/>
      <c r="K214" s="11"/>
      <c r="L214" s="58"/>
      <c r="M214" s="14"/>
      <c r="N214" s="11"/>
      <c r="P214" s="28">
        <f t="shared" si="10"/>
        <v>0</v>
      </c>
    </row>
    <row r="215" spans="1:16" s="28" customFormat="1" ht="20.100000000000001" customHeight="1" x14ac:dyDescent="0.3">
      <c r="A215" s="57"/>
      <c r="B215" s="10"/>
      <c r="C215" s="11"/>
      <c r="D215" s="11"/>
      <c r="E215" s="11"/>
      <c r="F215" s="12"/>
      <c r="G215" s="76" t="s">
        <v>116</v>
      </c>
      <c r="H215" s="14" t="s">
        <v>19</v>
      </c>
      <c r="I215" s="15">
        <v>1</v>
      </c>
      <c r="J215" s="15">
        <v>26</v>
      </c>
      <c r="K215" s="11"/>
      <c r="L215" s="58"/>
      <c r="M215" s="14" t="s">
        <v>17</v>
      </c>
      <c r="N215" s="11"/>
      <c r="P215" s="28">
        <f t="shared" si="10"/>
        <v>0</v>
      </c>
    </row>
    <row r="216" spans="1:16" s="28" customFormat="1" ht="20.100000000000001" customHeight="1" x14ac:dyDescent="0.3">
      <c r="A216" s="57"/>
      <c r="B216" s="10"/>
      <c r="C216" s="11"/>
      <c r="D216" s="11"/>
      <c r="E216" s="11"/>
      <c r="F216" s="12"/>
      <c r="G216" s="76" t="s">
        <v>108</v>
      </c>
      <c r="H216" s="14" t="s">
        <v>19</v>
      </c>
      <c r="I216" s="15">
        <v>1</v>
      </c>
      <c r="J216" s="15">
        <v>8</v>
      </c>
      <c r="K216" s="11"/>
      <c r="L216" s="58"/>
      <c r="M216" s="14" t="s">
        <v>17</v>
      </c>
      <c r="N216" s="11"/>
      <c r="P216" s="28">
        <f t="shared" si="10"/>
        <v>0</v>
      </c>
    </row>
    <row r="217" spans="1:16" s="28" customFormat="1" ht="20.100000000000001" customHeight="1" x14ac:dyDescent="0.3">
      <c r="A217" s="57"/>
      <c r="B217" s="10"/>
      <c r="C217" s="11"/>
      <c r="D217" s="11"/>
      <c r="E217" s="11"/>
      <c r="F217" s="12"/>
      <c r="G217" s="76" t="s">
        <v>117</v>
      </c>
      <c r="H217" s="14" t="s">
        <v>19</v>
      </c>
      <c r="I217" s="15">
        <v>1</v>
      </c>
      <c r="J217" s="15">
        <v>1</v>
      </c>
      <c r="K217" s="11"/>
      <c r="L217" s="58"/>
      <c r="M217" s="14" t="s">
        <v>17</v>
      </c>
      <c r="N217" s="11"/>
      <c r="P217" s="28">
        <f t="shared" si="10"/>
        <v>0</v>
      </c>
    </row>
    <row r="218" spans="1:16" s="28" customFormat="1" ht="20.100000000000001" customHeight="1" x14ac:dyDescent="0.3">
      <c r="A218" s="57">
        <v>36</v>
      </c>
      <c r="B218" s="10" t="s">
        <v>118</v>
      </c>
      <c r="C218" s="11" t="s">
        <v>19</v>
      </c>
      <c r="D218" s="11">
        <f>8+1+4+3+6+5+1+24</f>
        <v>52</v>
      </c>
      <c r="E218" s="11"/>
      <c r="F218" s="12">
        <f>D218*E218</f>
        <v>0</v>
      </c>
      <c r="G218" s="13"/>
      <c r="H218" s="14"/>
      <c r="I218" s="15"/>
      <c r="J218" s="15"/>
      <c r="K218" s="11"/>
      <c r="L218" s="58"/>
      <c r="M218" s="14"/>
      <c r="N218" s="11"/>
      <c r="P218" s="28">
        <f t="shared" si="10"/>
        <v>0</v>
      </c>
    </row>
    <row r="219" spans="1:16" s="28" customFormat="1" ht="20.100000000000001" customHeight="1" x14ac:dyDescent="0.3">
      <c r="A219" s="57"/>
      <c r="B219" s="10"/>
      <c r="C219" s="11"/>
      <c r="D219" s="11"/>
      <c r="E219" s="11"/>
      <c r="F219" s="12"/>
      <c r="G219" s="76" t="s">
        <v>119</v>
      </c>
      <c r="H219" s="14" t="s">
        <v>100</v>
      </c>
      <c r="I219" s="15">
        <v>1.01</v>
      </c>
      <c r="J219" s="15">
        <v>530.16</v>
      </c>
      <c r="K219" s="11"/>
      <c r="L219" s="58"/>
      <c r="M219" s="14" t="s">
        <v>17</v>
      </c>
      <c r="N219" s="11"/>
      <c r="P219" s="28">
        <f t="shared" si="10"/>
        <v>0</v>
      </c>
    </row>
    <row r="220" spans="1:16" s="28" customFormat="1" ht="20.100000000000001" customHeight="1" x14ac:dyDescent="0.3">
      <c r="A220" s="57"/>
      <c r="B220" s="10"/>
      <c r="C220" s="11"/>
      <c r="D220" s="11"/>
      <c r="E220" s="11"/>
      <c r="F220" s="12"/>
      <c r="G220" s="76" t="s">
        <v>120</v>
      </c>
      <c r="H220" s="14" t="s">
        <v>100</v>
      </c>
      <c r="I220" s="15">
        <v>1.01</v>
      </c>
      <c r="J220" s="15">
        <v>27.72</v>
      </c>
      <c r="K220" s="11"/>
      <c r="L220" s="58"/>
      <c r="M220" s="14" t="s">
        <v>17</v>
      </c>
      <c r="N220" s="11"/>
      <c r="P220" s="28">
        <f t="shared" si="10"/>
        <v>0</v>
      </c>
    </row>
    <row r="221" spans="1:16" s="19" customFormat="1" ht="20.100000000000001" customHeight="1" x14ac:dyDescent="0.3">
      <c r="A221" s="56"/>
      <c r="B221" s="1" t="s">
        <v>125</v>
      </c>
      <c r="C221" s="5"/>
      <c r="D221" s="6"/>
      <c r="E221" s="7"/>
      <c r="F221" s="1"/>
      <c r="G221" s="8"/>
      <c r="H221" s="4"/>
      <c r="I221" s="9"/>
      <c r="J221" s="9"/>
      <c r="K221" s="7"/>
      <c r="L221" s="16"/>
      <c r="M221" s="4"/>
      <c r="N221" s="7"/>
      <c r="P221" s="28">
        <f t="shared" si="10"/>
        <v>0</v>
      </c>
    </row>
    <row r="222" spans="1:16" s="28" customFormat="1" x14ac:dyDescent="0.3">
      <c r="A222" s="57">
        <v>37</v>
      </c>
      <c r="B222" s="10" t="s">
        <v>28</v>
      </c>
      <c r="C222" s="11" t="s">
        <v>21</v>
      </c>
      <c r="D222" s="11">
        <v>105.85</v>
      </c>
      <c r="E222" s="71"/>
      <c r="F222" s="12">
        <f>D222*E222</f>
        <v>0</v>
      </c>
      <c r="G222" s="13"/>
      <c r="H222" s="14"/>
      <c r="I222" s="15"/>
      <c r="J222" s="15"/>
      <c r="K222" s="71"/>
      <c r="L222" s="58"/>
      <c r="M222" s="14"/>
      <c r="N222" s="20">
        <f>1583.33</f>
        <v>1583.33</v>
      </c>
      <c r="P222" s="28">
        <f t="shared" si="10"/>
        <v>167595.48049999998</v>
      </c>
    </row>
    <row r="223" spans="1:16" s="28" customFormat="1" ht="20.100000000000001" customHeight="1" x14ac:dyDescent="0.3">
      <c r="A223" s="57"/>
      <c r="B223" s="10"/>
      <c r="C223" s="11"/>
      <c r="D223" s="11"/>
      <c r="E223" s="11"/>
      <c r="F223" s="12"/>
      <c r="G223" s="80" t="s">
        <v>106</v>
      </c>
      <c r="H223" s="14" t="s">
        <v>19</v>
      </c>
      <c r="I223" s="15">
        <v>195</v>
      </c>
      <c r="J223" s="15">
        <f>I223*D222</f>
        <v>20640.75</v>
      </c>
      <c r="K223" s="11"/>
      <c r="L223" s="58"/>
      <c r="M223" s="14" t="s">
        <v>17</v>
      </c>
      <c r="N223" s="11"/>
      <c r="P223" s="28">
        <f t="shared" si="10"/>
        <v>0</v>
      </c>
    </row>
    <row r="224" spans="1:16" s="28" customFormat="1" ht="20.100000000000001" customHeight="1" x14ac:dyDescent="0.3">
      <c r="A224" s="57"/>
      <c r="B224" s="10"/>
      <c r="C224" s="11"/>
      <c r="D224" s="11"/>
      <c r="E224" s="11"/>
      <c r="F224" s="12"/>
      <c r="G224" s="13" t="s">
        <v>113</v>
      </c>
      <c r="H224" s="14" t="s">
        <v>19</v>
      </c>
      <c r="I224" s="15">
        <v>13</v>
      </c>
      <c r="J224" s="15">
        <f>I224*D222</f>
        <v>1376.05</v>
      </c>
      <c r="K224" s="11"/>
      <c r="L224" s="58"/>
      <c r="M224" s="14" t="s">
        <v>17</v>
      </c>
      <c r="N224" s="11"/>
      <c r="P224" s="28">
        <f t="shared" si="10"/>
        <v>0</v>
      </c>
    </row>
    <row r="225" spans="1:16" s="28" customFormat="1" ht="20.100000000000001" customHeight="1" x14ac:dyDescent="0.3">
      <c r="A225" s="57"/>
      <c r="B225" s="10"/>
      <c r="C225" s="11"/>
      <c r="D225" s="11"/>
      <c r="E225" s="11"/>
      <c r="F225" s="12"/>
      <c r="G225" s="13" t="s">
        <v>20</v>
      </c>
      <c r="H225" s="14" t="s">
        <v>21</v>
      </c>
      <c r="I225" s="15">
        <v>0.3</v>
      </c>
      <c r="J225" s="15">
        <f>I225*D222</f>
        <v>31.754999999999995</v>
      </c>
      <c r="K225" s="11"/>
      <c r="L225" s="58"/>
      <c r="M225" s="14" t="s">
        <v>17</v>
      </c>
      <c r="N225" s="11"/>
      <c r="P225" s="28">
        <f t="shared" si="10"/>
        <v>0</v>
      </c>
    </row>
    <row r="226" spans="1:16" s="28" customFormat="1" ht="20.100000000000001" customHeight="1" x14ac:dyDescent="0.3">
      <c r="A226" s="57"/>
      <c r="B226" s="10"/>
      <c r="C226" s="11"/>
      <c r="D226" s="11"/>
      <c r="E226" s="11"/>
      <c r="F226" s="12"/>
      <c r="G226" s="13" t="s">
        <v>112</v>
      </c>
      <c r="H226" s="14" t="s">
        <v>15</v>
      </c>
      <c r="I226" s="15">
        <v>2</v>
      </c>
      <c r="J226" s="15">
        <f>I226*D222</f>
        <v>211.7</v>
      </c>
      <c r="K226" s="11"/>
      <c r="L226" s="58"/>
      <c r="M226" s="14" t="s">
        <v>17</v>
      </c>
      <c r="N226" s="11"/>
      <c r="P226" s="28">
        <f t="shared" si="10"/>
        <v>0</v>
      </c>
    </row>
    <row r="227" spans="1:16" s="28" customFormat="1" ht="20.100000000000001" customHeight="1" x14ac:dyDescent="0.3">
      <c r="A227" s="57"/>
      <c r="B227" s="10"/>
      <c r="C227" s="11"/>
      <c r="D227" s="11"/>
      <c r="E227" s="11"/>
      <c r="F227" s="12"/>
      <c r="G227" s="13" t="s">
        <v>102</v>
      </c>
      <c r="H227" s="14" t="s">
        <v>24</v>
      </c>
      <c r="I227" s="15">
        <v>2.5000000000000001E-3</v>
      </c>
      <c r="J227" s="15">
        <f>I227*D222</f>
        <v>0.264625</v>
      </c>
      <c r="K227" s="11"/>
      <c r="L227" s="58"/>
      <c r="M227" s="14" t="s">
        <v>17</v>
      </c>
      <c r="N227" s="11"/>
      <c r="P227" s="28">
        <f t="shared" si="10"/>
        <v>0</v>
      </c>
    </row>
    <row r="228" spans="1:16" s="28" customFormat="1" ht="20.100000000000001" customHeight="1" x14ac:dyDescent="0.3">
      <c r="A228" s="57"/>
      <c r="B228" s="10"/>
      <c r="C228" s="11"/>
      <c r="D228" s="11"/>
      <c r="E228" s="11"/>
      <c r="F228" s="12"/>
      <c r="G228" s="76" t="s">
        <v>115</v>
      </c>
      <c r="H228" s="14" t="s">
        <v>31</v>
      </c>
      <c r="I228" s="15">
        <v>0.90694378837978296</v>
      </c>
      <c r="J228" s="15">
        <f>I228*D222</f>
        <v>96.000000000000014</v>
      </c>
      <c r="K228" s="11"/>
      <c r="L228" s="58"/>
      <c r="M228" s="14" t="s">
        <v>17</v>
      </c>
      <c r="N228" s="11"/>
      <c r="P228" s="28">
        <f t="shared" si="10"/>
        <v>0</v>
      </c>
    </row>
    <row r="229" spans="1:16" s="28" customFormat="1" ht="20.100000000000001" customHeight="1" x14ac:dyDescent="0.3">
      <c r="A229" s="57"/>
      <c r="B229" s="10"/>
      <c r="C229" s="11"/>
      <c r="D229" s="11"/>
      <c r="E229" s="11"/>
      <c r="F229" s="12"/>
      <c r="G229" s="76" t="s">
        <v>114</v>
      </c>
      <c r="H229" s="14" t="s">
        <v>31</v>
      </c>
      <c r="I229" s="15">
        <v>1.8138875767595699</v>
      </c>
      <c r="J229" s="15">
        <f>I229*D222</f>
        <v>192.00000000000045</v>
      </c>
      <c r="K229" s="11"/>
      <c r="L229" s="58"/>
      <c r="M229" s="14" t="s">
        <v>17</v>
      </c>
      <c r="N229" s="11"/>
      <c r="P229" s="28">
        <f t="shared" si="10"/>
        <v>0</v>
      </c>
    </row>
    <row r="230" spans="1:16" s="28" customFormat="1" x14ac:dyDescent="0.3">
      <c r="A230" s="57">
        <v>38</v>
      </c>
      <c r="B230" s="10" t="s">
        <v>35</v>
      </c>
      <c r="C230" s="11" t="s">
        <v>21</v>
      </c>
      <c r="D230" s="11">
        <v>2.2242500000000001</v>
      </c>
      <c r="E230" s="71"/>
      <c r="F230" s="12">
        <f>D230*E230</f>
        <v>0</v>
      </c>
      <c r="G230" s="13"/>
      <c r="H230" s="14"/>
      <c r="I230" s="15"/>
      <c r="J230" s="15"/>
      <c r="K230" s="71"/>
      <c r="L230" s="58"/>
      <c r="M230" s="14"/>
      <c r="N230" s="20">
        <v>1583.33</v>
      </c>
      <c r="P230" s="28">
        <f t="shared" si="10"/>
        <v>3521.7217525000001</v>
      </c>
    </row>
    <row r="231" spans="1:16" s="28" customFormat="1" ht="20.100000000000001" customHeight="1" x14ac:dyDescent="0.3">
      <c r="A231" s="57"/>
      <c r="B231" s="10"/>
      <c r="C231" s="11"/>
      <c r="D231" s="11"/>
      <c r="E231" s="11"/>
      <c r="F231" s="12"/>
      <c r="G231" s="13" t="s">
        <v>113</v>
      </c>
      <c r="H231" s="14" t="s">
        <v>19</v>
      </c>
      <c r="I231" s="15">
        <v>395</v>
      </c>
      <c r="J231" s="15">
        <f>I231*D230</f>
        <v>878.57875000000001</v>
      </c>
      <c r="K231" s="11"/>
      <c r="L231" s="58"/>
      <c r="M231" s="14" t="s">
        <v>17</v>
      </c>
      <c r="N231" s="11"/>
      <c r="P231" s="28">
        <f t="shared" si="10"/>
        <v>0</v>
      </c>
    </row>
    <row r="232" spans="1:16" s="28" customFormat="1" ht="20.100000000000001" customHeight="1" x14ac:dyDescent="0.3">
      <c r="A232" s="57"/>
      <c r="B232" s="10"/>
      <c r="C232" s="11"/>
      <c r="D232" s="11"/>
      <c r="E232" s="11"/>
      <c r="F232" s="12"/>
      <c r="G232" s="13" t="s">
        <v>36</v>
      </c>
      <c r="H232" s="14" t="s">
        <v>21</v>
      </c>
      <c r="I232" s="15">
        <v>0.3</v>
      </c>
      <c r="J232" s="15">
        <f>I232*D230</f>
        <v>0.66727499999999995</v>
      </c>
      <c r="K232" s="11"/>
      <c r="L232" s="58"/>
      <c r="M232" s="14" t="s">
        <v>17</v>
      </c>
      <c r="N232" s="11"/>
      <c r="P232" s="28">
        <f t="shared" si="10"/>
        <v>0</v>
      </c>
    </row>
    <row r="233" spans="1:16" s="28" customFormat="1" ht="20.100000000000001" customHeight="1" x14ac:dyDescent="0.3">
      <c r="A233" s="57"/>
      <c r="B233" s="10"/>
      <c r="C233" s="11"/>
      <c r="D233" s="11"/>
      <c r="E233" s="11"/>
      <c r="F233" s="12"/>
      <c r="G233" s="13" t="s">
        <v>112</v>
      </c>
      <c r="H233" s="14" t="s">
        <v>15</v>
      </c>
      <c r="I233" s="15">
        <v>2</v>
      </c>
      <c r="J233" s="15">
        <f>I233*D230</f>
        <v>4.4485000000000001</v>
      </c>
      <c r="K233" s="11"/>
      <c r="L233" s="58"/>
      <c r="M233" s="14" t="s">
        <v>17</v>
      </c>
      <c r="N233" s="11"/>
      <c r="P233" s="28">
        <f t="shared" si="10"/>
        <v>0</v>
      </c>
    </row>
    <row r="234" spans="1:16" s="28" customFormat="1" ht="20.100000000000001" customHeight="1" x14ac:dyDescent="0.3">
      <c r="A234" s="57"/>
      <c r="B234" s="10"/>
      <c r="C234" s="11"/>
      <c r="D234" s="11"/>
      <c r="E234" s="11"/>
      <c r="F234" s="12"/>
      <c r="G234" s="80" t="s">
        <v>61</v>
      </c>
      <c r="H234" s="14" t="s">
        <v>15</v>
      </c>
      <c r="I234" s="15">
        <v>0.41</v>
      </c>
      <c r="J234" s="15">
        <f>I234*D230</f>
        <v>0.91194249999999999</v>
      </c>
      <c r="K234" s="11"/>
      <c r="L234" s="58"/>
      <c r="M234" s="14" t="s">
        <v>17</v>
      </c>
      <c r="N234" s="11"/>
      <c r="P234" s="28">
        <f t="shared" si="10"/>
        <v>0</v>
      </c>
    </row>
    <row r="235" spans="1:16" s="28" customFormat="1" ht="20.100000000000001" customHeight="1" x14ac:dyDescent="0.3">
      <c r="A235" s="57"/>
      <c r="B235" s="10"/>
      <c r="C235" s="11"/>
      <c r="D235" s="11"/>
      <c r="E235" s="11"/>
      <c r="F235" s="12"/>
      <c r="G235" s="13" t="s">
        <v>102</v>
      </c>
      <c r="H235" s="14" t="s">
        <v>24</v>
      </c>
      <c r="I235" s="15">
        <v>5.5000000000000003E-4</v>
      </c>
      <c r="J235" s="15">
        <f>I235*D230</f>
        <v>1.2233375000000001E-3</v>
      </c>
      <c r="K235" s="11"/>
      <c r="L235" s="58"/>
      <c r="M235" s="14" t="s">
        <v>17</v>
      </c>
      <c r="N235" s="11"/>
      <c r="P235" s="28">
        <f t="shared" si="10"/>
        <v>0</v>
      </c>
    </row>
    <row r="236" spans="1:16" s="28" customFormat="1" ht="34.799999999999997" x14ac:dyDescent="0.3">
      <c r="A236" s="57">
        <v>39</v>
      </c>
      <c r="B236" s="10" t="s">
        <v>122</v>
      </c>
      <c r="C236" s="11" t="s">
        <v>21</v>
      </c>
      <c r="D236" s="11">
        <v>26.225750000000001</v>
      </c>
      <c r="E236" s="71"/>
      <c r="F236" s="12">
        <f>D236*E236</f>
        <v>0</v>
      </c>
      <c r="G236" s="13"/>
      <c r="H236" s="14"/>
      <c r="I236" s="15"/>
      <c r="J236" s="15"/>
      <c r="K236" s="71"/>
      <c r="L236" s="58"/>
      <c r="M236" s="14"/>
      <c r="N236" s="20">
        <v>1583.33</v>
      </c>
      <c r="P236" s="28">
        <f t="shared" si="10"/>
        <v>41524.016747499998</v>
      </c>
    </row>
    <row r="237" spans="1:16" s="28" customFormat="1" ht="20.100000000000001" customHeight="1" x14ac:dyDescent="0.3">
      <c r="A237" s="57"/>
      <c r="B237" s="10"/>
      <c r="C237" s="11"/>
      <c r="D237" s="11"/>
      <c r="E237" s="11"/>
      <c r="F237" s="12"/>
      <c r="G237" s="13" t="s">
        <v>113</v>
      </c>
      <c r="H237" s="14" t="s">
        <v>19</v>
      </c>
      <c r="I237" s="15">
        <v>395</v>
      </c>
      <c r="J237" s="15">
        <f>I237*D236</f>
        <v>10359.171250000001</v>
      </c>
      <c r="K237" s="11"/>
      <c r="L237" s="58"/>
      <c r="M237" s="14" t="s">
        <v>17</v>
      </c>
      <c r="N237" s="11"/>
      <c r="P237" s="28">
        <f t="shared" si="10"/>
        <v>0</v>
      </c>
    </row>
    <row r="238" spans="1:16" s="28" customFormat="1" ht="20.100000000000001" customHeight="1" x14ac:dyDescent="0.3">
      <c r="A238" s="57"/>
      <c r="B238" s="10"/>
      <c r="C238" s="11"/>
      <c r="D238" s="11"/>
      <c r="E238" s="11"/>
      <c r="F238" s="12"/>
      <c r="G238" s="13" t="s">
        <v>36</v>
      </c>
      <c r="H238" s="14" t="s">
        <v>21</v>
      </c>
      <c r="I238" s="15">
        <v>0.3</v>
      </c>
      <c r="J238" s="15">
        <f>I238*D236</f>
        <v>7.8677250000000001</v>
      </c>
      <c r="K238" s="11"/>
      <c r="L238" s="58"/>
      <c r="M238" s="14" t="s">
        <v>17</v>
      </c>
      <c r="N238" s="11"/>
      <c r="P238" s="28">
        <f t="shared" si="10"/>
        <v>0</v>
      </c>
    </row>
    <row r="239" spans="1:16" s="28" customFormat="1" ht="20.100000000000001" customHeight="1" x14ac:dyDescent="0.3">
      <c r="A239" s="57"/>
      <c r="B239" s="10"/>
      <c r="C239" s="11"/>
      <c r="D239" s="11"/>
      <c r="E239" s="11"/>
      <c r="F239" s="12"/>
      <c r="G239" s="13" t="s">
        <v>112</v>
      </c>
      <c r="H239" s="14" t="s">
        <v>15</v>
      </c>
      <c r="I239" s="15">
        <v>2</v>
      </c>
      <c r="J239" s="15">
        <f>I239*D236</f>
        <v>52.451500000000003</v>
      </c>
      <c r="K239" s="11"/>
      <c r="L239" s="58"/>
      <c r="M239" s="14" t="s">
        <v>17</v>
      </c>
      <c r="N239" s="11"/>
      <c r="P239" s="28">
        <f t="shared" si="10"/>
        <v>0</v>
      </c>
    </row>
    <row r="240" spans="1:16" s="28" customFormat="1" ht="20.100000000000001" customHeight="1" x14ac:dyDescent="0.3">
      <c r="A240" s="57"/>
      <c r="B240" s="10"/>
      <c r="C240" s="11"/>
      <c r="D240" s="11"/>
      <c r="E240" s="11"/>
      <c r="F240" s="12"/>
      <c r="G240" s="80" t="s">
        <v>61</v>
      </c>
      <c r="H240" s="14" t="s">
        <v>15</v>
      </c>
      <c r="I240" s="15">
        <v>0.3</v>
      </c>
      <c r="J240" s="15">
        <f>I240*D236</f>
        <v>7.8677250000000001</v>
      </c>
      <c r="K240" s="11"/>
      <c r="L240" s="58"/>
      <c r="M240" s="14" t="s">
        <v>17</v>
      </c>
      <c r="N240" s="11"/>
      <c r="P240" s="28">
        <f t="shared" si="10"/>
        <v>0</v>
      </c>
    </row>
    <row r="241" spans="1:16" s="28" customFormat="1" ht="20.100000000000001" customHeight="1" x14ac:dyDescent="0.3">
      <c r="A241" s="57"/>
      <c r="B241" s="10"/>
      <c r="C241" s="11"/>
      <c r="D241" s="11"/>
      <c r="E241" s="11"/>
      <c r="F241" s="12"/>
      <c r="G241" s="13" t="s">
        <v>102</v>
      </c>
      <c r="H241" s="14" t="s">
        <v>24</v>
      </c>
      <c r="I241" s="15">
        <v>2.5000000000000001E-3</v>
      </c>
      <c r="J241" s="15">
        <f>I241*D236</f>
        <v>6.5564375000000008E-2</v>
      </c>
      <c r="K241" s="11"/>
      <c r="L241" s="58"/>
      <c r="M241" s="14" t="s">
        <v>17</v>
      </c>
      <c r="N241" s="11"/>
      <c r="P241" s="28">
        <f t="shared" si="10"/>
        <v>0</v>
      </c>
    </row>
    <row r="242" spans="1:16" s="28" customFormat="1" ht="20.100000000000001" customHeight="1" x14ac:dyDescent="0.3">
      <c r="A242" s="57">
        <v>40</v>
      </c>
      <c r="B242" s="10" t="s">
        <v>33</v>
      </c>
      <c r="C242" s="11" t="s">
        <v>15</v>
      </c>
      <c r="D242" s="11">
        <v>495.11</v>
      </c>
      <c r="E242" s="11"/>
      <c r="F242" s="12">
        <f>D242*E242</f>
        <v>0</v>
      </c>
      <c r="G242" s="13"/>
      <c r="H242" s="14"/>
      <c r="I242" s="15"/>
      <c r="J242" s="15"/>
      <c r="K242" s="11"/>
      <c r="L242" s="58"/>
      <c r="M242" s="14"/>
      <c r="N242" s="11" t="e">
        <f>#REF!</f>
        <v>#REF!</v>
      </c>
      <c r="P242" s="28" t="e">
        <f t="shared" ref="P242:P267" si="11">N242*D242</f>
        <v>#REF!</v>
      </c>
    </row>
    <row r="243" spans="1:16" s="28" customFormat="1" ht="20.100000000000001" customHeight="1" x14ac:dyDescent="0.3">
      <c r="A243" s="57"/>
      <c r="B243" s="10"/>
      <c r="C243" s="11"/>
      <c r="D243" s="11"/>
      <c r="E243" s="11"/>
      <c r="F243" s="12"/>
      <c r="G243" s="80" t="s">
        <v>106</v>
      </c>
      <c r="H243" s="14" t="s">
        <v>19</v>
      </c>
      <c r="I243" s="15">
        <v>25</v>
      </c>
      <c r="J243" s="15">
        <f>I243*D242</f>
        <v>12377.75</v>
      </c>
      <c r="K243" s="11"/>
      <c r="L243" s="58"/>
      <c r="M243" s="14" t="s">
        <v>17</v>
      </c>
      <c r="N243" s="11"/>
      <c r="P243" s="28">
        <f t="shared" si="11"/>
        <v>0</v>
      </c>
    </row>
    <row r="244" spans="1:16" s="28" customFormat="1" ht="20.100000000000001" customHeight="1" x14ac:dyDescent="0.3">
      <c r="A244" s="57"/>
      <c r="B244" s="10"/>
      <c r="C244" s="11"/>
      <c r="D244" s="11"/>
      <c r="E244" s="11"/>
      <c r="F244" s="12"/>
      <c r="G244" s="13" t="s">
        <v>113</v>
      </c>
      <c r="H244" s="14" t="s">
        <v>19</v>
      </c>
      <c r="I244" s="15">
        <v>1.32</v>
      </c>
      <c r="J244" s="15">
        <f>I244*D242</f>
        <v>653.54520000000002</v>
      </c>
      <c r="K244" s="11"/>
      <c r="L244" s="58"/>
      <c r="M244" s="14" t="s">
        <v>17</v>
      </c>
      <c r="N244" s="11"/>
      <c r="P244" s="28">
        <f t="shared" si="11"/>
        <v>0</v>
      </c>
    </row>
    <row r="245" spans="1:16" s="28" customFormat="1" ht="20.100000000000001" customHeight="1" x14ac:dyDescent="0.3">
      <c r="A245" s="57"/>
      <c r="B245" s="10"/>
      <c r="C245" s="11"/>
      <c r="D245" s="11"/>
      <c r="E245" s="11"/>
      <c r="F245" s="12"/>
      <c r="G245" s="13" t="s">
        <v>20</v>
      </c>
      <c r="H245" s="14" t="s">
        <v>21</v>
      </c>
      <c r="I245" s="15">
        <v>3.4000000000000002E-2</v>
      </c>
      <c r="J245" s="15">
        <f>I245*D242</f>
        <v>16.833740000000002</v>
      </c>
      <c r="K245" s="11"/>
      <c r="L245" s="58"/>
      <c r="M245" s="14" t="s">
        <v>17</v>
      </c>
      <c r="N245" s="11"/>
      <c r="P245" s="28">
        <f t="shared" si="11"/>
        <v>0</v>
      </c>
    </row>
    <row r="246" spans="1:16" s="28" customFormat="1" ht="20.100000000000001" customHeight="1" x14ac:dyDescent="0.3">
      <c r="A246" s="57"/>
      <c r="B246" s="10"/>
      <c r="C246" s="11"/>
      <c r="D246" s="11"/>
      <c r="E246" s="11"/>
      <c r="F246" s="12"/>
      <c r="G246" s="13" t="s">
        <v>112</v>
      </c>
      <c r="H246" s="14" t="s">
        <v>15</v>
      </c>
      <c r="I246" s="15">
        <v>0.22</v>
      </c>
      <c r="J246" s="15">
        <f>I246*D242</f>
        <v>108.9242</v>
      </c>
      <c r="K246" s="11"/>
      <c r="L246" s="58"/>
      <c r="M246" s="14" t="s">
        <v>17</v>
      </c>
      <c r="N246" s="11"/>
      <c r="P246" s="28">
        <f t="shared" si="11"/>
        <v>0</v>
      </c>
    </row>
    <row r="247" spans="1:16" s="28" customFormat="1" ht="20.100000000000001" customHeight="1" x14ac:dyDescent="0.3">
      <c r="A247" s="57"/>
      <c r="B247" s="10"/>
      <c r="C247" s="11"/>
      <c r="D247" s="11"/>
      <c r="E247" s="11"/>
      <c r="F247" s="12"/>
      <c r="G247" s="80" t="s">
        <v>61</v>
      </c>
      <c r="H247" s="14" t="s">
        <v>15</v>
      </c>
      <c r="I247" s="15">
        <v>4.2999999999999997E-2</v>
      </c>
      <c r="J247" s="15">
        <f>I247*D242</f>
        <v>21.289729999999999</v>
      </c>
      <c r="K247" s="11"/>
      <c r="L247" s="58"/>
      <c r="M247" s="14" t="s">
        <v>17</v>
      </c>
      <c r="N247" s="11"/>
      <c r="P247" s="28">
        <f t="shared" si="11"/>
        <v>0</v>
      </c>
    </row>
    <row r="248" spans="1:16" s="28" customFormat="1" ht="20.100000000000001" customHeight="1" x14ac:dyDescent="0.3">
      <c r="A248" s="57"/>
      <c r="B248" s="10"/>
      <c r="C248" s="11"/>
      <c r="D248" s="11"/>
      <c r="E248" s="11"/>
      <c r="F248" s="12"/>
      <c r="G248" s="13" t="s">
        <v>102</v>
      </c>
      <c r="H248" s="14" t="s">
        <v>24</v>
      </c>
      <c r="I248" s="15">
        <v>1E-4</v>
      </c>
      <c r="J248" s="15">
        <f>I248*D242</f>
        <v>4.9511000000000006E-2</v>
      </c>
      <c r="K248" s="11"/>
      <c r="L248" s="58"/>
      <c r="M248" s="14" t="s">
        <v>17</v>
      </c>
      <c r="N248" s="11"/>
      <c r="P248" s="28">
        <f t="shared" si="11"/>
        <v>0</v>
      </c>
    </row>
    <row r="249" spans="1:16" s="28" customFormat="1" ht="20.100000000000001" customHeight="1" x14ac:dyDescent="0.3">
      <c r="A249" s="57">
        <v>41</v>
      </c>
      <c r="B249" s="10" t="s">
        <v>14</v>
      </c>
      <c r="C249" s="11" t="s">
        <v>15</v>
      </c>
      <c r="D249" s="11">
        <v>255.95</v>
      </c>
      <c r="E249" s="11"/>
      <c r="F249" s="12">
        <f>D249*E249</f>
        <v>0</v>
      </c>
      <c r="G249" s="13"/>
      <c r="H249" s="14"/>
      <c r="I249" s="15"/>
      <c r="J249" s="15"/>
      <c r="K249" s="11"/>
      <c r="L249" s="58"/>
      <c r="M249" s="14"/>
      <c r="N249" s="11" t="e">
        <f>#REF!</f>
        <v>#REF!</v>
      </c>
      <c r="P249" s="28" t="e">
        <f t="shared" si="11"/>
        <v>#REF!</v>
      </c>
    </row>
    <row r="250" spans="1:16" s="28" customFormat="1" ht="20.100000000000001" customHeight="1" x14ac:dyDescent="0.3">
      <c r="A250" s="57"/>
      <c r="B250" s="10"/>
      <c r="C250" s="11"/>
      <c r="D250" s="11"/>
      <c r="E250" s="11"/>
      <c r="F250" s="12"/>
      <c r="G250" s="13" t="s">
        <v>113</v>
      </c>
      <c r="H250" s="14" t="s">
        <v>19</v>
      </c>
      <c r="I250" s="15">
        <v>52</v>
      </c>
      <c r="J250" s="15">
        <f>I250*D249</f>
        <v>13309.4</v>
      </c>
      <c r="K250" s="11"/>
      <c r="L250" s="58"/>
      <c r="M250" s="14" t="s">
        <v>17</v>
      </c>
      <c r="N250" s="11"/>
      <c r="P250" s="28">
        <f t="shared" si="11"/>
        <v>0</v>
      </c>
    </row>
    <row r="251" spans="1:16" s="28" customFormat="1" ht="20.100000000000001" customHeight="1" x14ac:dyDescent="0.3">
      <c r="A251" s="57"/>
      <c r="B251" s="10"/>
      <c r="C251" s="11"/>
      <c r="D251" s="11"/>
      <c r="E251" s="11"/>
      <c r="F251" s="12"/>
      <c r="G251" s="13" t="s">
        <v>20</v>
      </c>
      <c r="H251" s="14" t="s">
        <v>21</v>
      </c>
      <c r="I251" s="15">
        <v>2.3E-2</v>
      </c>
      <c r="J251" s="15">
        <f>I251*D249</f>
        <v>5.8868499999999999</v>
      </c>
      <c r="K251" s="11"/>
      <c r="L251" s="58"/>
      <c r="M251" s="14" t="s">
        <v>17</v>
      </c>
      <c r="N251" s="11"/>
      <c r="P251" s="28">
        <f t="shared" si="11"/>
        <v>0</v>
      </c>
    </row>
    <row r="252" spans="1:16" s="28" customFormat="1" ht="20.100000000000001" customHeight="1" x14ac:dyDescent="0.3">
      <c r="A252" s="57"/>
      <c r="B252" s="10"/>
      <c r="C252" s="11"/>
      <c r="D252" s="11"/>
      <c r="E252" s="11"/>
      <c r="F252" s="12"/>
      <c r="G252" s="13" t="s">
        <v>112</v>
      </c>
      <c r="H252" s="14" t="s">
        <v>15</v>
      </c>
      <c r="I252" s="15">
        <v>0.22</v>
      </c>
      <c r="J252" s="15">
        <f>I252*D249</f>
        <v>56.308999999999997</v>
      </c>
      <c r="K252" s="11"/>
      <c r="L252" s="58"/>
      <c r="M252" s="14" t="s">
        <v>17</v>
      </c>
      <c r="N252" s="11"/>
      <c r="P252" s="28">
        <f t="shared" si="11"/>
        <v>0</v>
      </c>
    </row>
    <row r="253" spans="1:16" s="28" customFormat="1" ht="20.100000000000001" customHeight="1" x14ac:dyDescent="0.3">
      <c r="A253" s="57"/>
      <c r="B253" s="10"/>
      <c r="C253" s="11"/>
      <c r="D253" s="11"/>
      <c r="E253" s="11"/>
      <c r="F253" s="12"/>
      <c r="G253" s="80" t="s">
        <v>61</v>
      </c>
      <c r="H253" s="14" t="s">
        <v>15</v>
      </c>
      <c r="I253" s="15">
        <v>4.2999999999999997E-2</v>
      </c>
      <c r="J253" s="15">
        <f>I253*D249</f>
        <v>11.005849999999999</v>
      </c>
      <c r="K253" s="11"/>
      <c r="L253" s="58"/>
      <c r="M253" s="14" t="s">
        <v>17</v>
      </c>
      <c r="N253" s="11"/>
      <c r="P253" s="28">
        <f t="shared" si="11"/>
        <v>0</v>
      </c>
    </row>
    <row r="254" spans="1:16" s="28" customFormat="1" ht="20.100000000000001" customHeight="1" x14ac:dyDescent="0.3">
      <c r="A254" s="57"/>
      <c r="B254" s="10"/>
      <c r="C254" s="11"/>
      <c r="D254" s="11"/>
      <c r="E254" s="11"/>
      <c r="F254" s="12"/>
      <c r="G254" s="13" t="s">
        <v>102</v>
      </c>
      <c r="H254" s="14" t="s">
        <v>24</v>
      </c>
      <c r="I254" s="15">
        <v>2.9999999999999997E-4</v>
      </c>
      <c r="J254" s="15">
        <f>I254*D249</f>
        <v>7.6784999999999992E-2</v>
      </c>
      <c r="K254" s="11"/>
      <c r="L254" s="58"/>
      <c r="M254" s="14" t="s">
        <v>17</v>
      </c>
      <c r="N254" s="11"/>
      <c r="P254" s="28">
        <f t="shared" si="11"/>
        <v>0</v>
      </c>
    </row>
    <row r="255" spans="1:16" s="28" customFormat="1" ht="34.799999999999997" x14ac:dyDescent="0.3">
      <c r="A255" s="57">
        <v>42</v>
      </c>
      <c r="B255" s="10" t="s">
        <v>121</v>
      </c>
      <c r="C255" s="11" t="s">
        <v>15</v>
      </c>
      <c r="D255" s="11">
        <v>262</v>
      </c>
      <c r="E255" s="11"/>
      <c r="F255" s="12">
        <f>D255*E255</f>
        <v>0</v>
      </c>
      <c r="G255" s="13"/>
      <c r="H255" s="14"/>
      <c r="I255" s="15"/>
      <c r="J255" s="15"/>
      <c r="K255" s="11"/>
      <c r="L255" s="58"/>
      <c r="M255" s="14"/>
      <c r="N255" s="11" t="e">
        <f>#REF!</f>
        <v>#REF!</v>
      </c>
      <c r="P255" s="28" t="e">
        <f t="shared" si="11"/>
        <v>#REF!</v>
      </c>
    </row>
    <row r="256" spans="1:16" s="28" customFormat="1" ht="20.100000000000001" customHeight="1" x14ac:dyDescent="0.3">
      <c r="A256" s="57"/>
      <c r="B256" s="10"/>
      <c r="C256" s="11"/>
      <c r="D256" s="11"/>
      <c r="E256" s="11"/>
      <c r="F256" s="12"/>
      <c r="G256" s="13" t="s">
        <v>113</v>
      </c>
      <c r="H256" s="14" t="s">
        <v>19</v>
      </c>
      <c r="I256" s="15">
        <v>52</v>
      </c>
      <c r="J256" s="15">
        <f>I256*D255</f>
        <v>13624</v>
      </c>
      <c r="K256" s="11"/>
      <c r="L256" s="58"/>
      <c r="M256" s="14" t="s">
        <v>17</v>
      </c>
      <c r="N256" s="11"/>
      <c r="P256" s="28">
        <f t="shared" si="11"/>
        <v>0</v>
      </c>
    </row>
    <row r="257" spans="1:16" s="28" customFormat="1" ht="20.100000000000001" customHeight="1" x14ac:dyDescent="0.3">
      <c r="A257" s="57"/>
      <c r="B257" s="10"/>
      <c r="C257" s="11"/>
      <c r="D257" s="11"/>
      <c r="E257" s="11"/>
      <c r="F257" s="12"/>
      <c r="G257" s="13" t="s">
        <v>20</v>
      </c>
      <c r="H257" s="14" t="s">
        <v>21</v>
      </c>
      <c r="I257" s="15">
        <v>2.3E-2</v>
      </c>
      <c r="J257" s="15">
        <f>I257*D255</f>
        <v>6.0259999999999998</v>
      </c>
      <c r="K257" s="11"/>
      <c r="L257" s="58"/>
      <c r="M257" s="14" t="s">
        <v>17</v>
      </c>
      <c r="N257" s="11"/>
      <c r="P257" s="28">
        <f t="shared" si="11"/>
        <v>0</v>
      </c>
    </row>
    <row r="258" spans="1:16" s="28" customFormat="1" ht="20.100000000000001" customHeight="1" x14ac:dyDescent="0.3">
      <c r="A258" s="57"/>
      <c r="B258" s="10"/>
      <c r="C258" s="11"/>
      <c r="D258" s="11"/>
      <c r="E258" s="11"/>
      <c r="F258" s="12"/>
      <c r="G258" s="13" t="s">
        <v>112</v>
      </c>
      <c r="H258" s="14" t="s">
        <v>15</v>
      </c>
      <c r="I258" s="15">
        <v>0.22</v>
      </c>
      <c r="J258" s="15">
        <f>I258*D255</f>
        <v>57.64</v>
      </c>
      <c r="K258" s="11"/>
      <c r="L258" s="58"/>
      <c r="M258" s="14" t="s">
        <v>17</v>
      </c>
      <c r="N258" s="11"/>
      <c r="P258" s="28">
        <f t="shared" si="11"/>
        <v>0</v>
      </c>
    </row>
    <row r="259" spans="1:16" s="28" customFormat="1" ht="20.100000000000001" customHeight="1" x14ac:dyDescent="0.3">
      <c r="A259" s="57"/>
      <c r="B259" s="10"/>
      <c r="C259" s="11"/>
      <c r="D259" s="11"/>
      <c r="E259" s="11"/>
      <c r="F259" s="12"/>
      <c r="G259" s="80" t="s">
        <v>61</v>
      </c>
      <c r="H259" s="14" t="s">
        <v>15</v>
      </c>
      <c r="I259" s="15">
        <v>4.2999999999999997E-2</v>
      </c>
      <c r="J259" s="15">
        <f>I259*D255</f>
        <v>11.265999999999998</v>
      </c>
      <c r="K259" s="11"/>
      <c r="L259" s="58"/>
      <c r="M259" s="14" t="s">
        <v>17</v>
      </c>
      <c r="N259" s="11"/>
      <c r="P259" s="28">
        <f t="shared" si="11"/>
        <v>0</v>
      </c>
    </row>
    <row r="260" spans="1:16" s="28" customFormat="1" ht="20.100000000000001" customHeight="1" x14ac:dyDescent="0.3">
      <c r="A260" s="57"/>
      <c r="B260" s="10"/>
      <c r="C260" s="11"/>
      <c r="D260" s="11"/>
      <c r="E260" s="11"/>
      <c r="F260" s="12"/>
      <c r="G260" s="13" t="s">
        <v>102</v>
      </c>
      <c r="H260" s="14" t="s">
        <v>24</v>
      </c>
      <c r="I260" s="15">
        <v>5.1999999999999997E-5</v>
      </c>
      <c r="J260" s="15">
        <f>I260*D255</f>
        <v>1.3623999999999999E-2</v>
      </c>
      <c r="K260" s="11"/>
      <c r="L260" s="58"/>
      <c r="M260" s="14" t="s">
        <v>17</v>
      </c>
      <c r="N260" s="11"/>
      <c r="P260" s="28">
        <f t="shared" si="11"/>
        <v>0</v>
      </c>
    </row>
    <row r="261" spans="1:16" s="28" customFormat="1" ht="20.100000000000001" customHeight="1" x14ac:dyDescent="0.3">
      <c r="A261" s="57">
        <v>43</v>
      </c>
      <c r="B261" s="10" t="s">
        <v>25</v>
      </c>
      <c r="C261" s="11" t="s">
        <v>19</v>
      </c>
      <c r="D261" s="11">
        <f>8+1+4+3+10+5+1+10</f>
        <v>42</v>
      </c>
      <c r="E261" s="11"/>
      <c r="F261" s="12">
        <f>D261*E261</f>
        <v>0</v>
      </c>
      <c r="G261" s="13"/>
      <c r="H261" s="14"/>
      <c r="I261" s="15"/>
      <c r="J261" s="15"/>
      <c r="K261" s="11"/>
      <c r="L261" s="58"/>
      <c r="M261" s="14"/>
      <c r="N261" s="11"/>
      <c r="P261" s="28">
        <f t="shared" si="11"/>
        <v>0</v>
      </c>
    </row>
    <row r="262" spans="1:16" s="28" customFormat="1" ht="20.100000000000001" customHeight="1" x14ac:dyDescent="0.3">
      <c r="A262" s="57"/>
      <c r="B262" s="10"/>
      <c r="C262" s="11"/>
      <c r="D262" s="11"/>
      <c r="E262" s="11"/>
      <c r="F262" s="12"/>
      <c r="G262" s="76" t="s">
        <v>116</v>
      </c>
      <c r="H262" s="14" t="s">
        <v>19</v>
      </c>
      <c r="I262" s="15">
        <v>1</v>
      </c>
      <c r="J262" s="15">
        <v>26</v>
      </c>
      <c r="K262" s="11"/>
      <c r="L262" s="58"/>
      <c r="M262" s="14" t="s">
        <v>17</v>
      </c>
      <c r="N262" s="11"/>
      <c r="P262" s="28">
        <f t="shared" si="11"/>
        <v>0</v>
      </c>
    </row>
    <row r="263" spans="1:16" s="28" customFormat="1" ht="20.100000000000001" customHeight="1" x14ac:dyDescent="0.3">
      <c r="A263" s="57"/>
      <c r="B263" s="10"/>
      <c r="C263" s="11"/>
      <c r="D263" s="11"/>
      <c r="E263" s="11"/>
      <c r="F263" s="12"/>
      <c r="G263" s="76" t="s">
        <v>108</v>
      </c>
      <c r="H263" s="14" t="s">
        <v>19</v>
      </c>
      <c r="I263" s="15">
        <v>1</v>
      </c>
      <c r="J263" s="15">
        <v>8</v>
      </c>
      <c r="K263" s="11"/>
      <c r="L263" s="58"/>
      <c r="M263" s="14" t="s">
        <v>17</v>
      </c>
      <c r="N263" s="11"/>
      <c r="P263" s="28">
        <f t="shared" si="11"/>
        <v>0</v>
      </c>
    </row>
    <row r="264" spans="1:16" s="28" customFormat="1" ht="20.100000000000001" customHeight="1" x14ac:dyDescent="0.3">
      <c r="A264" s="57"/>
      <c r="B264" s="10"/>
      <c r="C264" s="11"/>
      <c r="D264" s="11"/>
      <c r="E264" s="11"/>
      <c r="F264" s="12"/>
      <c r="G264" s="76" t="s">
        <v>117</v>
      </c>
      <c r="H264" s="14" t="s">
        <v>19</v>
      </c>
      <c r="I264" s="15">
        <v>1</v>
      </c>
      <c r="J264" s="15">
        <v>1</v>
      </c>
      <c r="K264" s="11"/>
      <c r="L264" s="58"/>
      <c r="M264" s="14" t="s">
        <v>17</v>
      </c>
      <c r="N264" s="11"/>
      <c r="P264" s="28">
        <f t="shared" si="11"/>
        <v>0</v>
      </c>
    </row>
    <row r="265" spans="1:16" s="28" customFormat="1" ht="20.100000000000001" customHeight="1" x14ac:dyDescent="0.3">
      <c r="A265" s="57">
        <v>44</v>
      </c>
      <c r="B265" s="10" t="s">
        <v>118</v>
      </c>
      <c r="C265" s="11" t="s">
        <v>19</v>
      </c>
      <c r="D265" s="11">
        <f>8+1+4+3+6+5+1+24</f>
        <v>52</v>
      </c>
      <c r="E265" s="11"/>
      <c r="F265" s="12">
        <f>D265*E265</f>
        <v>0</v>
      </c>
      <c r="G265" s="13"/>
      <c r="H265" s="14"/>
      <c r="I265" s="15"/>
      <c r="J265" s="15"/>
      <c r="K265" s="11"/>
      <c r="L265" s="58"/>
      <c r="M265" s="14"/>
      <c r="N265" s="11"/>
      <c r="P265" s="28">
        <f t="shared" si="11"/>
        <v>0</v>
      </c>
    </row>
    <row r="266" spans="1:16" s="28" customFormat="1" ht="20.100000000000001" customHeight="1" x14ac:dyDescent="0.3">
      <c r="A266" s="57"/>
      <c r="B266" s="10"/>
      <c r="C266" s="11"/>
      <c r="D266" s="11"/>
      <c r="E266" s="11"/>
      <c r="F266" s="12"/>
      <c r="G266" s="76" t="s">
        <v>119</v>
      </c>
      <c r="H266" s="14" t="s">
        <v>100</v>
      </c>
      <c r="I266" s="15">
        <v>1.01</v>
      </c>
      <c r="J266" s="15">
        <v>530.16</v>
      </c>
      <c r="K266" s="11"/>
      <c r="L266" s="58"/>
      <c r="M266" s="14" t="s">
        <v>17</v>
      </c>
      <c r="N266" s="11"/>
      <c r="P266" s="28">
        <f t="shared" si="11"/>
        <v>0</v>
      </c>
    </row>
    <row r="267" spans="1:16" s="28" customFormat="1" ht="20.100000000000001" customHeight="1" x14ac:dyDescent="0.3">
      <c r="A267" s="57"/>
      <c r="B267" s="10"/>
      <c r="C267" s="11"/>
      <c r="D267" s="11"/>
      <c r="E267" s="11"/>
      <c r="F267" s="12"/>
      <c r="G267" s="76" t="s">
        <v>120</v>
      </c>
      <c r="H267" s="14" t="s">
        <v>100</v>
      </c>
      <c r="I267" s="15">
        <v>1.01</v>
      </c>
      <c r="J267" s="15">
        <v>27.72</v>
      </c>
      <c r="K267" s="11"/>
      <c r="L267" s="58"/>
      <c r="M267" s="14" t="s">
        <v>17</v>
      </c>
      <c r="N267" s="11"/>
      <c r="P267" s="28">
        <f t="shared" si="11"/>
        <v>0</v>
      </c>
    </row>
    <row r="268" spans="1:16" s="19" customFormat="1" ht="20.100000000000001" customHeight="1" x14ac:dyDescent="0.3">
      <c r="A268" s="56"/>
      <c r="B268" s="1" t="s">
        <v>111</v>
      </c>
      <c r="C268" s="5"/>
      <c r="D268" s="6"/>
      <c r="E268" s="7"/>
      <c r="F268" s="1"/>
      <c r="G268" s="8"/>
      <c r="H268" s="4"/>
      <c r="I268" s="9"/>
      <c r="J268" s="9"/>
      <c r="K268" s="7"/>
      <c r="L268" s="16"/>
      <c r="M268" s="4"/>
      <c r="N268" s="7"/>
      <c r="P268" s="28">
        <f t="shared" si="8"/>
        <v>0</v>
      </c>
    </row>
    <row r="269" spans="1:16" s="28" customFormat="1" x14ac:dyDescent="0.3">
      <c r="A269" s="57">
        <v>45</v>
      </c>
      <c r="B269" s="10" t="s">
        <v>28</v>
      </c>
      <c r="C269" s="11" t="s">
        <v>21</v>
      </c>
      <c r="D269" s="11">
        <v>95.85</v>
      </c>
      <c r="E269" s="71"/>
      <c r="F269" s="12">
        <f>D269*E269</f>
        <v>0</v>
      </c>
      <c r="G269" s="13"/>
      <c r="H269" s="14"/>
      <c r="I269" s="15"/>
      <c r="J269" s="15"/>
      <c r="K269" s="71"/>
      <c r="L269" s="58"/>
      <c r="M269" s="14"/>
      <c r="N269" s="20">
        <f>1583.33</f>
        <v>1583.33</v>
      </c>
      <c r="P269" s="28">
        <f t="shared" si="8"/>
        <v>151762.18049999999</v>
      </c>
    </row>
    <row r="270" spans="1:16" s="28" customFormat="1" ht="20.100000000000001" customHeight="1" x14ac:dyDescent="0.3">
      <c r="A270" s="57"/>
      <c r="B270" s="10"/>
      <c r="C270" s="11"/>
      <c r="D270" s="11"/>
      <c r="E270" s="11"/>
      <c r="F270" s="12"/>
      <c r="G270" s="80" t="s">
        <v>106</v>
      </c>
      <c r="H270" s="14" t="s">
        <v>19</v>
      </c>
      <c r="I270" s="15">
        <v>195</v>
      </c>
      <c r="J270" s="15">
        <f>I270*D269</f>
        <v>18690.75</v>
      </c>
      <c r="K270" s="11"/>
      <c r="L270" s="58"/>
      <c r="M270" s="14" t="s">
        <v>17</v>
      </c>
      <c r="N270" s="11"/>
      <c r="P270" s="28">
        <f t="shared" si="8"/>
        <v>0</v>
      </c>
    </row>
    <row r="271" spans="1:16" s="28" customFormat="1" ht="20.100000000000001" customHeight="1" x14ac:dyDescent="0.3">
      <c r="A271" s="57"/>
      <c r="B271" s="10"/>
      <c r="C271" s="11"/>
      <c r="D271" s="11"/>
      <c r="E271" s="11"/>
      <c r="F271" s="12"/>
      <c r="G271" s="13" t="s">
        <v>113</v>
      </c>
      <c r="H271" s="14" t="s">
        <v>19</v>
      </c>
      <c r="I271" s="15">
        <v>13</v>
      </c>
      <c r="J271" s="15">
        <f>I271*D269</f>
        <v>1246.05</v>
      </c>
      <c r="K271" s="11"/>
      <c r="L271" s="58"/>
      <c r="M271" s="14" t="s">
        <v>17</v>
      </c>
      <c r="N271" s="11"/>
      <c r="P271" s="28">
        <f t="shared" si="8"/>
        <v>0</v>
      </c>
    </row>
    <row r="272" spans="1:16" s="28" customFormat="1" ht="20.100000000000001" customHeight="1" x14ac:dyDescent="0.3">
      <c r="A272" s="57"/>
      <c r="B272" s="10"/>
      <c r="C272" s="11"/>
      <c r="D272" s="11"/>
      <c r="E272" s="11"/>
      <c r="F272" s="12"/>
      <c r="G272" s="13" t="s">
        <v>20</v>
      </c>
      <c r="H272" s="14" t="s">
        <v>21</v>
      </c>
      <c r="I272" s="15">
        <v>0.3</v>
      </c>
      <c r="J272" s="15">
        <f>I272*D269</f>
        <v>28.754999999999999</v>
      </c>
      <c r="K272" s="11"/>
      <c r="L272" s="58"/>
      <c r="M272" s="14" t="s">
        <v>17</v>
      </c>
      <c r="N272" s="11"/>
      <c r="P272" s="28">
        <f t="shared" si="8"/>
        <v>0</v>
      </c>
    </row>
    <row r="273" spans="1:16" s="28" customFormat="1" ht="20.100000000000001" customHeight="1" x14ac:dyDescent="0.3">
      <c r="A273" s="57"/>
      <c r="B273" s="10"/>
      <c r="C273" s="11"/>
      <c r="D273" s="11"/>
      <c r="E273" s="11"/>
      <c r="F273" s="12"/>
      <c r="G273" s="13" t="s">
        <v>112</v>
      </c>
      <c r="H273" s="14" t="s">
        <v>15</v>
      </c>
      <c r="I273" s="15">
        <v>2</v>
      </c>
      <c r="J273" s="15">
        <f>I273*D269</f>
        <v>191.7</v>
      </c>
      <c r="K273" s="11"/>
      <c r="L273" s="58"/>
      <c r="M273" s="14" t="s">
        <v>17</v>
      </c>
      <c r="N273" s="11"/>
      <c r="P273" s="28">
        <f t="shared" si="8"/>
        <v>0</v>
      </c>
    </row>
    <row r="274" spans="1:16" s="28" customFormat="1" ht="20.100000000000001" customHeight="1" x14ac:dyDescent="0.3">
      <c r="A274" s="57"/>
      <c r="B274" s="10"/>
      <c r="C274" s="11"/>
      <c r="D274" s="11"/>
      <c r="E274" s="11"/>
      <c r="F274" s="12"/>
      <c r="G274" s="13" t="s">
        <v>102</v>
      </c>
      <c r="H274" s="14" t="s">
        <v>24</v>
      </c>
      <c r="I274" s="15">
        <v>2.5000000000000001E-3</v>
      </c>
      <c r="J274" s="15">
        <f>I274*D269</f>
        <v>0.23962499999999998</v>
      </c>
      <c r="K274" s="11"/>
      <c r="L274" s="58"/>
      <c r="M274" s="14" t="s">
        <v>17</v>
      </c>
      <c r="N274" s="11"/>
      <c r="P274" s="28">
        <f t="shared" si="8"/>
        <v>0</v>
      </c>
    </row>
    <row r="275" spans="1:16" s="28" customFormat="1" ht="20.100000000000001" customHeight="1" x14ac:dyDescent="0.3">
      <c r="A275" s="57"/>
      <c r="B275" s="10"/>
      <c r="C275" s="11"/>
      <c r="D275" s="11"/>
      <c r="E275" s="11"/>
      <c r="F275" s="12"/>
      <c r="G275" s="76" t="s">
        <v>115</v>
      </c>
      <c r="H275" s="14" t="s">
        <v>31</v>
      </c>
      <c r="I275" s="15">
        <v>0.74074074074074103</v>
      </c>
      <c r="J275" s="15">
        <f>I275*D269</f>
        <v>71.000000000000028</v>
      </c>
      <c r="K275" s="11"/>
      <c r="L275" s="58"/>
      <c r="M275" s="14" t="s">
        <v>17</v>
      </c>
      <c r="N275" s="11"/>
      <c r="P275" s="28">
        <f t="shared" si="8"/>
        <v>0</v>
      </c>
    </row>
    <row r="276" spans="1:16" s="28" customFormat="1" ht="20.100000000000001" customHeight="1" x14ac:dyDescent="0.3">
      <c r="A276" s="57"/>
      <c r="B276" s="10"/>
      <c r="C276" s="11"/>
      <c r="D276" s="11"/>
      <c r="E276" s="11"/>
      <c r="F276" s="12"/>
      <c r="G276" s="76" t="s">
        <v>114</v>
      </c>
      <c r="H276" s="14" t="s">
        <v>31</v>
      </c>
      <c r="I276" s="15">
        <v>1.4814814814814801</v>
      </c>
      <c r="J276" s="15">
        <f>I276*D269</f>
        <v>141.99999999999986</v>
      </c>
      <c r="K276" s="11"/>
      <c r="L276" s="58"/>
      <c r="M276" s="14" t="s">
        <v>17</v>
      </c>
      <c r="N276" s="11"/>
      <c r="P276" s="28">
        <f t="shared" si="8"/>
        <v>0</v>
      </c>
    </row>
    <row r="277" spans="1:16" s="28" customFormat="1" x14ac:dyDescent="0.3">
      <c r="A277" s="57">
        <v>46</v>
      </c>
      <c r="B277" s="10" t="s">
        <v>35</v>
      </c>
      <c r="C277" s="11" t="s">
        <v>21</v>
      </c>
      <c r="D277" s="11">
        <v>2.2242500000000001</v>
      </c>
      <c r="E277" s="71"/>
      <c r="F277" s="12">
        <f>D277*E277</f>
        <v>0</v>
      </c>
      <c r="G277" s="13"/>
      <c r="H277" s="14"/>
      <c r="I277" s="15"/>
      <c r="J277" s="15"/>
      <c r="K277" s="71"/>
      <c r="L277" s="58"/>
      <c r="M277" s="14"/>
      <c r="N277" s="20">
        <v>1583.33</v>
      </c>
      <c r="P277" s="28">
        <f t="shared" si="8"/>
        <v>3521.7217525000001</v>
      </c>
    </row>
    <row r="278" spans="1:16" s="28" customFormat="1" ht="20.100000000000001" customHeight="1" x14ac:dyDescent="0.3">
      <c r="A278" s="57"/>
      <c r="B278" s="10"/>
      <c r="C278" s="11"/>
      <c r="D278" s="11"/>
      <c r="E278" s="11"/>
      <c r="F278" s="12"/>
      <c r="G278" s="13" t="s">
        <v>113</v>
      </c>
      <c r="H278" s="14" t="s">
        <v>19</v>
      </c>
      <c r="I278" s="15">
        <v>395</v>
      </c>
      <c r="J278" s="15">
        <f>I278*D277</f>
        <v>878.57875000000001</v>
      </c>
      <c r="K278" s="11"/>
      <c r="L278" s="58"/>
      <c r="M278" s="14" t="s">
        <v>17</v>
      </c>
      <c r="N278" s="11"/>
      <c r="P278" s="28">
        <f t="shared" si="8"/>
        <v>0</v>
      </c>
    </row>
    <row r="279" spans="1:16" s="28" customFormat="1" ht="20.100000000000001" customHeight="1" x14ac:dyDescent="0.3">
      <c r="A279" s="57"/>
      <c r="B279" s="10"/>
      <c r="C279" s="11"/>
      <c r="D279" s="11"/>
      <c r="E279" s="11"/>
      <c r="F279" s="12"/>
      <c r="G279" s="13" t="s">
        <v>36</v>
      </c>
      <c r="H279" s="14" t="s">
        <v>21</v>
      </c>
      <c r="I279" s="15">
        <v>0.3</v>
      </c>
      <c r="J279" s="15">
        <f>I279*D277</f>
        <v>0.66727499999999995</v>
      </c>
      <c r="K279" s="11"/>
      <c r="L279" s="58"/>
      <c r="M279" s="14" t="s">
        <v>17</v>
      </c>
      <c r="N279" s="11"/>
      <c r="P279" s="28">
        <f t="shared" si="8"/>
        <v>0</v>
      </c>
    </row>
    <row r="280" spans="1:16" s="28" customFormat="1" ht="20.100000000000001" customHeight="1" x14ac:dyDescent="0.3">
      <c r="A280" s="57"/>
      <c r="B280" s="10"/>
      <c r="C280" s="11"/>
      <c r="D280" s="11"/>
      <c r="E280" s="11"/>
      <c r="F280" s="12"/>
      <c r="G280" s="13" t="s">
        <v>112</v>
      </c>
      <c r="H280" s="14" t="s">
        <v>15</v>
      </c>
      <c r="I280" s="15">
        <v>2</v>
      </c>
      <c r="J280" s="15">
        <f>I280*D277</f>
        <v>4.4485000000000001</v>
      </c>
      <c r="K280" s="11"/>
      <c r="L280" s="58"/>
      <c r="M280" s="14" t="s">
        <v>17</v>
      </c>
      <c r="N280" s="11"/>
      <c r="P280" s="28">
        <f t="shared" si="8"/>
        <v>0</v>
      </c>
    </row>
    <row r="281" spans="1:16" s="28" customFormat="1" ht="20.100000000000001" customHeight="1" x14ac:dyDescent="0.3">
      <c r="A281" s="57"/>
      <c r="B281" s="10"/>
      <c r="C281" s="11"/>
      <c r="D281" s="11"/>
      <c r="E281" s="11"/>
      <c r="F281" s="12"/>
      <c r="G281" s="80" t="s">
        <v>61</v>
      </c>
      <c r="H281" s="14" t="s">
        <v>15</v>
      </c>
      <c r="I281" s="15">
        <v>0.41</v>
      </c>
      <c r="J281" s="15">
        <f>I281*D277</f>
        <v>0.91194249999999999</v>
      </c>
      <c r="K281" s="11"/>
      <c r="L281" s="58"/>
      <c r="M281" s="14" t="s">
        <v>17</v>
      </c>
      <c r="N281" s="11"/>
      <c r="P281" s="28">
        <f t="shared" si="8"/>
        <v>0</v>
      </c>
    </row>
    <row r="282" spans="1:16" s="28" customFormat="1" ht="20.100000000000001" customHeight="1" x14ac:dyDescent="0.3">
      <c r="A282" s="57"/>
      <c r="B282" s="10"/>
      <c r="C282" s="11"/>
      <c r="D282" s="11"/>
      <c r="E282" s="11"/>
      <c r="F282" s="12"/>
      <c r="G282" s="13" t="s">
        <v>102</v>
      </c>
      <c r="H282" s="14" t="s">
        <v>24</v>
      </c>
      <c r="I282" s="15">
        <v>5.5000000000000003E-4</v>
      </c>
      <c r="J282" s="15">
        <f>I282*D277</f>
        <v>1.2233375000000001E-3</v>
      </c>
      <c r="K282" s="11"/>
      <c r="L282" s="58"/>
      <c r="M282" s="14" t="s">
        <v>17</v>
      </c>
      <c r="N282" s="11"/>
      <c r="P282" s="28">
        <f t="shared" si="8"/>
        <v>0</v>
      </c>
    </row>
    <row r="283" spans="1:16" s="28" customFormat="1" ht="34.799999999999997" x14ac:dyDescent="0.3">
      <c r="A283" s="57">
        <v>47</v>
      </c>
      <c r="B283" s="10" t="s">
        <v>122</v>
      </c>
      <c r="C283" s="11" t="s">
        <v>21</v>
      </c>
      <c r="D283" s="11">
        <v>26.225750000000001</v>
      </c>
      <c r="E283" s="71"/>
      <c r="F283" s="12">
        <f>D283*E283</f>
        <v>0</v>
      </c>
      <c r="G283" s="13"/>
      <c r="H283" s="14"/>
      <c r="I283" s="15"/>
      <c r="J283" s="15"/>
      <c r="K283" s="71"/>
      <c r="L283" s="58"/>
      <c r="M283" s="14"/>
      <c r="N283" s="20">
        <v>1583.33</v>
      </c>
      <c r="P283" s="28">
        <f t="shared" si="8"/>
        <v>41524.016747499998</v>
      </c>
    </row>
    <row r="284" spans="1:16" s="28" customFormat="1" ht="20.100000000000001" customHeight="1" x14ac:dyDescent="0.3">
      <c r="A284" s="57"/>
      <c r="B284" s="10"/>
      <c r="C284" s="11"/>
      <c r="D284" s="11"/>
      <c r="E284" s="11"/>
      <c r="F284" s="12"/>
      <c r="G284" s="13" t="s">
        <v>113</v>
      </c>
      <c r="H284" s="14" t="s">
        <v>19</v>
      </c>
      <c r="I284" s="15">
        <v>395</v>
      </c>
      <c r="J284" s="15">
        <f>I284*D283</f>
        <v>10359.171250000001</v>
      </c>
      <c r="K284" s="11"/>
      <c r="L284" s="58"/>
      <c r="M284" s="14" t="s">
        <v>17</v>
      </c>
      <c r="N284" s="11"/>
      <c r="P284" s="28">
        <f t="shared" si="8"/>
        <v>0</v>
      </c>
    </row>
    <row r="285" spans="1:16" s="28" customFormat="1" ht="20.100000000000001" customHeight="1" x14ac:dyDescent="0.3">
      <c r="A285" s="57"/>
      <c r="B285" s="10"/>
      <c r="C285" s="11"/>
      <c r="D285" s="11"/>
      <c r="E285" s="11"/>
      <c r="F285" s="12"/>
      <c r="G285" s="13" t="s">
        <v>36</v>
      </c>
      <c r="H285" s="14" t="s">
        <v>21</v>
      </c>
      <c r="I285" s="15">
        <v>0.3</v>
      </c>
      <c r="J285" s="15">
        <f>I285*D283</f>
        <v>7.8677250000000001</v>
      </c>
      <c r="K285" s="11"/>
      <c r="L285" s="58"/>
      <c r="M285" s="14" t="s">
        <v>17</v>
      </c>
      <c r="N285" s="11"/>
      <c r="P285" s="28">
        <f t="shared" si="8"/>
        <v>0</v>
      </c>
    </row>
    <row r="286" spans="1:16" s="28" customFormat="1" ht="20.100000000000001" customHeight="1" x14ac:dyDescent="0.3">
      <c r="A286" s="57"/>
      <c r="B286" s="10"/>
      <c r="C286" s="11"/>
      <c r="D286" s="11"/>
      <c r="E286" s="11"/>
      <c r="F286" s="12"/>
      <c r="G286" s="13" t="s">
        <v>112</v>
      </c>
      <c r="H286" s="14" t="s">
        <v>15</v>
      </c>
      <c r="I286" s="15">
        <v>2</v>
      </c>
      <c r="J286" s="15">
        <f>I286*D283</f>
        <v>52.451500000000003</v>
      </c>
      <c r="K286" s="11"/>
      <c r="L286" s="58"/>
      <c r="M286" s="14" t="s">
        <v>17</v>
      </c>
      <c r="N286" s="11"/>
      <c r="P286" s="28">
        <f t="shared" si="8"/>
        <v>0</v>
      </c>
    </row>
    <row r="287" spans="1:16" s="28" customFormat="1" ht="20.100000000000001" customHeight="1" x14ac:dyDescent="0.3">
      <c r="A287" s="57"/>
      <c r="B287" s="10"/>
      <c r="C287" s="11"/>
      <c r="D287" s="11"/>
      <c r="E287" s="11"/>
      <c r="F287" s="12"/>
      <c r="G287" s="80" t="s">
        <v>61</v>
      </c>
      <c r="H287" s="14" t="s">
        <v>15</v>
      </c>
      <c r="I287" s="15">
        <v>0.3</v>
      </c>
      <c r="J287" s="15">
        <f>I287*D283</f>
        <v>7.8677250000000001</v>
      </c>
      <c r="K287" s="11"/>
      <c r="L287" s="58"/>
      <c r="M287" s="14" t="s">
        <v>17</v>
      </c>
      <c r="N287" s="11"/>
      <c r="P287" s="28">
        <f t="shared" si="8"/>
        <v>0</v>
      </c>
    </row>
    <row r="288" spans="1:16" s="28" customFormat="1" ht="20.100000000000001" customHeight="1" x14ac:dyDescent="0.3">
      <c r="A288" s="57"/>
      <c r="B288" s="10"/>
      <c r="C288" s="11"/>
      <c r="D288" s="11"/>
      <c r="E288" s="11"/>
      <c r="F288" s="12"/>
      <c r="G288" s="13" t="s">
        <v>102</v>
      </c>
      <c r="H288" s="14" t="s">
        <v>24</v>
      </c>
      <c r="I288" s="15">
        <v>2.5000000000000001E-3</v>
      </c>
      <c r="J288" s="15">
        <f>I288*D283</f>
        <v>6.5564375000000008E-2</v>
      </c>
      <c r="K288" s="11"/>
      <c r="L288" s="58"/>
      <c r="M288" s="14" t="s">
        <v>17</v>
      </c>
      <c r="N288" s="11"/>
      <c r="P288" s="28">
        <f t="shared" si="8"/>
        <v>0</v>
      </c>
    </row>
    <row r="289" spans="1:16" s="28" customFormat="1" ht="20.100000000000001" customHeight="1" x14ac:dyDescent="0.3">
      <c r="A289" s="57">
        <v>48</v>
      </c>
      <c r="B289" s="10" t="s">
        <v>33</v>
      </c>
      <c r="C289" s="11" t="s">
        <v>15</v>
      </c>
      <c r="D289" s="11">
        <v>495.11</v>
      </c>
      <c r="E289" s="11"/>
      <c r="F289" s="12">
        <f>D289*E289</f>
        <v>0</v>
      </c>
      <c r="G289" s="13"/>
      <c r="H289" s="14"/>
      <c r="I289" s="15"/>
      <c r="J289" s="15"/>
      <c r="K289" s="11"/>
      <c r="L289" s="58"/>
      <c r="M289" s="14"/>
      <c r="N289" s="11" t="e">
        <f>#REF!</f>
        <v>#REF!</v>
      </c>
      <c r="P289" s="28" t="e">
        <f t="shared" ref="P289:P335" si="12">N289*D289</f>
        <v>#REF!</v>
      </c>
    </row>
    <row r="290" spans="1:16" s="28" customFormat="1" ht="20.100000000000001" customHeight="1" x14ac:dyDescent="0.3">
      <c r="A290" s="57"/>
      <c r="B290" s="10"/>
      <c r="C290" s="11"/>
      <c r="D290" s="11"/>
      <c r="E290" s="11"/>
      <c r="F290" s="12"/>
      <c r="G290" s="80" t="s">
        <v>106</v>
      </c>
      <c r="H290" s="14" t="s">
        <v>19</v>
      </c>
      <c r="I290" s="15">
        <v>25</v>
      </c>
      <c r="J290" s="15">
        <f>I290*D289</f>
        <v>12377.75</v>
      </c>
      <c r="K290" s="11"/>
      <c r="L290" s="58"/>
      <c r="M290" s="14" t="s">
        <v>17</v>
      </c>
      <c r="N290" s="11"/>
      <c r="P290" s="28">
        <f t="shared" si="12"/>
        <v>0</v>
      </c>
    </row>
    <row r="291" spans="1:16" s="28" customFormat="1" ht="20.100000000000001" customHeight="1" x14ac:dyDescent="0.3">
      <c r="A291" s="57"/>
      <c r="B291" s="10"/>
      <c r="C291" s="11"/>
      <c r="D291" s="11"/>
      <c r="E291" s="11"/>
      <c r="F291" s="12"/>
      <c r="G291" s="13" t="s">
        <v>113</v>
      </c>
      <c r="H291" s="14" t="s">
        <v>19</v>
      </c>
      <c r="I291" s="15">
        <v>1.32</v>
      </c>
      <c r="J291" s="15">
        <f>I291*D289</f>
        <v>653.54520000000002</v>
      </c>
      <c r="K291" s="11"/>
      <c r="L291" s="58"/>
      <c r="M291" s="14" t="s">
        <v>17</v>
      </c>
      <c r="N291" s="11"/>
      <c r="P291" s="28">
        <f t="shared" si="12"/>
        <v>0</v>
      </c>
    </row>
    <row r="292" spans="1:16" s="28" customFormat="1" ht="20.100000000000001" customHeight="1" x14ac:dyDescent="0.3">
      <c r="A292" s="57"/>
      <c r="B292" s="10"/>
      <c r="C292" s="11"/>
      <c r="D292" s="11"/>
      <c r="E292" s="11"/>
      <c r="F292" s="12"/>
      <c r="G292" s="13" t="s">
        <v>20</v>
      </c>
      <c r="H292" s="14" t="s">
        <v>21</v>
      </c>
      <c r="I292" s="15">
        <v>3.4000000000000002E-2</v>
      </c>
      <c r="J292" s="15">
        <f>I292*D289</f>
        <v>16.833740000000002</v>
      </c>
      <c r="K292" s="11"/>
      <c r="L292" s="58"/>
      <c r="M292" s="14" t="s">
        <v>17</v>
      </c>
      <c r="N292" s="11"/>
      <c r="P292" s="28">
        <f t="shared" si="12"/>
        <v>0</v>
      </c>
    </row>
    <row r="293" spans="1:16" s="28" customFormat="1" ht="20.100000000000001" customHeight="1" x14ac:dyDescent="0.3">
      <c r="A293" s="57"/>
      <c r="B293" s="10"/>
      <c r="C293" s="11"/>
      <c r="D293" s="11"/>
      <c r="E293" s="11"/>
      <c r="F293" s="12"/>
      <c r="G293" s="13" t="s">
        <v>112</v>
      </c>
      <c r="H293" s="14" t="s">
        <v>15</v>
      </c>
      <c r="I293" s="15">
        <v>0.22</v>
      </c>
      <c r="J293" s="15">
        <f>I293*D289</f>
        <v>108.9242</v>
      </c>
      <c r="K293" s="11"/>
      <c r="L293" s="58"/>
      <c r="M293" s="14" t="s">
        <v>17</v>
      </c>
      <c r="N293" s="11"/>
      <c r="P293" s="28">
        <f t="shared" si="12"/>
        <v>0</v>
      </c>
    </row>
    <row r="294" spans="1:16" s="28" customFormat="1" ht="20.100000000000001" customHeight="1" x14ac:dyDescent="0.3">
      <c r="A294" s="57"/>
      <c r="B294" s="10"/>
      <c r="C294" s="11"/>
      <c r="D294" s="11"/>
      <c r="E294" s="11"/>
      <c r="F294" s="12"/>
      <c r="G294" s="80" t="s">
        <v>61</v>
      </c>
      <c r="H294" s="14" t="s">
        <v>15</v>
      </c>
      <c r="I294" s="15">
        <v>4.2999999999999997E-2</v>
      </c>
      <c r="J294" s="15">
        <f>I294*D289</f>
        <v>21.289729999999999</v>
      </c>
      <c r="K294" s="11"/>
      <c r="L294" s="58"/>
      <c r="M294" s="14" t="s">
        <v>17</v>
      </c>
      <c r="N294" s="11"/>
      <c r="P294" s="28">
        <f t="shared" si="12"/>
        <v>0</v>
      </c>
    </row>
    <row r="295" spans="1:16" s="28" customFormat="1" ht="20.100000000000001" customHeight="1" x14ac:dyDescent="0.3">
      <c r="A295" s="57"/>
      <c r="B295" s="10"/>
      <c r="C295" s="11"/>
      <c r="D295" s="11"/>
      <c r="E295" s="11"/>
      <c r="F295" s="12"/>
      <c r="G295" s="13" t="s">
        <v>102</v>
      </c>
      <c r="H295" s="14" t="s">
        <v>24</v>
      </c>
      <c r="I295" s="15">
        <v>1E-4</v>
      </c>
      <c r="J295" s="15">
        <f>I295*D289</f>
        <v>4.9511000000000006E-2</v>
      </c>
      <c r="K295" s="11"/>
      <c r="L295" s="58"/>
      <c r="M295" s="14" t="s">
        <v>17</v>
      </c>
      <c r="N295" s="11"/>
      <c r="P295" s="28">
        <f t="shared" si="12"/>
        <v>0</v>
      </c>
    </row>
    <row r="296" spans="1:16" s="28" customFormat="1" ht="20.100000000000001" customHeight="1" x14ac:dyDescent="0.3">
      <c r="A296" s="57">
        <v>49</v>
      </c>
      <c r="B296" s="10" t="s">
        <v>14</v>
      </c>
      <c r="C296" s="11" t="s">
        <v>15</v>
      </c>
      <c r="D296" s="11">
        <v>255.95</v>
      </c>
      <c r="E296" s="11"/>
      <c r="F296" s="12">
        <f>D296*E296</f>
        <v>0</v>
      </c>
      <c r="G296" s="13"/>
      <c r="H296" s="14"/>
      <c r="I296" s="15"/>
      <c r="J296" s="15"/>
      <c r="K296" s="11"/>
      <c r="L296" s="58"/>
      <c r="M296" s="14"/>
      <c r="N296" s="11" t="e">
        <f>#REF!</f>
        <v>#REF!</v>
      </c>
      <c r="P296" s="28" t="e">
        <f t="shared" si="12"/>
        <v>#REF!</v>
      </c>
    </row>
    <row r="297" spans="1:16" s="28" customFormat="1" ht="20.100000000000001" customHeight="1" x14ac:dyDescent="0.3">
      <c r="A297" s="57"/>
      <c r="B297" s="10"/>
      <c r="C297" s="11"/>
      <c r="D297" s="11"/>
      <c r="E297" s="11"/>
      <c r="F297" s="12"/>
      <c r="G297" s="13" t="s">
        <v>113</v>
      </c>
      <c r="H297" s="14" t="s">
        <v>19</v>
      </c>
      <c r="I297" s="15">
        <v>52</v>
      </c>
      <c r="J297" s="15">
        <f>I297*D296</f>
        <v>13309.4</v>
      </c>
      <c r="K297" s="11"/>
      <c r="L297" s="58"/>
      <c r="M297" s="14" t="s">
        <v>17</v>
      </c>
      <c r="N297" s="11"/>
      <c r="P297" s="28">
        <f t="shared" si="12"/>
        <v>0</v>
      </c>
    </row>
    <row r="298" spans="1:16" s="28" customFormat="1" ht="20.100000000000001" customHeight="1" x14ac:dyDescent="0.3">
      <c r="A298" s="57"/>
      <c r="B298" s="10"/>
      <c r="C298" s="11"/>
      <c r="D298" s="11"/>
      <c r="E298" s="11"/>
      <c r="F298" s="12"/>
      <c r="G298" s="13" t="s">
        <v>20</v>
      </c>
      <c r="H298" s="14" t="s">
        <v>21</v>
      </c>
      <c r="I298" s="15">
        <v>2.3E-2</v>
      </c>
      <c r="J298" s="15">
        <f>I298*D296</f>
        <v>5.8868499999999999</v>
      </c>
      <c r="K298" s="11"/>
      <c r="L298" s="58"/>
      <c r="M298" s="14" t="s">
        <v>17</v>
      </c>
      <c r="N298" s="11"/>
      <c r="P298" s="28">
        <f t="shared" si="12"/>
        <v>0</v>
      </c>
    </row>
    <row r="299" spans="1:16" s="28" customFormat="1" ht="20.100000000000001" customHeight="1" x14ac:dyDescent="0.3">
      <c r="A299" s="57"/>
      <c r="B299" s="10"/>
      <c r="C299" s="11"/>
      <c r="D299" s="11"/>
      <c r="E299" s="11"/>
      <c r="F299" s="12"/>
      <c r="G299" s="13" t="s">
        <v>112</v>
      </c>
      <c r="H299" s="14" t="s">
        <v>15</v>
      </c>
      <c r="I299" s="15">
        <v>0.22</v>
      </c>
      <c r="J299" s="15">
        <f>I299*D296</f>
        <v>56.308999999999997</v>
      </c>
      <c r="K299" s="11"/>
      <c r="L299" s="58"/>
      <c r="M299" s="14" t="s">
        <v>17</v>
      </c>
      <c r="N299" s="11"/>
      <c r="P299" s="28">
        <f t="shared" si="12"/>
        <v>0</v>
      </c>
    </row>
    <row r="300" spans="1:16" s="28" customFormat="1" ht="20.100000000000001" customHeight="1" x14ac:dyDescent="0.3">
      <c r="A300" s="57"/>
      <c r="B300" s="10"/>
      <c r="C300" s="11"/>
      <c r="D300" s="11"/>
      <c r="E300" s="11"/>
      <c r="F300" s="12"/>
      <c r="G300" s="80" t="s">
        <v>61</v>
      </c>
      <c r="H300" s="14" t="s">
        <v>15</v>
      </c>
      <c r="I300" s="15">
        <v>4.2999999999999997E-2</v>
      </c>
      <c r="J300" s="15">
        <f>I300*D296</f>
        <v>11.005849999999999</v>
      </c>
      <c r="K300" s="11"/>
      <c r="L300" s="58"/>
      <c r="M300" s="14" t="s">
        <v>17</v>
      </c>
      <c r="N300" s="11"/>
      <c r="P300" s="28">
        <f t="shared" si="12"/>
        <v>0</v>
      </c>
    </row>
    <row r="301" spans="1:16" s="28" customFormat="1" ht="20.100000000000001" customHeight="1" x14ac:dyDescent="0.3">
      <c r="A301" s="57"/>
      <c r="B301" s="10"/>
      <c r="C301" s="11"/>
      <c r="D301" s="11"/>
      <c r="E301" s="11"/>
      <c r="F301" s="12"/>
      <c r="G301" s="13" t="s">
        <v>102</v>
      </c>
      <c r="H301" s="14" t="s">
        <v>24</v>
      </c>
      <c r="I301" s="15">
        <v>2.9999999999999997E-4</v>
      </c>
      <c r="J301" s="15">
        <f>I301*D296</f>
        <v>7.6784999999999992E-2</v>
      </c>
      <c r="K301" s="11"/>
      <c r="L301" s="58"/>
      <c r="M301" s="14" t="s">
        <v>17</v>
      </c>
      <c r="N301" s="11"/>
      <c r="P301" s="28">
        <f t="shared" si="12"/>
        <v>0</v>
      </c>
    </row>
    <row r="302" spans="1:16" s="28" customFormat="1" ht="34.799999999999997" x14ac:dyDescent="0.3">
      <c r="A302" s="57">
        <v>50</v>
      </c>
      <c r="B302" s="10" t="s">
        <v>121</v>
      </c>
      <c r="C302" s="11" t="s">
        <v>15</v>
      </c>
      <c r="D302" s="11">
        <v>262</v>
      </c>
      <c r="E302" s="11"/>
      <c r="F302" s="12">
        <f>D302*E302</f>
        <v>0</v>
      </c>
      <c r="G302" s="13"/>
      <c r="H302" s="14"/>
      <c r="I302" s="15"/>
      <c r="J302" s="15"/>
      <c r="K302" s="11"/>
      <c r="L302" s="58"/>
      <c r="M302" s="14"/>
      <c r="N302" s="11" t="e">
        <f>#REF!</f>
        <v>#REF!</v>
      </c>
      <c r="P302" s="28" t="e">
        <f t="shared" si="12"/>
        <v>#REF!</v>
      </c>
    </row>
    <row r="303" spans="1:16" s="28" customFormat="1" ht="20.100000000000001" customHeight="1" x14ac:dyDescent="0.3">
      <c r="A303" s="57"/>
      <c r="B303" s="10"/>
      <c r="C303" s="11"/>
      <c r="D303" s="11"/>
      <c r="E303" s="11"/>
      <c r="F303" s="12"/>
      <c r="G303" s="13" t="s">
        <v>113</v>
      </c>
      <c r="H303" s="14" t="s">
        <v>19</v>
      </c>
      <c r="I303" s="15">
        <v>52</v>
      </c>
      <c r="J303" s="15">
        <f>I303*D302</f>
        <v>13624</v>
      </c>
      <c r="K303" s="11"/>
      <c r="L303" s="58"/>
      <c r="M303" s="14" t="s">
        <v>17</v>
      </c>
      <c r="N303" s="11"/>
      <c r="P303" s="28">
        <f t="shared" si="12"/>
        <v>0</v>
      </c>
    </row>
    <row r="304" spans="1:16" s="28" customFormat="1" ht="20.100000000000001" customHeight="1" x14ac:dyDescent="0.3">
      <c r="A304" s="57"/>
      <c r="B304" s="10"/>
      <c r="C304" s="11"/>
      <c r="D304" s="11"/>
      <c r="E304" s="11"/>
      <c r="F304" s="12"/>
      <c r="G304" s="13" t="s">
        <v>20</v>
      </c>
      <c r="H304" s="14" t="s">
        <v>21</v>
      </c>
      <c r="I304" s="15">
        <v>2.3E-2</v>
      </c>
      <c r="J304" s="15">
        <f>I304*D302</f>
        <v>6.0259999999999998</v>
      </c>
      <c r="K304" s="11"/>
      <c r="L304" s="58"/>
      <c r="M304" s="14" t="s">
        <v>17</v>
      </c>
      <c r="N304" s="11"/>
      <c r="P304" s="28">
        <f t="shared" si="12"/>
        <v>0</v>
      </c>
    </row>
    <row r="305" spans="1:16" s="28" customFormat="1" ht="20.100000000000001" customHeight="1" x14ac:dyDescent="0.3">
      <c r="A305" s="57"/>
      <c r="B305" s="10"/>
      <c r="C305" s="11"/>
      <c r="D305" s="11"/>
      <c r="E305" s="11"/>
      <c r="F305" s="12"/>
      <c r="G305" s="13" t="s">
        <v>112</v>
      </c>
      <c r="H305" s="14" t="s">
        <v>15</v>
      </c>
      <c r="I305" s="15">
        <v>0.22</v>
      </c>
      <c r="J305" s="15">
        <f>I305*D302</f>
        <v>57.64</v>
      </c>
      <c r="K305" s="11"/>
      <c r="L305" s="58"/>
      <c r="M305" s="14" t="s">
        <v>17</v>
      </c>
      <c r="N305" s="11"/>
      <c r="P305" s="28">
        <f t="shared" si="12"/>
        <v>0</v>
      </c>
    </row>
    <row r="306" spans="1:16" s="28" customFormat="1" ht="20.100000000000001" customHeight="1" x14ac:dyDescent="0.3">
      <c r="A306" s="57"/>
      <c r="B306" s="10"/>
      <c r="C306" s="11"/>
      <c r="D306" s="11"/>
      <c r="E306" s="11"/>
      <c r="F306" s="12"/>
      <c r="G306" s="80" t="s">
        <v>61</v>
      </c>
      <c r="H306" s="14" t="s">
        <v>15</v>
      </c>
      <c r="I306" s="15">
        <v>4.2999999999999997E-2</v>
      </c>
      <c r="J306" s="15">
        <f>I306*D302</f>
        <v>11.265999999999998</v>
      </c>
      <c r="K306" s="11"/>
      <c r="L306" s="58"/>
      <c r="M306" s="14" t="s">
        <v>17</v>
      </c>
      <c r="N306" s="11"/>
      <c r="P306" s="28">
        <f t="shared" si="12"/>
        <v>0</v>
      </c>
    </row>
    <row r="307" spans="1:16" s="28" customFormat="1" ht="20.100000000000001" customHeight="1" x14ac:dyDescent="0.3">
      <c r="A307" s="57"/>
      <c r="B307" s="10"/>
      <c r="C307" s="11"/>
      <c r="D307" s="11"/>
      <c r="E307" s="11"/>
      <c r="F307" s="12"/>
      <c r="G307" s="13" t="s">
        <v>102</v>
      </c>
      <c r="H307" s="14" t="s">
        <v>24</v>
      </c>
      <c r="I307" s="15">
        <v>5.1999999999999997E-5</v>
      </c>
      <c r="J307" s="15">
        <f>I307*D302</f>
        <v>1.3623999999999999E-2</v>
      </c>
      <c r="K307" s="11"/>
      <c r="L307" s="58"/>
      <c r="M307" s="14" t="s">
        <v>17</v>
      </c>
      <c r="N307" s="11"/>
      <c r="P307" s="28">
        <f t="shared" si="12"/>
        <v>0</v>
      </c>
    </row>
    <row r="308" spans="1:16" s="28" customFormat="1" ht="20.100000000000001" customHeight="1" x14ac:dyDescent="0.3">
      <c r="A308" s="57">
        <v>51</v>
      </c>
      <c r="B308" s="10" t="s">
        <v>25</v>
      </c>
      <c r="C308" s="11" t="s">
        <v>19</v>
      </c>
      <c r="D308" s="11">
        <f>8+1+4+3+10+5+1+10</f>
        <v>42</v>
      </c>
      <c r="E308" s="11"/>
      <c r="F308" s="12">
        <f>D308*E308</f>
        <v>0</v>
      </c>
      <c r="G308" s="13"/>
      <c r="H308" s="14"/>
      <c r="I308" s="15"/>
      <c r="J308" s="15"/>
      <c r="K308" s="11"/>
      <c r="L308" s="58"/>
      <c r="M308" s="14"/>
      <c r="N308" s="11"/>
      <c r="P308" s="28">
        <f t="shared" si="12"/>
        <v>0</v>
      </c>
    </row>
    <row r="309" spans="1:16" s="28" customFormat="1" ht="20.100000000000001" customHeight="1" x14ac:dyDescent="0.3">
      <c r="A309" s="57"/>
      <c r="B309" s="10"/>
      <c r="C309" s="11"/>
      <c r="D309" s="11"/>
      <c r="E309" s="11"/>
      <c r="F309" s="12"/>
      <c r="G309" s="76" t="s">
        <v>116</v>
      </c>
      <c r="H309" s="14" t="s">
        <v>19</v>
      </c>
      <c r="I309" s="15">
        <v>1</v>
      </c>
      <c r="J309" s="15">
        <v>26</v>
      </c>
      <c r="K309" s="11"/>
      <c r="L309" s="58"/>
      <c r="M309" s="14" t="s">
        <v>17</v>
      </c>
      <c r="N309" s="11"/>
      <c r="P309" s="28">
        <f t="shared" si="12"/>
        <v>0</v>
      </c>
    </row>
    <row r="310" spans="1:16" s="28" customFormat="1" ht="20.100000000000001" customHeight="1" x14ac:dyDescent="0.3">
      <c r="A310" s="57"/>
      <c r="B310" s="10"/>
      <c r="C310" s="11"/>
      <c r="D310" s="11"/>
      <c r="E310" s="11"/>
      <c r="F310" s="12"/>
      <c r="G310" s="76" t="s">
        <v>108</v>
      </c>
      <c r="H310" s="14" t="s">
        <v>19</v>
      </c>
      <c r="I310" s="15">
        <v>1</v>
      </c>
      <c r="J310" s="15">
        <v>8</v>
      </c>
      <c r="K310" s="11"/>
      <c r="L310" s="58"/>
      <c r="M310" s="14" t="s">
        <v>17</v>
      </c>
      <c r="N310" s="11"/>
      <c r="P310" s="28">
        <f t="shared" si="12"/>
        <v>0</v>
      </c>
    </row>
    <row r="311" spans="1:16" s="28" customFormat="1" ht="20.100000000000001" customHeight="1" x14ac:dyDescent="0.3">
      <c r="A311" s="57"/>
      <c r="B311" s="10"/>
      <c r="C311" s="11"/>
      <c r="D311" s="11"/>
      <c r="E311" s="11"/>
      <c r="F311" s="12"/>
      <c r="G311" s="76" t="s">
        <v>117</v>
      </c>
      <c r="H311" s="14" t="s">
        <v>19</v>
      </c>
      <c r="I311" s="15">
        <v>1</v>
      </c>
      <c r="J311" s="15">
        <v>1</v>
      </c>
      <c r="K311" s="11"/>
      <c r="L311" s="58"/>
      <c r="M311" s="14" t="s">
        <v>17</v>
      </c>
      <c r="N311" s="11"/>
      <c r="P311" s="28">
        <f t="shared" si="12"/>
        <v>0</v>
      </c>
    </row>
    <row r="312" spans="1:16" s="28" customFormat="1" ht="20.100000000000001" customHeight="1" x14ac:dyDescent="0.3">
      <c r="A312" s="57">
        <v>52</v>
      </c>
      <c r="B312" s="10" t="s">
        <v>118</v>
      </c>
      <c r="C312" s="11" t="s">
        <v>19</v>
      </c>
      <c r="D312" s="11">
        <f>8+1+4+3+6+5+1+24</f>
        <v>52</v>
      </c>
      <c r="E312" s="11"/>
      <c r="F312" s="12">
        <f>D312*E312</f>
        <v>0</v>
      </c>
      <c r="G312" s="13"/>
      <c r="H312" s="14"/>
      <c r="I312" s="15"/>
      <c r="J312" s="15"/>
      <c r="K312" s="11"/>
      <c r="L312" s="58"/>
      <c r="M312" s="14"/>
      <c r="N312" s="11"/>
      <c r="P312" s="28">
        <f t="shared" si="12"/>
        <v>0</v>
      </c>
    </row>
    <row r="313" spans="1:16" s="28" customFormat="1" ht="20.100000000000001" customHeight="1" x14ac:dyDescent="0.3">
      <c r="A313" s="57"/>
      <c r="B313" s="10"/>
      <c r="C313" s="11"/>
      <c r="D313" s="11"/>
      <c r="E313" s="11"/>
      <c r="F313" s="12"/>
      <c r="G313" s="76" t="s">
        <v>119</v>
      </c>
      <c r="H313" s="14" t="s">
        <v>100</v>
      </c>
      <c r="I313" s="15">
        <v>1.01</v>
      </c>
      <c r="J313" s="15">
        <v>530.16</v>
      </c>
      <c r="K313" s="11"/>
      <c r="L313" s="58"/>
      <c r="M313" s="14" t="s">
        <v>17</v>
      </c>
      <c r="N313" s="11"/>
      <c r="P313" s="28">
        <f t="shared" si="12"/>
        <v>0</v>
      </c>
    </row>
    <row r="314" spans="1:16" s="28" customFormat="1" ht="20.100000000000001" customHeight="1" x14ac:dyDescent="0.3">
      <c r="A314" s="57"/>
      <c r="B314" s="10"/>
      <c r="C314" s="11"/>
      <c r="D314" s="11"/>
      <c r="E314" s="11"/>
      <c r="F314" s="12"/>
      <c r="G314" s="76" t="s">
        <v>120</v>
      </c>
      <c r="H314" s="14" t="s">
        <v>100</v>
      </c>
      <c r="I314" s="15">
        <v>1.01</v>
      </c>
      <c r="J314" s="15">
        <v>27.72</v>
      </c>
      <c r="K314" s="11"/>
      <c r="L314" s="58"/>
      <c r="M314" s="14" t="s">
        <v>17</v>
      </c>
      <c r="N314" s="11"/>
      <c r="P314" s="28">
        <f t="shared" si="12"/>
        <v>0</v>
      </c>
    </row>
    <row r="315" spans="1:16" s="19" customFormat="1" ht="20.100000000000001" customHeight="1" x14ac:dyDescent="0.3">
      <c r="A315" s="56"/>
      <c r="B315" s="1" t="s">
        <v>126</v>
      </c>
      <c r="C315" s="5"/>
      <c r="D315" s="6"/>
      <c r="E315" s="7"/>
      <c r="F315" s="1"/>
      <c r="G315" s="8"/>
      <c r="H315" s="4"/>
      <c r="I315" s="9"/>
      <c r="J315" s="9"/>
      <c r="K315" s="7"/>
      <c r="L315" s="16"/>
      <c r="M315" s="4"/>
      <c r="N315" s="7"/>
      <c r="P315" s="28">
        <f t="shared" si="12"/>
        <v>0</v>
      </c>
    </row>
    <row r="316" spans="1:16" s="28" customFormat="1" x14ac:dyDescent="0.3">
      <c r="A316" s="57">
        <v>53</v>
      </c>
      <c r="B316" s="10" t="s">
        <v>28</v>
      </c>
      <c r="C316" s="11" t="s">
        <v>21</v>
      </c>
      <c r="D316" s="11">
        <v>95.85</v>
      </c>
      <c r="E316" s="71"/>
      <c r="F316" s="12">
        <f>D316*E316</f>
        <v>0</v>
      </c>
      <c r="G316" s="13"/>
      <c r="H316" s="14"/>
      <c r="I316" s="15"/>
      <c r="J316" s="15"/>
      <c r="K316" s="71"/>
      <c r="L316" s="58"/>
      <c r="M316" s="14"/>
      <c r="N316" s="20">
        <f>1583.33</f>
        <v>1583.33</v>
      </c>
      <c r="P316" s="28">
        <f t="shared" si="12"/>
        <v>151762.18049999999</v>
      </c>
    </row>
    <row r="317" spans="1:16" s="28" customFormat="1" ht="20.100000000000001" customHeight="1" x14ac:dyDescent="0.3">
      <c r="A317" s="57"/>
      <c r="B317" s="10"/>
      <c r="C317" s="11"/>
      <c r="D317" s="11"/>
      <c r="E317" s="11"/>
      <c r="F317" s="12"/>
      <c r="G317" s="80" t="s">
        <v>106</v>
      </c>
      <c r="H317" s="14" t="s">
        <v>19</v>
      </c>
      <c r="I317" s="15">
        <v>195</v>
      </c>
      <c r="J317" s="15">
        <f>I317*D316</f>
        <v>18690.75</v>
      </c>
      <c r="K317" s="11"/>
      <c r="L317" s="58"/>
      <c r="M317" s="14" t="s">
        <v>17</v>
      </c>
      <c r="N317" s="11"/>
      <c r="P317" s="28">
        <f t="shared" si="12"/>
        <v>0</v>
      </c>
    </row>
    <row r="318" spans="1:16" s="28" customFormat="1" ht="20.100000000000001" customHeight="1" x14ac:dyDescent="0.3">
      <c r="A318" s="57"/>
      <c r="B318" s="10"/>
      <c r="C318" s="11"/>
      <c r="D318" s="11"/>
      <c r="E318" s="11"/>
      <c r="F318" s="12"/>
      <c r="G318" s="13" t="s">
        <v>113</v>
      </c>
      <c r="H318" s="14" t="s">
        <v>19</v>
      </c>
      <c r="I318" s="15">
        <v>13</v>
      </c>
      <c r="J318" s="15">
        <f>I318*D316</f>
        <v>1246.05</v>
      </c>
      <c r="K318" s="11"/>
      <c r="L318" s="58"/>
      <c r="M318" s="14" t="s">
        <v>17</v>
      </c>
      <c r="N318" s="11"/>
      <c r="P318" s="28">
        <f t="shared" si="12"/>
        <v>0</v>
      </c>
    </row>
    <row r="319" spans="1:16" s="28" customFormat="1" ht="20.100000000000001" customHeight="1" x14ac:dyDescent="0.3">
      <c r="A319" s="57"/>
      <c r="B319" s="10"/>
      <c r="C319" s="11"/>
      <c r="D319" s="11"/>
      <c r="E319" s="11"/>
      <c r="F319" s="12"/>
      <c r="G319" s="13" t="s">
        <v>20</v>
      </c>
      <c r="H319" s="14" t="s">
        <v>21</v>
      </c>
      <c r="I319" s="15">
        <v>0.3</v>
      </c>
      <c r="J319" s="15">
        <f>I319*D316</f>
        <v>28.754999999999999</v>
      </c>
      <c r="K319" s="11"/>
      <c r="L319" s="58"/>
      <c r="M319" s="14" t="s">
        <v>17</v>
      </c>
      <c r="N319" s="11"/>
      <c r="P319" s="28">
        <f t="shared" si="12"/>
        <v>0</v>
      </c>
    </row>
    <row r="320" spans="1:16" s="28" customFormat="1" ht="20.100000000000001" customHeight="1" x14ac:dyDescent="0.3">
      <c r="A320" s="57"/>
      <c r="B320" s="10"/>
      <c r="C320" s="11"/>
      <c r="D320" s="11"/>
      <c r="E320" s="11"/>
      <c r="F320" s="12"/>
      <c r="G320" s="13" t="s">
        <v>112</v>
      </c>
      <c r="H320" s="14" t="s">
        <v>15</v>
      </c>
      <c r="I320" s="15">
        <v>2</v>
      </c>
      <c r="J320" s="15">
        <f>I320*D316</f>
        <v>191.7</v>
      </c>
      <c r="K320" s="11"/>
      <c r="L320" s="58"/>
      <c r="M320" s="14" t="s">
        <v>17</v>
      </c>
      <c r="N320" s="11"/>
      <c r="P320" s="28">
        <f t="shared" si="12"/>
        <v>0</v>
      </c>
    </row>
    <row r="321" spans="1:16" s="28" customFormat="1" ht="20.100000000000001" customHeight="1" x14ac:dyDescent="0.3">
      <c r="A321" s="57"/>
      <c r="B321" s="10"/>
      <c r="C321" s="11"/>
      <c r="D321" s="11"/>
      <c r="E321" s="11"/>
      <c r="F321" s="12"/>
      <c r="G321" s="13" t="s">
        <v>102</v>
      </c>
      <c r="H321" s="14" t="s">
        <v>24</v>
      </c>
      <c r="I321" s="15">
        <v>2.5000000000000001E-3</v>
      </c>
      <c r="J321" s="15">
        <f>I321*D316</f>
        <v>0.23962499999999998</v>
      </c>
      <c r="K321" s="11"/>
      <c r="L321" s="58"/>
      <c r="M321" s="14" t="s">
        <v>17</v>
      </c>
      <c r="N321" s="11"/>
      <c r="P321" s="28">
        <f t="shared" si="12"/>
        <v>0</v>
      </c>
    </row>
    <row r="322" spans="1:16" s="28" customFormat="1" ht="20.100000000000001" customHeight="1" x14ac:dyDescent="0.3">
      <c r="A322" s="57"/>
      <c r="B322" s="10"/>
      <c r="C322" s="11"/>
      <c r="D322" s="11"/>
      <c r="E322" s="11"/>
      <c r="F322" s="12"/>
      <c r="G322" s="76" t="s">
        <v>115</v>
      </c>
      <c r="H322" s="14" t="s">
        <v>31</v>
      </c>
      <c r="I322" s="15">
        <v>0.74074074074074103</v>
      </c>
      <c r="J322" s="15">
        <f>I322*D316</f>
        <v>71.000000000000028</v>
      </c>
      <c r="K322" s="11"/>
      <c r="L322" s="58"/>
      <c r="M322" s="14" t="s">
        <v>17</v>
      </c>
      <c r="N322" s="11"/>
      <c r="P322" s="28">
        <f t="shared" si="12"/>
        <v>0</v>
      </c>
    </row>
    <row r="323" spans="1:16" s="28" customFormat="1" ht="20.100000000000001" customHeight="1" x14ac:dyDescent="0.3">
      <c r="A323" s="57"/>
      <c r="B323" s="10"/>
      <c r="C323" s="11"/>
      <c r="D323" s="11"/>
      <c r="E323" s="11"/>
      <c r="F323" s="12"/>
      <c r="G323" s="76" t="s">
        <v>114</v>
      </c>
      <c r="H323" s="14" t="s">
        <v>31</v>
      </c>
      <c r="I323" s="15">
        <v>1.4814814814814801</v>
      </c>
      <c r="J323" s="15">
        <f>I323*D316</f>
        <v>141.99999999999986</v>
      </c>
      <c r="K323" s="11"/>
      <c r="L323" s="58"/>
      <c r="M323" s="14" t="s">
        <v>17</v>
      </c>
      <c r="N323" s="11"/>
      <c r="P323" s="28">
        <f t="shared" si="12"/>
        <v>0</v>
      </c>
    </row>
    <row r="324" spans="1:16" s="28" customFormat="1" x14ac:dyDescent="0.3">
      <c r="A324" s="57">
        <v>54</v>
      </c>
      <c r="B324" s="10" t="s">
        <v>35</v>
      </c>
      <c r="C324" s="11" t="s">
        <v>21</v>
      </c>
      <c r="D324" s="11">
        <v>2.2242500000000001</v>
      </c>
      <c r="E324" s="71"/>
      <c r="F324" s="12">
        <f>D324*E324</f>
        <v>0</v>
      </c>
      <c r="G324" s="13"/>
      <c r="H324" s="14"/>
      <c r="I324" s="15"/>
      <c r="J324" s="15"/>
      <c r="K324" s="71"/>
      <c r="L324" s="58"/>
      <c r="M324" s="14"/>
      <c r="N324" s="20">
        <v>1583.33</v>
      </c>
      <c r="P324" s="28">
        <f t="shared" si="12"/>
        <v>3521.7217525000001</v>
      </c>
    </row>
    <row r="325" spans="1:16" s="28" customFormat="1" ht="20.100000000000001" customHeight="1" x14ac:dyDescent="0.3">
      <c r="A325" s="57"/>
      <c r="B325" s="10"/>
      <c r="C325" s="11"/>
      <c r="D325" s="11"/>
      <c r="E325" s="11"/>
      <c r="F325" s="12"/>
      <c r="G325" s="13" t="s">
        <v>113</v>
      </c>
      <c r="H325" s="14" t="s">
        <v>19</v>
      </c>
      <c r="I325" s="15">
        <v>395</v>
      </c>
      <c r="J325" s="15">
        <f>I325*D324</f>
        <v>878.57875000000001</v>
      </c>
      <c r="K325" s="11"/>
      <c r="L325" s="58"/>
      <c r="M325" s="14" t="s">
        <v>17</v>
      </c>
      <c r="N325" s="11"/>
      <c r="P325" s="28">
        <f t="shared" si="12"/>
        <v>0</v>
      </c>
    </row>
    <row r="326" spans="1:16" s="28" customFormat="1" ht="20.100000000000001" customHeight="1" x14ac:dyDescent="0.3">
      <c r="A326" s="57"/>
      <c r="B326" s="10"/>
      <c r="C326" s="11"/>
      <c r="D326" s="11"/>
      <c r="E326" s="11"/>
      <c r="F326" s="12"/>
      <c r="G326" s="13" t="s">
        <v>36</v>
      </c>
      <c r="H326" s="14" t="s">
        <v>21</v>
      </c>
      <c r="I326" s="15">
        <v>0.3</v>
      </c>
      <c r="J326" s="15">
        <f>I326*D324</f>
        <v>0.66727499999999995</v>
      </c>
      <c r="K326" s="11"/>
      <c r="L326" s="58"/>
      <c r="M326" s="14" t="s">
        <v>17</v>
      </c>
      <c r="N326" s="11"/>
      <c r="P326" s="28">
        <f t="shared" si="12"/>
        <v>0</v>
      </c>
    </row>
    <row r="327" spans="1:16" s="28" customFormat="1" ht="20.100000000000001" customHeight="1" x14ac:dyDescent="0.3">
      <c r="A327" s="57"/>
      <c r="B327" s="10"/>
      <c r="C327" s="11"/>
      <c r="D327" s="11"/>
      <c r="E327" s="11"/>
      <c r="F327" s="12"/>
      <c r="G327" s="13" t="s">
        <v>112</v>
      </c>
      <c r="H327" s="14" t="s">
        <v>15</v>
      </c>
      <c r="I327" s="15">
        <v>2</v>
      </c>
      <c r="J327" s="15">
        <f>I327*D324</f>
        <v>4.4485000000000001</v>
      </c>
      <c r="K327" s="11"/>
      <c r="L327" s="58"/>
      <c r="M327" s="14" t="s">
        <v>17</v>
      </c>
      <c r="N327" s="11"/>
      <c r="P327" s="28">
        <f t="shared" si="12"/>
        <v>0</v>
      </c>
    </row>
    <row r="328" spans="1:16" s="28" customFormat="1" ht="20.100000000000001" customHeight="1" x14ac:dyDescent="0.3">
      <c r="A328" s="57"/>
      <c r="B328" s="10"/>
      <c r="C328" s="11"/>
      <c r="D328" s="11"/>
      <c r="E328" s="11"/>
      <c r="F328" s="12"/>
      <c r="G328" s="80" t="s">
        <v>61</v>
      </c>
      <c r="H328" s="14" t="s">
        <v>15</v>
      </c>
      <c r="I328" s="15">
        <v>0.41</v>
      </c>
      <c r="J328" s="15">
        <f>I328*D324</f>
        <v>0.91194249999999999</v>
      </c>
      <c r="K328" s="11"/>
      <c r="L328" s="58"/>
      <c r="M328" s="14" t="s">
        <v>17</v>
      </c>
      <c r="N328" s="11"/>
      <c r="P328" s="28">
        <f t="shared" si="12"/>
        <v>0</v>
      </c>
    </row>
    <row r="329" spans="1:16" s="28" customFormat="1" ht="20.100000000000001" customHeight="1" x14ac:dyDescent="0.3">
      <c r="A329" s="57"/>
      <c r="B329" s="10"/>
      <c r="C329" s="11"/>
      <c r="D329" s="11"/>
      <c r="E329" s="11"/>
      <c r="F329" s="12"/>
      <c r="G329" s="13" t="s">
        <v>102</v>
      </c>
      <c r="H329" s="14" t="s">
        <v>24</v>
      </c>
      <c r="I329" s="15">
        <v>5.5000000000000003E-4</v>
      </c>
      <c r="J329" s="15">
        <f>I329*D324</f>
        <v>1.2233375000000001E-3</v>
      </c>
      <c r="K329" s="11"/>
      <c r="L329" s="58"/>
      <c r="M329" s="14" t="s">
        <v>17</v>
      </c>
      <c r="N329" s="11"/>
      <c r="P329" s="28">
        <f t="shared" si="12"/>
        <v>0</v>
      </c>
    </row>
    <row r="330" spans="1:16" s="28" customFormat="1" ht="34.799999999999997" x14ac:dyDescent="0.3">
      <c r="A330" s="57">
        <v>55</v>
      </c>
      <c r="B330" s="10" t="s">
        <v>122</v>
      </c>
      <c r="C330" s="11" t="s">
        <v>21</v>
      </c>
      <c r="D330" s="11">
        <v>26.225750000000001</v>
      </c>
      <c r="E330" s="71"/>
      <c r="F330" s="12">
        <f>D330*E330</f>
        <v>0</v>
      </c>
      <c r="G330" s="13"/>
      <c r="H330" s="14"/>
      <c r="I330" s="15"/>
      <c r="J330" s="15"/>
      <c r="K330" s="71"/>
      <c r="L330" s="58"/>
      <c r="M330" s="14"/>
      <c r="N330" s="20">
        <v>1583.33</v>
      </c>
      <c r="P330" s="28">
        <f t="shared" si="12"/>
        <v>41524.016747499998</v>
      </c>
    </row>
    <row r="331" spans="1:16" s="28" customFormat="1" ht="20.100000000000001" customHeight="1" x14ac:dyDescent="0.3">
      <c r="A331" s="57"/>
      <c r="B331" s="10"/>
      <c r="C331" s="11"/>
      <c r="D331" s="11"/>
      <c r="E331" s="11"/>
      <c r="F331" s="12"/>
      <c r="G331" s="13" t="s">
        <v>113</v>
      </c>
      <c r="H331" s="14" t="s">
        <v>19</v>
      </c>
      <c r="I331" s="15">
        <v>395</v>
      </c>
      <c r="J331" s="15">
        <f>I331*D330</f>
        <v>10359.171250000001</v>
      </c>
      <c r="K331" s="11"/>
      <c r="L331" s="58"/>
      <c r="M331" s="14" t="s">
        <v>17</v>
      </c>
      <c r="N331" s="11"/>
      <c r="P331" s="28">
        <f t="shared" si="12"/>
        <v>0</v>
      </c>
    </row>
    <row r="332" spans="1:16" s="28" customFormat="1" ht="20.100000000000001" customHeight="1" x14ac:dyDescent="0.3">
      <c r="A332" s="57"/>
      <c r="B332" s="10"/>
      <c r="C332" s="11"/>
      <c r="D332" s="11"/>
      <c r="E332" s="11"/>
      <c r="F332" s="12"/>
      <c r="G332" s="13" t="s">
        <v>36</v>
      </c>
      <c r="H332" s="14" t="s">
        <v>21</v>
      </c>
      <c r="I332" s="15">
        <v>0.3</v>
      </c>
      <c r="J332" s="15">
        <f>I332*D330</f>
        <v>7.8677250000000001</v>
      </c>
      <c r="K332" s="11"/>
      <c r="L332" s="58"/>
      <c r="M332" s="14" t="s">
        <v>17</v>
      </c>
      <c r="N332" s="11"/>
      <c r="P332" s="28">
        <f t="shared" si="12"/>
        <v>0</v>
      </c>
    </row>
    <row r="333" spans="1:16" s="28" customFormat="1" ht="20.100000000000001" customHeight="1" x14ac:dyDescent="0.3">
      <c r="A333" s="57"/>
      <c r="B333" s="10"/>
      <c r="C333" s="11"/>
      <c r="D333" s="11"/>
      <c r="E333" s="11"/>
      <c r="F333" s="12"/>
      <c r="G333" s="13" t="s">
        <v>112</v>
      </c>
      <c r="H333" s="14" t="s">
        <v>15</v>
      </c>
      <c r="I333" s="15">
        <v>2</v>
      </c>
      <c r="J333" s="15">
        <f>I333*D330</f>
        <v>52.451500000000003</v>
      </c>
      <c r="K333" s="11"/>
      <c r="L333" s="58"/>
      <c r="M333" s="14" t="s">
        <v>17</v>
      </c>
      <c r="N333" s="11"/>
      <c r="P333" s="28">
        <f t="shared" si="12"/>
        <v>0</v>
      </c>
    </row>
    <row r="334" spans="1:16" s="28" customFormat="1" ht="20.100000000000001" customHeight="1" x14ac:dyDescent="0.3">
      <c r="A334" s="57"/>
      <c r="B334" s="10"/>
      <c r="C334" s="11"/>
      <c r="D334" s="11"/>
      <c r="E334" s="11"/>
      <c r="F334" s="12"/>
      <c r="G334" s="80" t="s">
        <v>61</v>
      </c>
      <c r="H334" s="14" t="s">
        <v>15</v>
      </c>
      <c r="I334" s="15">
        <v>0.3</v>
      </c>
      <c r="J334" s="15">
        <f>I334*D330</f>
        <v>7.8677250000000001</v>
      </c>
      <c r="K334" s="11"/>
      <c r="L334" s="58"/>
      <c r="M334" s="14" t="s">
        <v>17</v>
      </c>
      <c r="N334" s="11"/>
      <c r="P334" s="28">
        <f t="shared" si="12"/>
        <v>0</v>
      </c>
    </row>
    <row r="335" spans="1:16" s="28" customFormat="1" ht="20.100000000000001" customHeight="1" x14ac:dyDescent="0.3">
      <c r="A335" s="57"/>
      <c r="B335" s="10"/>
      <c r="C335" s="11"/>
      <c r="D335" s="11"/>
      <c r="E335" s="11"/>
      <c r="F335" s="12"/>
      <c r="G335" s="13" t="s">
        <v>102</v>
      </c>
      <c r="H335" s="14" t="s">
        <v>24</v>
      </c>
      <c r="I335" s="15">
        <v>2.5000000000000001E-3</v>
      </c>
      <c r="J335" s="15">
        <f>I335*D330</f>
        <v>6.5564375000000008E-2</v>
      </c>
      <c r="K335" s="11"/>
      <c r="L335" s="58"/>
      <c r="M335" s="14" t="s">
        <v>17</v>
      </c>
      <c r="N335" s="11"/>
      <c r="P335" s="28">
        <f t="shared" si="12"/>
        <v>0</v>
      </c>
    </row>
    <row r="336" spans="1:16" s="28" customFormat="1" ht="20.100000000000001" customHeight="1" x14ac:dyDescent="0.3">
      <c r="A336" s="57">
        <v>56</v>
      </c>
      <c r="B336" s="10" t="s">
        <v>33</v>
      </c>
      <c r="C336" s="11" t="s">
        <v>15</v>
      </c>
      <c r="D336" s="11">
        <v>495.11</v>
      </c>
      <c r="E336" s="11"/>
      <c r="F336" s="12">
        <f>D336*E336</f>
        <v>0</v>
      </c>
      <c r="G336" s="13"/>
      <c r="H336" s="14"/>
      <c r="I336" s="15"/>
      <c r="J336" s="15"/>
      <c r="K336" s="11"/>
      <c r="L336" s="58"/>
      <c r="M336" s="14"/>
      <c r="N336" s="11" t="e">
        <f>#REF!</f>
        <v>#REF!</v>
      </c>
      <c r="P336" s="28" t="e">
        <f t="shared" ref="P336:P382" si="13">N336*D336</f>
        <v>#REF!</v>
      </c>
    </row>
    <row r="337" spans="1:16" s="28" customFormat="1" ht="20.100000000000001" customHeight="1" x14ac:dyDescent="0.3">
      <c r="A337" s="57"/>
      <c r="B337" s="10"/>
      <c r="C337" s="11"/>
      <c r="D337" s="11"/>
      <c r="E337" s="11"/>
      <c r="F337" s="12"/>
      <c r="G337" s="80" t="s">
        <v>106</v>
      </c>
      <c r="H337" s="14" t="s">
        <v>19</v>
      </c>
      <c r="I337" s="15">
        <v>25</v>
      </c>
      <c r="J337" s="15">
        <f>I337*D336</f>
        <v>12377.75</v>
      </c>
      <c r="K337" s="11"/>
      <c r="L337" s="58"/>
      <c r="M337" s="14" t="s">
        <v>17</v>
      </c>
      <c r="N337" s="11"/>
      <c r="P337" s="28">
        <f t="shared" si="13"/>
        <v>0</v>
      </c>
    </row>
    <row r="338" spans="1:16" s="28" customFormat="1" ht="20.100000000000001" customHeight="1" x14ac:dyDescent="0.3">
      <c r="A338" s="57"/>
      <c r="B338" s="10"/>
      <c r="C338" s="11"/>
      <c r="D338" s="11"/>
      <c r="E338" s="11"/>
      <c r="F338" s="12"/>
      <c r="G338" s="13" t="s">
        <v>113</v>
      </c>
      <c r="H338" s="14" t="s">
        <v>19</v>
      </c>
      <c r="I338" s="15">
        <v>1.32</v>
      </c>
      <c r="J338" s="15">
        <f>I338*D336</f>
        <v>653.54520000000002</v>
      </c>
      <c r="K338" s="11"/>
      <c r="L338" s="58"/>
      <c r="M338" s="14" t="s">
        <v>17</v>
      </c>
      <c r="N338" s="11"/>
      <c r="P338" s="28">
        <f t="shared" si="13"/>
        <v>0</v>
      </c>
    </row>
    <row r="339" spans="1:16" s="28" customFormat="1" ht="20.100000000000001" customHeight="1" x14ac:dyDescent="0.3">
      <c r="A339" s="57"/>
      <c r="B339" s="10"/>
      <c r="C339" s="11"/>
      <c r="D339" s="11"/>
      <c r="E339" s="11"/>
      <c r="F339" s="12"/>
      <c r="G339" s="13" t="s">
        <v>20</v>
      </c>
      <c r="H339" s="14" t="s">
        <v>21</v>
      </c>
      <c r="I339" s="15">
        <v>3.4000000000000002E-2</v>
      </c>
      <c r="J339" s="15">
        <f>I339*D336</f>
        <v>16.833740000000002</v>
      </c>
      <c r="K339" s="11"/>
      <c r="L339" s="58"/>
      <c r="M339" s="14" t="s">
        <v>17</v>
      </c>
      <c r="N339" s="11"/>
      <c r="P339" s="28">
        <f t="shared" si="13"/>
        <v>0</v>
      </c>
    </row>
    <row r="340" spans="1:16" s="28" customFormat="1" ht="20.100000000000001" customHeight="1" x14ac:dyDescent="0.3">
      <c r="A340" s="57"/>
      <c r="B340" s="10"/>
      <c r="C340" s="11"/>
      <c r="D340" s="11"/>
      <c r="E340" s="11"/>
      <c r="F340" s="12"/>
      <c r="G340" s="13" t="s">
        <v>112</v>
      </c>
      <c r="H340" s="14" t="s">
        <v>15</v>
      </c>
      <c r="I340" s="15">
        <v>0.22</v>
      </c>
      <c r="J340" s="15">
        <f>I340*D336</f>
        <v>108.9242</v>
      </c>
      <c r="K340" s="11"/>
      <c r="L340" s="58"/>
      <c r="M340" s="14" t="s">
        <v>17</v>
      </c>
      <c r="N340" s="11"/>
      <c r="P340" s="28">
        <f t="shared" si="13"/>
        <v>0</v>
      </c>
    </row>
    <row r="341" spans="1:16" s="28" customFormat="1" ht="20.100000000000001" customHeight="1" x14ac:dyDescent="0.3">
      <c r="A341" s="57"/>
      <c r="B341" s="10"/>
      <c r="C341" s="11"/>
      <c r="D341" s="11"/>
      <c r="E341" s="11"/>
      <c r="F341" s="12"/>
      <c r="G341" s="80" t="s">
        <v>61</v>
      </c>
      <c r="H341" s="14" t="s">
        <v>15</v>
      </c>
      <c r="I341" s="15">
        <v>4.2999999999999997E-2</v>
      </c>
      <c r="J341" s="15">
        <f>I341*D336</f>
        <v>21.289729999999999</v>
      </c>
      <c r="K341" s="11"/>
      <c r="L341" s="58"/>
      <c r="M341" s="14" t="s">
        <v>17</v>
      </c>
      <c r="N341" s="11"/>
      <c r="P341" s="28">
        <f t="shared" si="13"/>
        <v>0</v>
      </c>
    </row>
    <row r="342" spans="1:16" s="28" customFormat="1" ht="20.100000000000001" customHeight="1" x14ac:dyDescent="0.3">
      <c r="A342" s="57"/>
      <c r="B342" s="10"/>
      <c r="C342" s="11"/>
      <c r="D342" s="11"/>
      <c r="E342" s="11"/>
      <c r="F342" s="12"/>
      <c r="G342" s="13" t="s">
        <v>102</v>
      </c>
      <c r="H342" s="14" t="s">
        <v>24</v>
      </c>
      <c r="I342" s="15">
        <v>1E-4</v>
      </c>
      <c r="J342" s="15">
        <f>I342*D336</f>
        <v>4.9511000000000006E-2</v>
      </c>
      <c r="K342" s="11"/>
      <c r="L342" s="58"/>
      <c r="M342" s="14" t="s">
        <v>17</v>
      </c>
      <c r="N342" s="11"/>
      <c r="P342" s="28">
        <f t="shared" si="13"/>
        <v>0</v>
      </c>
    </row>
    <row r="343" spans="1:16" s="28" customFormat="1" ht="20.100000000000001" customHeight="1" x14ac:dyDescent="0.3">
      <c r="A343" s="57">
        <v>57</v>
      </c>
      <c r="B343" s="10" t="s">
        <v>14</v>
      </c>
      <c r="C343" s="11" t="s">
        <v>15</v>
      </c>
      <c r="D343" s="11">
        <v>255.95</v>
      </c>
      <c r="E343" s="11"/>
      <c r="F343" s="12">
        <f>D343*E343</f>
        <v>0</v>
      </c>
      <c r="G343" s="13"/>
      <c r="H343" s="14"/>
      <c r="I343" s="15"/>
      <c r="J343" s="15"/>
      <c r="K343" s="11"/>
      <c r="L343" s="58"/>
      <c r="M343" s="14"/>
      <c r="N343" s="11" t="e">
        <f>#REF!</f>
        <v>#REF!</v>
      </c>
      <c r="P343" s="28" t="e">
        <f t="shared" si="13"/>
        <v>#REF!</v>
      </c>
    </row>
    <row r="344" spans="1:16" s="28" customFormat="1" ht="20.100000000000001" customHeight="1" x14ac:dyDescent="0.3">
      <c r="A344" s="57"/>
      <c r="B344" s="10"/>
      <c r="C344" s="11"/>
      <c r="D344" s="11"/>
      <c r="E344" s="11"/>
      <c r="F344" s="12"/>
      <c r="G344" s="13" t="s">
        <v>113</v>
      </c>
      <c r="H344" s="14" t="s">
        <v>19</v>
      </c>
      <c r="I344" s="15">
        <v>52</v>
      </c>
      <c r="J344" s="15">
        <f>I344*D343</f>
        <v>13309.4</v>
      </c>
      <c r="K344" s="11"/>
      <c r="L344" s="58"/>
      <c r="M344" s="14" t="s">
        <v>17</v>
      </c>
      <c r="N344" s="11"/>
      <c r="P344" s="28">
        <f t="shared" si="13"/>
        <v>0</v>
      </c>
    </row>
    <row r="345" spans="1:16" s="28" customFormat="1" ht="20.100000000000001" customHeight="1" x14ac:dyDescent="0.3">
      <c r="A345" s="57"/>
      <c r="B345" s="10"/>
      <c r="C345" s="11"/>
      <c r="D345" s="11"/>
      <c r="E345" s="11"/>
      <c r="F345" s="12"/>
      <c r="G345" s="13" t="s">
        <v>20</v>
      </c>
      <c r="H345" s="14" t="s">
        <v>21</v>
      </c>
      <c r="I345" s="15">
        <v>2.3E-2</v>
      </c>
      <c r="J345" s="15">
        <f>I345*D343</f>
        <v>5.8868499999999999</v>
      </c>
      <c r="K345" s="11"/>
      <c r="L345" s="58"/>
      <c r="M345" s="14" t="s">
        <v>17</v>
      </c>
      <c r="N345" s="11"/>
      <c r="P345" s="28">
        <f t="shared" si="13"/>
        <v>0</v>
      </c>
    </row>
    <row r="346" spans="1:16" s="28" customFormat="1" ht="20.100000000000001" customHeight="1" x14ac:dyDescent="0.3">
      <c r="A346" s="57"/>
      <c r="B346" s="10"/>
      <c r="C346" s="11"/>
      <c r="D346" s="11"/>
      <c r="E346" s="11"/>
      <c r="F346" s="12"/>
      <c r="G346" s="13" t="s">
        <v>112</v>
      </c>
      <c r="H346" s="14" t="s">
        <v>15</v>
      </c>
      <c r="I346" s="15">
        <v>0.22</v>
      </c>
      <c r="J346" s="15">
        <f>I346*D343</f>
        <v>56.308999999999997</v>
      </c>
      <c r="K346" s="11"/>
      <c r="L346" s="58"/>
      <c r="M346" s="14" t="s">
        <v>17</v>
      </c>
      <c r="N346" s="11"/>
      <c r="P346" s="28">
        <f t="shared" si="13"/>
        <v>0</v>
      </c>
    </row>
    <row r="347" spans="1:16" s="28" customFormat="1" ht="20.100000000000001" customHeight="1" x14ac:dyDescent="0.3">
      <c r="A347" s="57"/>
      <c r="B347" s="10"/>
      <c r="C347" s="11"/>
      <c r="D347" s="11"/>
      <c r="E347" s="11"/>
      <c r="F347" s="12"/>
      <c r="G347" s="80" t="s">
        <v>61</v>
      </c>
      <c r="H347" s="14" t="s">
        <v>15</v>
      </c>
      <c r="I347" s="15">
        <v>4.2999999999999997E-2</v>
      </c>
      <c r="J347" s="15">
        <f>I347*D343</f>
        <v>11.005849999999999</v>
      </c>
      <c r="K347" s="11"/>
      <c r="L347" s="58"/>
      <c r="M347" s="14" t="s">
        <v>17</v>
      </c>
      <c r="N347" s="11"/>
      <c r="P347" s="28">
        <f t="shared" si="13"/>
        <v>0</v>
      </c>
    </row>
    <row r="348" spans="1:16" s="28" customFormat="1" ht="20.100000000000001" customHeight="1" x14ac:dyDescent="0.3">
      <c r="A348" s="57"/>
      <c r="B348" s="10"/>
      <c r="C348" s="11"/>
      <c r="D348" s="11"/>
      <c r="E348" s="11"/>
      <c r="F348" s="12"/>
      <c r="G348" s="13" t="s">
        <v>102</v>
      </c>
      <c r="H348" s="14" t="s">
        <v>24</v>
      </c>
      <c r="I348" s="15">
        <v>2.9999999999999997E-4</v>
      </c>
      <c r="J348" s="15">
        <f>I348*D343</f>
        <v>7.6784999999999992E-2</v>
      </c>
      <c r="K348" s="11"/>
      <c r="L348" s="58"/>
      <c r="M348" s="14" t="s">
        <v>17</v>
      </c>
      <c r="N348" s="11"/>
      <c r="P348" s="28">
        <f t="shared" si="13"/>
        <v>0</v>
      </c>
    </row>
    <row r="349" spans="1:16" s="28" customFormat="1" ht="34.799999999999997" x14ac:dyDescent="0.3">
      <c r="A349" s="57">
        <v>58</v>
      </c>
      <c r="B349" s="10" t="s">
        <v>121</v>
      </c>
      <c r="C349" s="11" t="s">
        <v>15</v>
      </c>
      <c r="D349" s="11">
        <v>262</v>
      </c>
      <c r="E349" s="11"/>
      <c r="F349" s="12">
        <f>D349*E349</f>
        <v>0</v>
      </c>
      <c r="G349" s="13"/>
      <c r="H349" s="14"/>
      <c r="I349" s="15"/>
      <c r="J349" s="15"/>
      <c r="K349" s="11"/>
      <c r="L349" s="58"/>
      <c r="M349" s="14"/>
      <c r="N349" s="11" t="e">
        <f>#REF!</f>
        <v>#REF!</v>
      </c>
      <c r="P349" s="28" t="e">
        <f t="shared" si="13"/>
        <v>#REF!</v>
      </c>
    </row>
    <row r="350" spans="1:16" s="28" customFormat="1" ht="20.100000000000001" customHeight="1" x14ac:dyDescent="0.3">
      <c r="A350" s="57"/>
      <c r="B350" s="10"/>
      <c r="C350" s="11"/>
      <c r="D350" s="11"/>
      <c r="E350" s="11"/>
      <c r="F350" s="12"/>
      <c r="G350" s="13" t="s">
        <v>113</v>
      </c>
      <c r="H350" s="14" t="s">
        <v>19</v>
      </c>
      <c r="I350" s="15">
        <v>52</v>
      </c>
      <c r="J350" s="15">
        <f>I350*D349</f>
        <v>13624</v>
      </c>
      <c r="K350" s="11"/>
      <c r="L350" s="58"/>
      <c r="M350" s="14" t="s">
        <v>17</v>
      </c>
      <c r="N350" s="11"/>
      <c r="P350" s="28">
        <f t="shared" si="13"/>
        <v>0</v>
      </c>
    </row>
    <row r="351" spans="1:16" s="28" customFormat="1" ht="20.100000000000001" customHeight="1" x14ac:dyDescent="0.3">
      <c r="A351" s="57"/>
      <c r="B351" s="10"/>
      <c r="C351" s="11"/>
      <c r="D351" s="11"/>
      <c r="E351" s="11"/>
      <c r="F351" s="12"/>
      <c r="G351" s="13" t="s">
        <v>20</v>
      </c>
      <c r="H351" s="14" t="s">
        <v>21</v>
      </c>
      <c r="I351" s="15">
        <v>2.3E-2</v>
      </c>
      <c r="J351" s="15">
        <f>I351*D349</f>
        <v>6.0259999999999998</v>
      </c>
      <c r="K351" s="11"/>
      <c r="L351" s="58"/>
      <c r="M351" s="14" t="s">
        <v>17</v>
      </c>
      <c r="N351" s="11"/>
      <c r="P351" s="28">
        <f t="shared" si="13"/>
        <v>0</v>
      </c>
    </row>
    <row r="352" spans="1:16" s="28" customFormat="1" ht="20.100000000000001" customHeight="1" x14ac:dyDescent="0.3">
      <c r="A352" s="57"/>
      <c r="B352" s="10"/>
      <c r="C352" s="11"/>
      <c r="D352" s="11"/>
      <c r="E352" s="11"/>
      <c r="F352" s="12"/>
      <c r="G352" s="13" t="s">
        <v>112</v>
      </c>
      <c r="H352" s="14" t="s">
        <v>15</v>
      </c>
      <c r="I352" s="15">
        <v>0.22</v>
      </c>
      <c r="J352" s="15">
        <f>I352*D349</f>
        <v>57.64</v>
      </c>
      <c r="K352" s="11"/>
      <c r="L352" s="58"/>
      <c r="M352" s="14" t="s">
        <v>17</v>
      </c>
      <c r="N352" s="11"/>
      <c r="P352" s="28">
        <f t="shared" si="13"/>
        <v>0</v>
      </c>
    </row>
    <row r="353" spans="1:16" s="28" customFormat="1" ht="20.100000000000001" customHeight="1" x14ac:dyDescent="0.3">
      <c r="A353" s="57"/>
      <c r="B353" s="10"/>
      <c r="C353" s="11"/>
      <c r="D353" s="11"/>
      <c r="E353" s="11"/>
      <c r="F353" s="12"/>
      <c r="G353" s="80" t="s">
        <v>61</v>
      </c>
      <c r="H353" s="14" t="s">
        <v>15</v>
      </c>
      <c r="I353" s="15">
        <v>4.2999999999999997E-2</v>
      </c>
      <c r="J353" s="15">
        <f>I353*D349</f>
        <v>11.265999999999998</v>
      </c>
      <c r="K353" s="11"/>
      <c r="L353" s="58"/>
      <c r="M353" s="14" t="s">
        <v>17</v>
      </c>
      <c r="N353" s="11"/>
      <c r="P353" s="28">
        <f t="shared" si="13"/>
        <v>0</v>
      </c>
    </row>
    <row r="354" spans="1:16" s="28" customFormat="1" ht="20.100000000000001" customHeight="1" x14ac:dyDescent="0.3">
      <c r="A354" s="57"/>
      <c r="B354" s="10"/>
      <c r="C354" s="11"/>
      <c r="D354" s="11"/>
      <c r="E354" s="11"/>
      <c r="F354" s="12"/>
      <c r="G354" s="13" t="s">
        <v>102</v>
      </c>
      <c r="H354" s="14" t="s">
        <v>24</v>
      </c>
      <c r="I354" s="15">
        <v>5.1999999999999997E-5</v>
      </c>
      <c r="J354" s="15">
        <f>I354*D349</f>
        <v>1.3623999999999999E-2</v>
      </c>
      <c r="K354" s="11"/>
      <c r="L354" s="58"/>
      <c r="M354" s="14" t="s">
        <v>17</v>
      </c>
      <c r="N354" s="11"/>
      <c r="P354" s="28">
        <f t="shared" si="13"/>
        <v>0</v>
      </c>
    </row>
    <row r="355" spans="1:16" s="28" customFormat="1" ht="20.100000000000001" customHeight="1" x14ac:dyDescent="0.3">
      <c r="A355" s="57">
        <v>59</v>
      </c>
      <c r="B355" s="10" t="s">
        <v>25</v>
      </c>
      <c r="C355" s="11" t="s">
        <v>19</v>
      </c>
      <c r="D355" s="11">
        <f>8+1+4+3+10+5+1+10</f>
        <v>42</v>
      </c>
      <c r="E355" s="11"/>
      <c r="F355" s="12">
        <f>D355*E355</f>
        <v>0</v>
      </c>
      <c r="G355" s="13"/>
      <c r="H355" s="14"/>
      <c r="I355" s="15"/>
      <c r="J355" s="15"/>
      <c r="K355" s="11"/>
      <c r="L355" s="58"/>
      <c r="M355" s="14"/>
      <c r="N355" s="11"/>
      <c r="P355" s="28">
        <f t="shared" si="13"/>
        <v>0</v>
      </c>
    </row>
    <row r="356" spans="1:16" s="28" customFormat="1" ht="20.100000000000001" customHeight="1" x14ac:dyDescent="0.3">
      <c r="A356" s="57"/>
      <c r="B356" s="10"/>
      <c r="C356" s="11"/>
      <c r="D356" s="11"/>
      <c r="E356" s="11"/>
      <c r="F356" s="12"/>
      <c r="G356" s="76" t="s">
        <v>116</v>
      </c>
      <c r="H356" s="14" t="s">
        <v>19</v>
      </c>
      <c r="I356" s="15">
        <v>1</v>
      </c>
      <c r="J356" s="15">
        <v>26</v>
      </c>
      <c r="K356" s="11"/>
      <c r="L356" s="58"/>
      <c r="M356" s="14" t="s">
        <v>17</v>
      </c>
      <c r="N356" s="11"/>
      <c r="P356" s="28">
        <f t="shared" si="13"/>
        <v>0</v>
      </c>
    </row>
    <row r="357" spans="1:16" s="28" customFormat="1" ht="20.100000000000001" customHeight="1" x14ac:dyDescent="0.3">
      <c r="A357" s="57"/>
      <c r="B357" s="10"/>
      <c r="C357" s="11"/>
      <c r="D357" s="11"/>
      <c r="E357" s="11"/>
      <c r="F357" s="12"/>
      <c r="G357" s="76" t="s">
        <v>108</v>
      </c>
      <c r="H357" s="14" t="s">
        <v>19</v>
      </c>
      <c r="I357" s="15">
        <v>1</v>
      </c>
      <c r="J357" s="15">
        <v>8</v>
      </c>
      <c r="K357" s="11"/>
      <c r="L357" s="58"/>
      <c r="M357" s="14" t="s">
        <v>17</v>
      </c>
      <c r="N357" s="11"/>
      <c r="P357" s="28">
        <f t="shared" si="13"/>
        <v>0</v>
      </c>
    </row>
    <row r="358" spans="1:16" s="28" customFormat="1" ht="20.100000000000001" customHeight="1" x14ac:dyDescent="0.3">
      <c r="A358" s="57"/>
      <c r="B358" s="10"/>
      <c r="C358" s="11"/>
      <c r="D358" s="11"/>
      <c r="E358" s="11"/>
      <c r="F358" s="12"/>
      <c r="G358" s="76" t="s">
        <v>117</v>
      </c>
      <c r="H358" s="14" t="s">
        <v>19</v>
      </c>
      <c r="I358" s="15">
        <v>1</v>
      </c>
      <c r="J358" s="15">
        <v>1</v>
      </c>
      <c r="K358" s="11"/>
      <c r="L358" s="58"/>
      <c r="M358" s="14" t="s">
        <v>17</v>
      </c>
      <c r="N358" s="11"/>
      <c r="P358" s="28">
        <f t="shared" si="13"/>
        <v>0</v>
      </c>
    </row>
    <row r="359" spans="1:16" s="28" customFormat="1" ht="20.100000000000001" customHeight="1" x14ac:dyDescent="0.3">
      <c r="A359" s="57">
        <v>60</v>
      </c>
      <c r="B359" s="10" t="s">
        <v>118</v>
      </c>
      <c r="C359" s="11" t="s">
        <v>19</v>
      </c>
      <c r="D359" s="11">
        <f>8+1+4+3+6+5+1+24</f>
        <v>52</v>
      </c>
      <c r="E359" s="11"/>
      <c r="F359" s="12">
        <f>D359*E359</f>
        <v>0</v>
      </c>
      <c r="G359" s="13"/>
      <c r="H359" s="14"/>
      <c r="I359" s="15"/>
      <c r="J359" s="15"/>
      <c r="K359" s="11"/>
      <c r="L359" s="58"/>
      <c r="M359" s="14"/>
      <c r="N359" s="11"/>
      <c r="P359" s="28">
        <f t="shared" si="13"/>
        <v>0</v>
      </c>
    </row>
    <row r="360" spans="1:16" s="28" customFormat="1" ht="20.100000000000001" customHeight="1" x14ac:dyDescent="0.3">
      <c r="A360" s="57"/>
      <c r="B360" s="10"/>
      <c r="C360" s="11"/>
      <c r="D360" s="11"/>
      <c r="E360" s="11"/>
      <c r="F360" s="12"/>
      <c r="G360" s="76" t="s">
        <v>119</v>
      </c>
      <c r="H360" s="14" t="s">
        <v>100</v>
      </c>
      <c r="I360" s="15">
        <v>1.01</v>
      </c>
      <c r="J360" s="15">
        <v>530.16</v>
      </c>
      <c r="K360" s="11"/>
      <c r="L360" s="58"/>
      <c r="M360" s="14" t="s">
        <v>17</v>
      </c>
      <c r="N360" s="11"/>
      <c r="P360" s="28">
        <f t="shared" si="13"/>
        <v>0</v>
      </c>
    </row>
    <row r="361" spans="1:16" s="28" customFormat="1" ht="20.100000000000001" customHeight="1" x14ac:dyDescent="0.3">
      <c r="A361" s="57"/>
      <c r="B361" s="10"/>
      <c r="C361" s="11"/>
      <c r="D361" s="11"/>
      <c r="E361" s="11"/>
      <c r="F361" s="12"/>
      <c r="G361" s="76" t="s">
        <v>120</v>
      </c>
      <c r="H361" s="14" t="s">
        <v>100</v>
      </c>
      <c r="I361" s="15">
        <v>1.01</v>
      </c>
      <c r="J361" s="15">
        <v>27.72</v>
      </c>
      <c r="K361" s="11"/>
      <c r="L361" s="58"/>
      <c r="M361" s="14" t="s">
        <v>17</v>
      </c>
      <c r="N361" s="11"/>
      <c r="P361" s="28">
        <f t="shared" si="13"/>
        <v>0</v>
      </c>
    </row>
    <row r="362" spans="1:16" s="19" customFormat="1" ht="20.100000000000001" customHeight="1" x14ac:dyDescent="0.3">
      <c r="A362" s="56"/>
      <c r="B362" s="1" t="s">
        <v>127</v>
      </c>
      <c r="C362" s="5"/>
      <c r="D362" s="6"/>
      <c r="E362" s="7"/>
      <c r="F362" s="1"/>
      <c r="G362" s="8"/>
      <c r="H362" s="4"/>
      <c r="I362" s="9"/>
      <c r="J362" s="9"/>
      <c r="K362" s="7"/>
      <c r="L362" s="16"/>
      <c r="M362" s="4"/>
      <c r="N362" s="7"/>
      <c r="P362" s="28">
        <f t="shared" si="13"/>
        <v>0</v>
      </c>
    </row>
    <row r="363" spans="1:16" s="28" customFormat="1" x14ac:dyDescent="0.3">
      <c r="A363" s="57">
        <v>61</v>
      </c>
      <c r="B363" s="10" t="s">
        <v>28</v>
      </c>
      <c r="C363" s="11" t="s">
        <v>21</v>
      </c>
      <c r="D363" s="11">
        <v>95.85</v>
      </c>
      <c r="E363" s="71"/>
      <c r="F363" s="12">
        <f>D363*E363</f>
        <v>0</v>
      </c>
      <c r="G363" s="13"/>
      <c r="H363" s="14"/>
      <c r="I363" s="15"/>
      <c r="J363" s="15"/>
      <c r="K363" s="71"/>
      <c r="L363" s="58"/>
      <c r="M363" s="14"/>
      <c r="N363" s="20">
        <f>1583.33</f>
        <v>1583.33</v>
      </c>
      <c r="P363" s="28">
        <f t="shared" si="13"/>
        <v>151762.18049999999</v>
      </c>
    </row>
    <row r="364" spans="1:16" s="28" customFormat="1" ht="20.100000000000001" customHeight="1" x14ac:dyDescent="0.3">
      <c r="A364" s="57"/>
      <c r="B364" s="10"/>
      <c r="C364" s="11"/>
      <c r="D364" s="11"/>
      <c r="E364" s="11"/>
      <c r="F364" s="12"/>
      <c r="G364" s="80" t="s">
        <v>106</v>
      </c>
      <c r="H364" s="14" t="s">
        <v>19</v>
      </c>
      <c r="I364" s="15">
        <v>195</v>
      </c>
      <c r="J364" s="15">
        <f>I364*D363</f>
        <v>18690.75</v>
      </c>
      <c r="K364" s="11"/>
      <c r="L364" s="58"/>
      <c r="M364" s="14" t="s">
        <v>17</v>
      </c>
      <c r="N364" s="11"/>
      <c r="P364" s="28">
        <f t="shared" si="13"/>
        <v>0</v>
      </c>
    </row>
    <row r="365" spans="1:16" s="28" customFormat="1" ht="20.100000000000001" customHeight="1" x14ac:dyDescent="0.3">
      <c r="A365" s="57"/>
      <c r="B365" s="10"/>
      <c r="C365" s="11"/>
      <c r="D365" s="11"/>
      <c r="E365" s="11"/>
      <c r="F365" s="12"/>
      <c r="G365" s="13" t="s">
        <v>113</v>
      </c>
      <c r="H365" s="14" t="s">
        <v>19</v>
      </c>
      <c r="I365" s="15">
        <v>13</v>
      </c>
      <c r="J365" s="15">
        <f>I365*D363</f>
        <v>1246.05</v>
      </c>
      <c r="K365" s="11"/>
      <c r="L365" s="58"/>
      <c r="M365" s="14" t="s">
        <v>17</v>
      </c>
      <c r="N365" s="11"/>
      <c r="P365" s="28">
        <f t="shared" si="13"/>
        <v>0</v>
      </c>
    </row>
    <row r="366" spans="1:16" s="28" customFormat="1" ht="20.100000000000001" customHeight="1" x14ac:dyDescent="0.3">
      <c r="A366" s="57"/>
      <c r="B366" s="10"/>
      <c r="C366" s="11"/>
      <c r="D366" s="11"/>
      <c r="E366" s="11"/>
      <c r="F366" s="12"/>
      <c r="G366" s="13" t="s">
        <v>20</v>
      </c>
      <c r="H366" s="14" t="s">
        <v>21</v>
      </c>
      <c r="I366" s="15">
        <v>0.3</v>
      </c>
      <c r="J366" s="15">
        <f>I366*D363</f>
        <v>28.754999999999999</v>
      </c>
      <c r="K366" s="11"/>
      <c r="L366" s="58"/>
      <c r="M366" s="14" t="s">
        <v>17</v>
      </c>
      <c r="N366" s="11"/>
      <c r="P366" s="28">
        <f t="shared" si="13"/>
        <v>0</v>
      </c>
    </row>
    <row r="367" spans="1:16" s="28" customFormat="1" ht="20.100000000000001" customHeight="1" x14ac:dyDescent="0.3">
      <c r="A367" s="57"/>
      <c r="B367" s="10"/>
      <c r="C367" s="11"/>
      <c r="D367" s="11"/>
      <c r="E367" s="11"/>
      <c r="F367" s="12"/>
      <c r="G367" s="13" t="s">
        <v>112</v>
      </c>
      <c r="H367" s="14" t="s">
        <v>15</v>
      </c>
      <c r="I367" s="15">
        <v>2</v>
      </c>
      <c r="J367" s="15">
        <f>I367*D363</f>
        <v>191.7</v>
      </c>
      <c r="K367" s="11"/>
      <c r="L367" s="58"/>
      <c r="M367" s="14" t="s">
        <v>17</v>
      </c>
      <c r="N367" s="11"/>
      <c r="P367" s="28">
        <f t="shared" si="13"/>
        <v>0</v>
      </c>
    </row>
    <row r="368" spans="1:16" s="28" customFormat="1" ht="20.100000000000001" customHeight="1" x14ac:dyDescent="0.3">
      <c r="A368" s="57"/>
      <c r="B368" s="10"/>
      <c r="C368" s="11"/>
      <c r="D368" s="11"/>
      <c r="E368" s="11"/>
      <c r="F368" s="12"/>
      <c r="G368" s="13" t="s">
        <v>102</v>
      </c>
      <c r="H368" s="14" t="s">
        <v>24</v>
      </c>
      <c r="I368" s="15">
        <v>2.5000000000000001E-3</v>
      </c>
      <c r="J368" s="15">
        <f>I368*D363</f>
        <v>0.23962499999999998</v>
      </c>
      <c r="K368" s="11"/>
      <c r="L368" s="58"/>
      <c r="M368" s="14" t="s">
        <v>17</v>
      </c>
      <c r="N368" s="11"/>
      <c r="P368" s="28">
        <f t="shared" si="13"/>
        <v>0</v>
      </c>
    </row>
    <row r="369" spans="1:16" s="28" customFormat="1" ht="20.100000000000001" customHeight="1" x14ac:dyDescent="0.3">
      <c r="A369" s="57"/>
      <c r="B369" s="10"/>
      <c r="C369" s="11"/>
      <c r="D369" s="11"/>
      <c r="E369" s="11"/>
      <c r="F369" s="12"/>
      <c r="G369" s="76" t="s">
        <v>115</v>
      </c>
      <c r="H369" s="14" t="s">
        <v>31</v>
      </c>
      <c r="I369" s="15">
        <v>0.74074074074074103</v>
      </c>
      <c r="J369" s="15">
        <f>I369*D363</f>
        <v>71.000000000000028</v>
      </c>
      <c r="K369" s="11"/>
      <c r="L369" s="58"/>
      <c r="M369" s="14" t="s">
        <v>17</v>
      </c>
      <c r="N369" s="11"/>
      <c r="P369" s="28">
        <f t="shared" si="13"/>
        <v>0</v>
      </c>
    </row>
    <row r="370" spans="1:16" s="28" customFormat="1" ht="20.100000000000001" customHeight="1" x14ac:dyDescent="0.3">
      <c r="A370" s="57"/>
      <c r="B370" s="10"/>
      <c r="C370" s="11"/>
      <c r="D370" s="11"/>
      <c r="E370" s="11"/>
      <c r="F370" s="12"/>
      <c r="G370" s="76" t="s">
        <v>114</v>
      </c>
      <c r="H370" s="14" t="s">
        <v>31</v>
      </c>
      <c r="I370" s="15">
        <v>1.4814814814814801</v>
      </c>
      <c r="J370" s="15">
        <f>I370*D363</f>
        <v>141.99999999999986</v>
      </c>
      <c r="K370" s="11"/>
      <c r="L370" s="58"/>
      <c r="M370" s="14" t="s">
        <v>17</v>
      </c>
      <c r="N370" s="11"/>
      <c r="P370" s="28">
        <f t="shared" si="13"/>
        <v>0</v>
      </c>
    </row>
    <row r="371" spans="1:16" s="28" customFormat="1" x14ac:dyDescent="0.3">
      <c r="A371" s="57">
        <v>62</v>
      </c>
      <c r="B371" s="10" t="s">
        <v>35</v>
      </c>
      <c r="C371" s="11" t="s">
        <v>21</v>
      </c>
      <c r="D371" s="11">
        <v>2.2242500000000001</v>
      </c>
      <c r="E371" s="71"/>
      <c r="F371" s="12">
        <f>D371*E371</f>
        <v>0</v>
      </c>
      <c r="G371" s="13"/>
      <c r="H371" s="14"/>
      <c r="I371" s="15"/>
      <c r="J371" s="15"/>
      <c r="K371" s="71"/>
      <c r="L371" s="58"/>
      <c r="M371" s="14"/>
      <c r="N371" s="20">
        <v>1583.33</v>
      </c>
      <c r="P371" s="28">
        <f t="shared" si="13"/>
        <v>3521.7217525000001</v>
      </c>
    </row>
    <row r="372" spans="1:16" s="28" customFormat="1" ht="20.100000000000001" customHeight="1" x14ac:dyDescent="0.3">
      <c r="A372" s="57"/>
      <c r="B372" s="10"/>
      <c r="C372" s="11"/>
      <c r="D372" s="11"/>
      <c r="E372" s="11"/>
      <c r="F372" s="12"/>
      <c r="G372" s="13" t="s">
        <v>113</v>
      </c>
      <c r="H372" s="14" t="s">
        <v>19</v>
      </c>
      <c r="I372" s="15">
        <v>395</v>
      </c>
      <c r="J372" s="15">
        <f>I372*D371</f>
        <v>878.57875000000001</v>
      </c>
      <c r="K372" s="11"/>
      <c r="L372" s="58"/>
      <c r="M372" s="14" t="s">
        <v>17</v>
      </c>
      <c r="N372" s="11"/>
      <c r="P372" s="28">
        <f t="shared" si="13"/>
        <v>0</v>
      </c>
    </row>
    <row r="373" spans="1:16" s="28" customFormat="1" ht="20.100000000000001" customHeight="1" x14ac:dyDescent="0.3">
      <c r="A373" s="57"/>
      <c r="B373" s="10"/>
      <c r="C373" s="11"/>
      <c r="D373" s="11"/>
      <c r="E373" s="11"/>
      <c r="F373" s="12"/>
      <c r="G373" s="13" t="s">
        <v>36</v>
      </c>
      <c r="H373" s="14" t="s">
        <v>21</v>
      </c>
      <c r="I373" s="15">
        <v>0.3</v>
      </c>
      <c r="J373" s="15">
        <f>I373*D371</f>
        <v>0.66727499999999995</v>
      </c>
      <c r="K373" s="11"/>
      <c r="L373" s="58"/>
      <c r="M373" s="14" t="s">
        <v>17</v>
      </c>
      <c r="N373" s="11"/>
      <c r="P373" s="28">
        <f t="shared" si="13"/>
        <v>0</v>
      </c>
    </row>
    <row r="374" spans="1:16" s="28" customFormat="1" ht="20.100000000000001" customHeight="1" x14ac:dyDescent="0.3">
      <c r="A374" s="57"/>
      <c r="B374" s="10"/>
      <c r="C374" s="11"/>
      <c r="D374" s="11"/>
      <c r="E374" s="11"/>
      <c r="F374" s="12"/>
      <c r="G374" s="13" t="s">
        <v>112</v>
      </c>
      <c r="H374" s="14" t="s">
        <v>15</v>
      </c>
      <c r="I374" s="15">
        <v>2</v>
      </c>
      <c r="J374" s="15">
        <f>I374*D371</f>
        <v>4.4485000000000001</v>
      </c>
      <c r="K374" s="11"/>
      <c r="L374" s="58"/>
      <c r="M374" s="14" t="s">
        <v>17</v>
      </c>
      <c r="N374" s="11"/>
      <c r="P374" s="28">
        <f t="shared" si="13"/>
        <v>0</v>
      </c>
    </row>
    <row r="375" spans="1:16" s="28" customFormat="1" ht="20.100000000000001" customHeight="1" x14ac:dyDescent="0.3">
      <c r="A375" s="57"/>
      <c r="B375" s="10"/>
      <c r="C375" s="11"/>
      <c r="D375" s="11"/>
      <c r="E375" s="11"/>
      <c r="F375" s="12"/>
      <c r="G375" s="80" t="s">
        <v>61</v>
      </c>
      <c r="H375" s="14" t="s">
        <v>15</v>
      </c>
      <c r="I375" s="15">
        <v>0.41</v>
      </c>
      <c r="J375" s="15">
        <f>I375*D371</f>
        <v>0.91194249999999999</v>
      </c>
      <c r="K375" s="11"/>
      <c r="L375" s="58"/>
      <c r="M375" s="14" t="s">
        <v>17</v>
      </c>
      <c r="N375" s="11"/>
      <c r="P375" s="28">
        <f t="shared" si="13"/>
        <v>0</v>
      </c>
    </row>
    <row r="376" spans="1:16" s="28" customFormat="1" ht="20.100000000000001" customHeight="1" x14ac:dyDescent="0.3">
      <c r="A376" s="57"/>
      <c r="B376" s="10"/>
      <c r="C376" s="11"/>
      <c r="D376" s="11"/>
      <c r="E376" s="11"/>
      <c r="F376" s="12"/>
      <c r="G376" s="13" t="s">
        <v>102</v>
      </c>
      <c r="H376" s="14" t="s">
        <v>24</v>
      </c>
      <c r="I376" s="15">
        <v>5.5000000000000003E-4</v>
      </c>
      <c r="J376" s="15">
        <f>I376*D371</f>
        <v>1.2233375000000001E-3</v>
      </c>
      <c r="K376" s="11"/>
      <c r="L376" s="58"/>
      <c r="M376" s="14" t="s">
        <v>17</v>
      </c>
      <c r="N376" s="11"/>
      <c r="P376" s="28">
        <f t="shared" si="13"/>
        <v>0</v>
      </c>
    </row>
    <row r="377" spans="1:16" s="28" customFormat="1" ht="34.799999999999997" x14ac:dyDescent="0.3">
      <c r="A377" s="57">
        <v>63</v>
      </c>
      <c r="B377" s="10" t="s">
        <v>122</v>
      </c>
      <c r="C377" s="11" t="s">
        <v>21</v>
      </c>
      <c r="D377" s="11">
        <v>26.225750000000001</v>
      </c>
      <c r="E377" s="71"/>
      <c r="F377" s="12">
        <f>D377*E377</f>
        <v>0</v>
      </c>
      <c r="G377" s="13"/>
      <c r="H377" s="14"/>
      <c r="I377" s="15"/>
      <c r="J377" s="15"/>
      <c r="K377" s="71"/>
      <c r="L377" s="58"/>
      <c r="M377" s="14"/>
      <c r="N377" s="20">
        <v>1583.33</v>
      </c>
      <c r="P377" s="28">
        <f t="shared" si="13"/>
        <v>41524.016747499998</v>
      </c>
    </row>
    <row r="378" spans="1:16" s="28" customFormat="1" ht="20.100000000000001" customHeight="1" x14ac:dyDescent="0.3">
      <c r="A378" s="57"/>
      <c r="B378" s="10"/>
      <c r="C378" s="11"/>
      <c r="D378" s="11"/>
      <c r="E378" s="11"/>
      <c r="F378" s="12"/>
      <c r="G378" s="13" t="s">
        <v>113</v>
      </c>
      <c r="H378" s="14" t="s">
        <v>19</v>
      </c>
      <c r="I378" s="15">
        <v>395</v>
      </c>
      <c r="J378" s="15">
        <f>I378*D377</f>
        <v>10359.171250000001</v>
      </c>
      <c r="K378" s="11"/>
      <c r="L378" s="58"/>
      <c r="M378" s="14" t="s">
        <v>17</v>
      </c>
      <c r="N378" s="11"/>
      <c r="P378" s="28">
        <f t="shared" si="13"/>
        <v>0</v>
      </c>
    </row>
    <row r="379" spans="1:16" s="28" customFormat="1" ht="20.100000000000001" customHeight="1" x14ac:dyDescent="0.3">
      <c r="A379" s="57"/>
      <c r="B379" s="10"/>
      <c r="C379" s="11"/>
      <c r="D379" s="11"/>
      <c r="E379" s="11"/>
      <c r="F379" s="12"/>
      <c r="G379" s="13" t="s">
        <v>36</v>
      </c>
      <c r="H379" s="14" t="s">
        <v>21</v>
      </c>
      <c r="I379" s="15">
        <v>0.3</v>
      </c>
      <c r="J379" s="15">
        <f>I379*D377</f>
        <v>7.8677250000000001</v>
      </c>
      <c r="K379" s="11"/>
      <c r="L379" s="58"/>
      <c r="M379" s="14" t="s">
        <v>17</v>
      </c>
      <c r="N379" s="11"/>
      <c r="P379" s="28">
        <f t="shared" si="13"/>
        <v>0</v>
      </c>
    </row>
    <row r="380" spans="1:16" s="28" customFormat="1" ht="20.100000000000001" customHeight="1" x14ac:dyDescent="0.3">
      <c r="A380" s="57"/>
      <c r="B380" s="10"/>
      <c r="C380" s="11"/>
      <c r="D380" s="11"/>
      <c r="E380" s="11"/>
      <c r="F380" s="12"/>
      <c r="G380" s="13" t="s">
        <v>112</v>
      </c>
      <c r="H380" s="14" t="s">
        <v>15</v>
      </c>
      <c r="I380" s="15">
        <v>2</v>
      </c>
      <c r="J380" s="15">
        <f>I380*D377</f>
        <v>52.451500000000003</v>
      </c>
      <c r="K380" s="11"/>
      <c r="L380" s="58"/>
      <c r="M380" s="14" t="s">
        <v>17</v>
      </c>
      <c r="N380" s="11"/>
      <c r="P380" s="28">
        <f t="shared" si="13"/>
        <v>0</v>
      </c>
    </row>
    <row r="381" spans="1:16" s="28" customFormat="1" ht="20.100000000000001" customHeight="1" x14ac:dyDescent="0.3">
      <c r="A381" s="57"/>
      <c r="B381" s="10"/>
      <c r="C381" s="11"/>
      <c r="D381" s="11"/>
      <c r="E381" s="11"/>
      <c r="F381" s="12"/>
      <c r="G381" s="80" t="s">
        <v>61</v>
      </c>
      <c r="H381" s="14" t="s">
        <v>15</v>
      </c>
      <c r="I381" s="15">
        <v>0.3</v>
      </c>
      <c r="J381" s="15">
        <f>I381*D377</f>
        <v>7.8677250000000001</v>
      </c>
      <c r="K381" s="11"/>
      <c r="L381" s="58"/>
      <c r="M381" s="14" t="s">
        <v>17</v>
      </c>
      <c r="N381" s="11"/>
      <c r="P381" s="28">
        <f t="shared" si="13"/>
        <v>0</v>
      </c>
    </row>
    <row r="382" spans="1:16" s="28" customFormat="1" ht="20.100000000000001" customHeight="1" x14ac:dyDescent="0.3">
      <c r="A382" s="57"/>
      <c r="B382" s="10"/>
      <c r="C382" s="11"/>
      <c r="D382" s="11"/>
      <c r="E382" s="11"/>
      <c r="F382" s="12"/>
      <c r="G382" s="13" t="s">
        <v>102</v>
      </c>
      <c r="H382" s="14" t="s">
        <v>24</v>
      </c>
      <c r="I382" s="15">
        <v>2.5000000000000001E-3</v>
      </c>
      <c r="J382" s="15">
        <f>I382*D377</f>
        <v>6.5564375000000008E-2</v>
      </c>
      <c r="K382" s="11"/>
      <c r="L382" s="58"/>
      <c r="M382" s="14" t="s">
        <v>17</v>
      </c>
      <c r="N382" s="11"/>
      <c r="P382" s="28">
        <f t="shared" si="13"/>
        <v>0</v>
      </c>
    </row>
    <row r="383" spans="1:16" s="28" customFormat="1" ht="20.100000000000001" customHeight="1" x14ac:dyDescent="0.3">
      <c r="A383" s="57">
        <v>64</v>
      </c>
      <c r="B383" s="10" t="s">
        <v>33</v>
      </c>
      <c r="C383" s="11" t="s">
        <v>15</v>
      </c>
      <c r="D383" s="11">
        <v>495.11</v>
      </c>
      <c r="E383" s="11"/>
      <c r="F383" s="12">
        <f>D383*E383</f>
        <v>0</v>
      </c>
      <c r="G383" s="13"/>
      <c r="H383" s="14"/>
      <c r="I383" s="15"/>
      <c r="J383" s="15"/>
      <c r="K383" s="11"/>
      <c r="L383" s="58"/>
      <c r="M383" s="14"/>
      <c r="N383" s="11" t="e">
        <f>#REF!</f>
        <v>#REF!</v>
      </c>
      <c r="P383" s="28" t="e">
        <f t="shared" ref="P383:P429" si="14">N383*D383</f>
        <v>#REF!</v>
      </c>
    </row>
    <row r="384" spans="1:16" s="28" customFormat="1" ht="20.100000000000001" customHeight="1" x14ac:dyDescent="0.3">
      <c r="A384" s="57"/>
      <c r="B384" s="10"/>
      <c r="C384" s="11"/>
      <c r="D384" s="11"/>
      <c r="E384" s="11"/>
      <c r="F384" s="12"/>
      <c r="G384" s="80" t="s">
        <v>106</v>
      </c>
      <c r="H384" s="14" t="s">
        <v>19</v>
      </c>
      <c r="I384" s="15">
        <v>25</v>
      </c>
      <c r="J384" s="15">
        <f>I384*D383</f>
        <v>12377.75</v>
      </c>
      <c r="K384" s="11"/>
      <c r="L384" s="58"/>
      <c r="M384" s="14" t="s">
        <v>17</v>
      </c>
      <c r="N384" s="11"/>
      <c r="P384" s="28">
        <f t="shared" si="14"/>
        <v>0</v>
      </c>
    </row>
    <row r="385" spans="1:16" s="28" customFormat="1" ht="20.100000000000001" customHeight="1" x14ac:dyDescent="0.3">
      <c r="A385" s="57"/>
      <c r="B385" s="10"/>
      <c r="C385" s="11"/>
      <c r="D385" s="11"/>
      <c r="E385" s="11"/>
      <c r="F385" s="12"/>
      <c r="G385" s="13" t="s">
        <v>113</v>
      </c>
      <c r="H385" s="14" t="s">
        <v>19</v>
      </c>
      <c r="I385" s="15">
        <v>1.32</v>
      </c>
      <c r="J385" s="15">
        <f>I385*D383</f>
        <v>653.54520000000002</v>
      </c>
      <c r="K385" s="11"/>
      <c r="L385" s="58"/>
      <c r="M385" s="14" t="s">
        <v>17</v>
      </c>
      <c r="N385" s="11"/>
      <c r="P385" s="28">
        <f t="shared" si="14"/>
        <v>0</v>
      </c>
    </row>
    <row r="386" spans="1:16" s="28" customFormat="1" ht="20.100000000000001" customHeight="1" x14ac:dyDescent="0.3">
      <c r="A386" s="57"/>
      <c r="B386" s="10"/>
      <c r="C386" s="11"/>
      <c r="D386" s="11"/>
      <c r="E386" s="11"/>
      <c r="F386" s="12"/>
      <c r="G386" s="13" t="s">
        <v>20</v>
      </c>
      <c r="H386" s="14" t="s">
        <v>21</v>
      </c>
      <c r="I386" s="15">
        <v>3.4000000000000002E-2</v>
      </c>
      <c r="J386" s="15">
        <f>I386*D383</f>
        <v>16.833740000000002</v>
      </c>
      <c r="K386" s="11"/>
      <c r="L386" s="58"/>
      <c r="M386" s="14" t="s">
        <v>17</v>
      </c>
      <c r="N386" s="11"/>
      <c r="P386" s="28">
        <f t="shared" si="14"/>
        <v>0</v>
      </c>
    </row>
    <row r="387" spans="1:16" s="28" customFormat="1" ht="20.100000000000001" customHeight="1" x14ac:dyDescent="0.3">
      <c r="A387" s="57"/>
      <c r="B387" s="10"/>
      <c r="C387" s="11"/>
      <c r="D387" s="11"/>
      <c r="E387" s="11"/>
      <c r="F387" s="12"/>
      <c r="G387" s="13" t="s">
        <v>112</v>
      </c>
      <c r="H387" s="14" t="s">
        <v>15</v>
      </c>
      <c r="I387" s="15">
        <v>0.22</v>
      </c>
      <c r="J387" s="15">
        <f>I387*D383</f>
        <v>108.9242</v>
      </c>
      <c r="K387" s="11"/>
      <c r="L387" s="58"/>
      <c r="M387" s="14" t="s">
        <v>17</v>
      </c>
      <c r="N387" s="11"/>
      <c r="P387" s="28">
        <f t="shared" si="14"/>
        <v>0</v>
      </c>
    </row>
    <row r="388" spans="1:16" s="28" customFormat="1" ht="20.100000000000001" customHeight="1" x14ac:dyDescent="0.3">
      <c r="A388" s="57"/>
      <c r="B388" s="10"/>
      <c r="C388" s="11"/>
      <c r="D388" s="11"/>
      <c r="E388" s="11"/>
      <c r="F388" s="12"/>
      <c r="G388" s="80" t="s">
        <v>61</v>
      </c>
      <c r="H388" s="14" t="s">
        <v>15</v>
      </c>
      <c r="I388" s="15">
        <v>4.2999999999999997E-2</v>
      </c>
      <c r="J388" s="15">
        <f>I388*D383</f>
        <v>21.289729999999999</v>
      </c>
      <c r="K388" s="11"/>
      <c r="L388" s="58"/>
      <c r="M388" s="14" t="s">
        <v>17</v>
      </c>
      <c r="N388" s="11"/>
      <c r="P388" s="28">
        <f t="shared" si="14"/>
        <v>0</v>
      </c>
    </row>
    <row r="389" spans="1:16" s="28" customFormat="1" ht="20.100000000000001" customHeight="1" x14ac:dyDescent="0.3">
      <c r="A389" s="57"/>
      <c r="B389" s="10"/>
      <c r="C389" s="11"/>
      <c r="D389" s="11"/>
      <c r="E389" s="11"/>
      <c r="F389" s="12"/>
      <c r="G389" s="13" t="s">
        <v>102</v>
      </c>
      <c r="H389" s="14" t="s">
        <v>24</v>
      </c>
      <c r="I389" s="15">
        <v>1E-4</v>
      </c>
      <c r="J389" s="15">
        <f>I389*D383</f>
        <v>4.9511000000000006E-2</v>
      </c>
      <c r="K389" s="11"/>
      <c r="L389" s="58"/>
      <c r="M389" s="14" t="s">
        <v>17</v>
      </c>
      <c r="N389" s="11"/>
      <c r="P389" s="28">
        <f t="shared" si="14"/>
        <v>0</v>
      </c>
    </row>
    <row r="390" spans="1:16" s="28" customFormat="1" ht="20.100000000000001" customHeight="1" x14ac:dyDescent="0.3">
      <c r="A390" s="57">
        <v>65</v>
      </c>
      <c r="B390" s="10" t="s">
        <v>14</v>
      </c>
      <c r="C390" s="11" t="s">
        <v>15</v>
      </c>
      <c r="D390" s="11">
        <v>255.95</v>
      </c>
      <c r="E390" s="11"/>
      <c r="F390" s="12">
        <f>D390*E390</f>
        <v>0</v>
      </c>
      <c r="G390" s="13"/>
      <c r="H390" s="14"/>
      <c r="I390" s="15"/>
      <c r="J390" s="15"/>
      <c r="K390" s="11"/>
      <c r="L390" s="58"/>
      <c r="M390" s="14"/>
      <c r="N390" s="11" t="e">
        <f>#REF!</f>
        <v>#REF!</v>
      </c>
      <c r="P390" s="28" t="e">
        <f t="shared" si="14"/>
        <v>#REF!</v>
      </c>
    </row>
    <row r="391" spans="1:16" s="28" customFormat="1" ht="20.100000000000001" customHeight="1" x14ac:dyDescent="0.3">
      <c r="A391" s="57"/>
      <c r="B391" s="10"/>
      <c r="C391" s="11"/>
      <c r="D391" s="11"/>
      <c r="E391" s="11"/>
      <c r="F391" s="12"/>
      <c r="G391" s="13" t="s">
        <v>113</v>
      </c>
      <c r="H391" s="14" t="s">
        <v>19</v>
      </c>
      <c r="I391" s="15">
        <v>52</v>
      </c>
      <c r="J391" s="15">
        <f>I391*D390</f>
        <v>13309.4</v>
      </c>
      <c r="K391" s="11"/>
      <c r="L391" s="58"/>
      <c r="M391" s="14" t="s">
        <v>17</v>
      </c>
      <c r="N391" s="11"/>
      <c r="P391" s="28">
        <f t="shared" si="14"/>
        <v>0</v>
      </c>
    </row>
    <row r="392" spans="1:16" s="28" customFormat="1" ht="20.100000000000001" customHeight="1" x14ac:dyDescent="0.3">
      <c r="A392" s="57"/>
      <c r="B392" s="10"/>
      <c r="C392" s="11"/>
      <c r="D392" s="11"/>
      <c r="E392" s="11"/>
      <c r="F392" s="12"/>
      <c r="G392" s="13" t="s">
        <v>20</v>
      </c>
      <c r="H392" s="14" t="s">
        <v>21</v>
      </c>
      <c r="I392" s="15">
        <v>2.3E-2</v>
      </c>
      <c r="J392" s="15">
        <f>I392*D390</f>
        <v>5.8868499999999999</v>
      </c>
      <c r="K392" s="11"/>
      <c r="L392" s="58"/>
      <c r="M392" s="14" t="s">
        <v>17</v>
      </c>
      <c r="N392" s="11"/>
      <c r="P392" s="28">
        <f t="shared" si="14"/>
        <v>0</v>
      </c>
    </row>
    <row r="393" spans="1:16" s="28" customFormat="1" ht="20.100000000000001" customHeight="1" x14ac:dyDescent="0.3">
      <c r="A393" s="57"/>
      <c r="B393" s="10"/>
      <c r="C393" s="11"/>
      <c r="D393" s="11"/>
      <c r="E393" s="11"/>
      <c r="F393" s="12"/>
      <c r="G393" s="13" t="s">
        <v>112</v>
      </c>
      <c r="H393" s="14" t="s">
        <v>15</v>
      </c>
      <c r="I393" s="15">
        <v>0.22</v>
      </c>
      <c r="J393" s="15">
        <f>I393*D390</f>
        <v>56.308999999999997</v>
      </c>
      <c r="K393" s="11"/>
      <c r="L393" s="58"/>
      <c r="M393" s="14" t="s">
        <v>17</v>
      </c>
      <c r="N393" s="11"/>
      <c r="P393" s="28">
        <f t="shared" si="14"/>
        <v>0</v>
      </c>
    </row>
    <row r="394" spans="1:16" s="28" customFormat="1" ht="20.100000000000001" customHeight="1" x14ac:dyDescent="0.3">
      <c r="A394" s="57"/>
      <c r="B394" s="10"/>
      <c r="C394" s="11"/>
      <c r="D394" s="11"/>
      <c r="E394" s="11"/>
      <c r="F394" s="12"/>
      <c r="G394" s="80" t="s">
        <v>61</v>
      </c>
      <c r="H394" s="14" t="s">
        <v>15</v>
      </c>
      <c r="I394" s="15">
        <v>4.2999999999999997E-2</v>
      </c>
      <c r="J394" s="15">
        <f>I394*D390</f>
        <v>11.005849999999999</v>
      </c>
      <c r="K394" s="11"/>
      <c r="L394" s="58"/>
      <c r="M394" s="14" t="s">
        <v>17</v>
      </c>
      <c r="N394" s="11"/>
      <c r="P394" s="28">
        <f t="shared" si="14"/>
        <v>0</v>
      </c>
    </row>
    <row r="395" spans="1:16" s="28" customFormat="1" ht="20.100000000000001" customHeight="1" x14ac:dyDescent="0.3">
      <c r="A395" s="57"/>
      <c r="B395" s="10"/>
      <c r="C395" s="11"/>
      <c r="D395" s="11"/>
      <c r="E395" s="11"/>
      <c r="F395" s="12"/>
      <c r="G395" s="13" t="s">
        <v>102</v>
      </c>
      <c r="H395" s="14" t="s">
        <v>24</v>
      </c>
      <c r="I395" s="15">
        <v>2.9999999999999997E-4</v>
      </c>
      <c r="J395" s="15">
        <f>I395*D390</f>
        <v>7.6784999999999992E-2</v>
      </c>
      <c r="K395" s="11"/>
      <c r="L395" s="58"/>
      <c r="M395" s="14" t="s">
        <v>17</v>
      </c>
      <c r="N395" s="11"/>
      <c r="P395" s="28">
        <f t="shared" si="14"/>
        <v>0</v>
      </c>
    </row>
    <row r="396" spans="1:16" s="28" customFormat="1" ht="34.799999999999997" x14ac:dyDescent="0.3">
      <c r="A396" s="57">
        <v>66</v>
      </c>
      <c r="B396" s="10" t="s">
        <v>121</v>
      </c>
      <c r="C396" s="11" t="s">
        <v>15</v>
      </c>
      <c r="D396" s="11">
        <v>262</v>
      </c>
      <c r="E396" s="11"/>
      <c r="F396" s="12">
        <f>D396*E396</f>
        <v>0</v>
      </c>
      <c r="G396" s="13"/>
      <c r="H396" s="14"/>
      <c r="I396" s="15"/>
      <c r="J396" s="15"/>
      <c r="K396" s="11"/>
      <c r="L396" s="58"/>
      <c r="M396" s="14"/>
      <c r="N396" s="11" t="e">
        <f>#REF!</f>
        <v>#REF!</v>
      </c>
      <c r="P396" s="28" t="e">
        <f t="shared" si="14"/>
        <v>#REF!</v>
      </c>
    </row>
    <row r="397" spans="1:16" s="28" customFormat="1" ht="20.100000000000001" customHeight="1" x14ac:dyDescent="0.3">
      <c r="A397" s="57"/>
      <c r="B397" s="10"/>
      <c r="C397" s="11"/>
      <c r="D397" s="11"/>
      <c r="E397" s="11"/>
      <c r="F397" s="12"/>
      <c r="G397" s="13" t="s">
        <v>113</v>
      </c>
      <c r="H397" s="14" t="s">
        <v>19</v>
      </c>
      <c r="I397" s="15">
        <v>52</v>
      </c>
      <c r="J397" s="15">
        <f>I397*D396</f>
        <v>13624</v>
      </c>
      <c r="K397" s="11"/>
      <c r="L397" s="58"/>
      <c r="M397" s="14" t="s">
        <v>17</v>
      </c>
      <c r="N397" s="11"/>
      <c r="P397" s="28">
        <f t="shared" si="14"/>
        <v>0</v>
      </c>
    </row>
    <row r="398" spans="1:16" s="28" customFormat="1" ht="20.100000000000001" customHeight="1" x14ac:dyDescent="0.3">
      <c r="A398" s="57"/>
      <c r="B398" s="10"/>
      <c r="C398" s="11"/>
      <c r="D398" s="11"/>
      <c r="E398" s="11"/>
      <c r="F398" s="12"/>
      <c r="G398" s="13" t="s">
        <v>20</v>
      </c>
      <c r="H398" s="14" t="s">
        <v>21</v>
      </c>
      <c r="I398" s="15">
        <v>2.3E-2</v>
      </c>
      <c r="J398" s="15">
        <f>I398*D396</f>
        <v>6.0259999999999998</v>
      </c>
      <c r="K398" s="11"/>
      <c r="L398" s="58"/>
      <c r="M398" s="14" t="s">
        <v>17</v>
      </c>
      <c r="N398" s="11"/>
      <c r="P398" s="28">
        <f t="shared" si="14"/>
        <v>0</v>
      </c>
    </row>
    <row r="399" spans="1:16" s="28" customFormat="1" ht="20.100000000000001" customHeight="1" x14ac:dyDescent="0.3">
      <c r="A399" s="57"/>
      <c r="B399" s="10"/>
      <c r="C399" s="11"/>
      <c r="D399" s="11"/>
      <c r="E399" s="11"/>
      <c r="F399" s="12"/>
      <c r="G399" s="13" t="s">
        <v>112</v>
      </c>
      <c r="H399" s="14" t="s">
        <v>15</v>
      </c>
      <c r="I399" s="15">
        <v>0.22</v>
      </c>
      <c r="J399" s="15">
        <f>I399*D396</f>
        <v>57.64</v>
      </c>
      <c r="K399" s="11"/>
      <c r="L399" s="58"/>
      <c r="M399" s="14" t="s">
        <v>17</v>
      </c>
      <c r="N399" s="11"/>
      <c r="P399" s="28">
        <f t="shared" si="14"/>
        <v>0</v>
      </c>
    </row>
    <row r="400" spans="1:16" s="28" customFormat="1" ht="20.100000000000001" customHeight="1" x14ac:dyDescent="0.3">
      <c r="A400" s="57"/>
      <c r="B400" s="10"/>
      <c r="C400" s="11"/>
      <c r="D400" s="11"/>
      <c r="E400" s="11"/>
      <c r="F400" s="12"/>
      <c r="G400" s="80" t="s">
        <v>61</v>
      </c>
      <c r="H400" s="14" t="s">
        <v>15</v>
      </c>
      <c r="I400" s="15">
        <v>4.2999999999999997E-2</v>
      </c>
      <c r="J400" s="15">
        <f>I400*D396</f>
        <v>11.265999999999998</v>
      </c>
      <c r="K400" s="11"/>
      <c r="L400" s="58"/>
      <c r="M400" s="14" t="s">
        <v>17</v>
      </c>
      <c r="N400" s="11"/>
      <c r="P400" s="28">
        <f t="shared" si="14"/>
        <v>0</v>
      </c>
    </row>
    <row r="401" spans="1:16" s="28" customFormat="1" ht="20.100000000000001" customHeight="1" x14ac:dyDescent="0.3">
      <c r="A401" s="57"/>
      <c r="B401" s="10"/>
      <c r="C401" s="11"/>
      <c r="D401" s="11"/>
      <c r="E401" s="11"/>
      <c r="F401" s="12"/>
      <c r="G401" s="13" t="s">
        <v>102</v>
      </c>
      <c r="H401" s="14" t="s">
        <v>24</v>
      </c>
      <c r="I401" s="15">
        <v>5.1999999999999997E-5</v>
      </c>
      <c r="J401" s="15">
        <f>I401*D396</f>
        <v>1.3623999999999999E-2</v>
      </c>
      <c r="K401" s="11"/>
      <c r="L401" s="58"/>
      <c r="M401" s="14" t="s">
        <v>17</v>
      </c>
      <c r="N401" s="11"/>
      <c r="P401" s="28">
        <f t="shared" si="14"/>
        <v>0</v>
      </c>
    </row>
    <row r="402" spans="1:16" s="28" customFormat="1" ht="20.100000000000001" customHeight="1" x14ac:dyDescent="0.3">
      <c r="A402" s="57">
        <v>67</v>
      </c>
      <c r="B402" s="10" t="s">
        <v>25</v>
      </c>
      <c r="C402" s="11" t="s">
        <v>19</v>
      </c>
      <c r="D402" s="11">
        <f>8+1+4+3+10+5+1+10</f>
        <v>42</v>
      </c>
      <c r="E402" s="11"/>
      <c r="F402" s="12">
        <f>D402*E402</f>
        <v>0</v>
      </c>
      <c r="G402" s="13"/>
      <c r="H402" s="14"/>
      <c r="I402" s="15"/>
      <c r="J402" s="15"/>
      <c r="K402" s="11"/>
      <c r="L402" s="58"/>
      <c r="M402" s="14"/>
      <c r="N402" s="11"/>
      <c r="P402" s="28">
        <f t="shared" si="14"/>
        <v>0</v>
      </c>
    </row>
    <row r="403" spans="1:16" s="28" customFormat="1" ht="20.100000000000001" customHeight="1" x14ac:dyDescent="0.3">
      <c r="A403" s="57"/>
      <c r="B403" s="10"/>
      <c r="C403" s="11"/>
      <c r="D403" s="11"/>
      <c r="E403" s="11"/>
      <c r="F403" s="12"/>
      <c r="G403" s="76" t="s">
        <v>116</v>
      </c>
      <c r="H403" s="14" t="s">
        <v>19</v>
      </c>
      <c r="I403" s="15">
        <v>1</v>
      </c>
      <c r="J403" s="15">
        <v>26</v>
      </c>
      <c r="K403" s="11"/>
      <c r="L403" s="58"/>
      <c r="M403" s="14" t="s">
        <v>17</v>
      </c>
      <c r="N403" s="11"/>
      <c r="P403" s="28">
        <f t="shared" si="14"/>
        <v>0</v>
      </c>
    </row>
    <row r="404" spans="1:16" s="28" customFormat="1" ht="20.100000000000001" customHeight="1" x14ac:dyDescent="0.3">
      <c r="A404" s="57"/>
      <c r="B404" s="10"/>
      <c r="C404" s="11"/>
      <c r="D404" s="11"/>
      <c r="E404" s="11"/>
      <c r="F404" s="12"/>
      <c r="G404" s="76" t="s">
        <v>108</v>
      </c>
      <c r="H404" s="14" t="s">
        <v>19</v>
      </c>
      <c r="I404" s="15">
        <v>1</v>
      </c>
      <c r="J404" s="15">
        <v>8</v>
      </c>
      <c r="K404" s="11"/>
      <c r="L404" s="58"/>
      <c r="M404" s="14" t="s">
        <v>17</v>
      </c>
      <c r="N404" s="11"/>
      <c r="P404" s="28">
        <f t="shared" si="14"/>
        <v>0</v>
      </c>
    </row>
    <row r="405" spans="1:16" s="28" customFormat="1" ht="20.100000000000001" customHeight="1" x14ac:dyDescent="0.3">
      <c r="A405" s="57"/>
      <c r="B405" s="10"/>
      <c r="C405" s="11"/>
      <c r="D405" s="11"/>
      <c r="E405" s="11"/>
      <c r="F405" s="12"/>
      <c r="G405" s="76" t="s">
        <v>117</v>
      </c>
      <c r="H405" s="14" t="s">
        <v>19</v>
      </c>
      <c r="I405" s="15">
        <v>1</v>
      </c>
      <c r="J405" s="15">
        <v>1</v>
      </c>
      <c r="K405" s="11"/>
      <c r="L405" s="58"/>
      <c r="M405" s="14" t="s">
        <v>17</v>
      </c>
      <c r="N405" s="11"/>
      <c r="P405" s="28">
        <f t="shared" si="14"/>
        <v>0</v>
      </c>
    </row>
    <row r="406" spans="1:16" s="28" customFormat="1" ht="20.100000000000001" customHeight="1" x14ac:dyDescent="0.3">
      <c r="A406" s="57">
        <v>68</v>
      </c>
      <c r="B406" s="10" t="s">
        <v>118</v>
      </c>
      <c r="C406" s="11" t="s">
        <v>19</v>
      </c>
      <c r="D406" s="11">
        <f>8+1+4+3+6+5+1+24</f>
        <v>52</v>
      </c>
      <c r="E406" s="11"/>
      <c r="F406" s="12">
        <f>D406*E406</f>
        <v>0</v>
      </c>
      <c r="G406" s="13"/>
      <c r="H406" s="14"/>
      <c r="I406" s="15"/>
      <c r="J406" s="15"/>
      <c r="K406" s="11"/>
      <c r="L406" s="58"/>
      <c r="M406" s="14"/>
      <c r="N406" s="11"/>
      <c r="P406" s="28">
        <f t="shared" si="14"/>
        <v>0</v>
      </c>
    </row>
    <row r="407" spans="1:16" s="28" customFormat="1" ht="20.100000000000001" customHeight="1" x14ac:dyDescent="0.3">
      <c r="A407" s="57"/>
      <c r="B407" s="10"/>
      <c r="C407" s="11"/>
      <c r="D407" s="11"/>
      <c r="E407" s="11"/>
      <c r="F407" s="12"/>
      <c r="G407" s="76" t="s">
        <v>119</v>
      </c>
      <c r="H407" s="14" t="s">
        <v>100</v>
      </c>
      <c r="I407" s="15">
        <v>1.01</v>
      </c>
      <c r="J407" s="15">
        <v>530.16</v>
      </c>
      <c r="K407" s="11"/>
      <c r="L407" s="58"/>
      <c r="M407" s="14" t="s">
        <v>17</v>
      </c>
      <c r="N407" s="11"/>
      <c r="P407" s="28">
        <f t="shared" si="14"/>
        <v>0</v>
      </c>
    </row>
    <row r="408" spans="1:16" s="28" customFormat="1" ht="20.100000000000001" customHeight="1" x14ac:dyDescent="0.3">
      <c r="A408" s="57"/>
      <c r="B408" s="10"/>
      <c r="C408" s="11"/>
      <c r="D408" s="11"/>
      <c r="E408" s="11"/>
      <c r="F408" s="12"/>
      <c r="G408" s="76" t="s">
        <v>120</v>
      </c>
      <c r="H408" s="14" t="s">
        <v>100</v>
      </c>
      <c r="I408" s="15">
        <v>1.01</v>
      </c>
      <c r="J408" s="15">
        <v>27.72</v>
      </c>
      <c r="K408" s="11"/>
      <c r="L408" s="58"/>
      <c r="M408" s="14" t="s">
        <v>17</v>
      </c>
      <c r="N408" s="11"/>
      <c r="P408" s="28">
        <f t="shared" si="14"/>
        <v>0</v>
      </c>
    </row>
    <row r="409" spans="1:16" s="19" customFormat="1" ht="20.100000000000001" customHeight="1" x14ac:dyDescent="0.3">
      <c r="A409" s="56"/>
      <c r="B409" s="1" t="s">
        <v>128</v>
      </c>
      <c r="C409" s="5"/>
      <c r="D409" s="6"/>
      <c r="E409" s="7"/>
      <c r="F409" s="1"/>
      <c r="G409" s="8"/>
      <c r="H409" s="4"/>
      <c r="I409" s="9"/>
      <c r="J409" s="9"/>
      <c r="K409" s="7"/>
      <c r="L409" s="16"/>
      <c r="M409" s="4"/>
      <c r="N409" s="7"/>
      <c r="P409" s="28">
        <f t="shared" si="14"/>
        <v>0</v>
      </c>
    </row>
    <row r="410" spans="1:16" s="28" customFormat="1" x14ac:dyDescent="0.3">
      <c r="A410" s="57">
        <v>69</v>
      </c>
      <c r="B410" s="10" t="s">
        <v>28</v>
      </c>
      <c r="C410" s="11" t="s">
        <v>21</v>
      </c>
      <c r="D410" s="11">
        <v>95.85</v>
      </c>
      <c r="E410" s="71"/>
      <c r="F410" s="12">
        <f>D410*E410</f>
        <v>0</v>
      </c>
      <c r="G410" s="13"/>
      <c r="H410" s="14"/>
      <c r="I410" s="15"/>
      <c r="J410" s="15"/>
      <c r="K410" s="71"/>
      <c r="L410" s="58"/>
      <c r="M410" s="14"/>
      <c r="N410" s="20">
        <f>1583.33</f>
        <v>1583.33</v>
      </c>
      <c r="P410" s="28">
        <f t="shared" si="14"/>
        <v>151762.18049999999</v>
      </c>
    </row>
    <row r="411" spans="1:16" s="28" customFormat="1" ht="20.100000000000001" customHeight="1" x14ac:dyDescent="0.3">
      <c r="A411" s="57"/>
      <c r="B411" s="10"/>
      <c r="C411" s="11"/>
      <c r="D411" s="11"/>
      <c r="E411" s="11"/>
      <c r="F411" s="12"/>
      <c r="G411" s="80" t="s">
        <v>106</v>
      </c>
      <c r="H411" s="14" t="s">
        <v>19</v>
      </c>
      <c r="I411" s="15">
        <v>195</v>
      </c>
      <c r="J411" s="15">
        <f>I411*D410</f>
        <v>18690.75</v>
      </c>
      <c r="K411" s="11"/>
      <c r="L411" s="58"/>
      <c r="M411" s="14" t="s">
        <v>17</v>
      </c>
      <c r="N411" s="11"/>
      <c r="P411" s="28">
        <f t="shared" si="14"/>
        <v>0</v>
      </c>
    </row>
    <row r="412" spans="1:16" s="28" customFormat="1" ht="20.100000000000001" customHeight="1" x14ac:dyDescent="0.3">
      <c r="A412" s="57"/>
      <c r="B412" s="10"/>
      <c r="C412" s="11"/>
      <c r="D412" s="11"/>
      <c r="E412" s="11"/>
      <c r="F412" s="12"/>
      <c r="G412" s="13" t="s">
        <v>113</v>
      </c>
      <c r="H412" s="14" t="s">
        <v>19</v>
      </c>
      <c r="I412" s="15">
        <v>13</v>
      </c>
      <c r="J412" s="15">
        <f>I412*D410</f>
        <v>1246.05</v>
      </c>
      <c r="K412" s="11"/>
      <c r="L412" s="58"/>
      <c r="M412" s="14" t="s">
        <v>17</v>
      </c>
      <c r="N412" s="11"/>
      <c r="P412" s="28">
        <f t="shared" si="14"/>
        <v>0</v>
      </c>
    </row>
    <row r="413" spans="1:16" s="28" customFormat="1" ht="20.100000000000001" customHeight="1" x14ac:dyDescent="0.3">
      <c r="A413" s="57"/>
      <c r="B413" s="10"/>
      <c r="C413" s="11"/>
      <c r="D413" s="11"/>
      <c r="E413" s="11"/>
      <c r="F413" s="12"/>
      <c r="G413" s="13" t="s">
        <v>20</v>
      </c>
      <c r="H413" s="14" t="s">
        <v>21</v>
      </c>
      <c r="I413" s="15">
        <v>0.3</v>
      </c>
      <c r="J413" s="15">
        <f>I413*D410</f>
        <v>28.754999999999999</v>
      </c>
      <c r="K413" s="11"/>
      <c r="L413" s="58"/>
      <c r="M413" s="14" t="s">
        <v>17</v>
      </c>
      <c r="N413" s="11"/>
      <c r="P413" s="28">
        <f t="shared" si="14"/>
        <v>0</v>
      </c>
    </row>
    <row r="414" spans="1:16" s="28" customFormat="1" ht="20.100000000000001" customHeight="1" x14ac:dyDescent="0.3">
      <c r="A414" s="57"/>
      <c r="B414" s="10"/>
      <c r="C414" s="11"/>
      <c r="D414" s="11"/>
      <c r="E414" s="11"/>
      <c r="F414" s="12"/>
      <c r="G414" s="13" t="s">
        <v>112</v>
      </c>
      <c r="H414" s="14" t="s">
        <v>15</v>
      </c>
      <c r="I414" s="15">
        <v>2</v>
      </c>
      <c r="J414" s="15">
        <f>I414*D410</f>
        <v>191.7</v>
      </c>
      <c r="K414" s="11"/>
      <c r="L414" s="58"/>
      <c r="M414" s="14" t="s">
        <v>17</v>
      </c>
      <c r="N414" s="11"/>
      <c r="P414" s="28">
        <f t="shared" si="14"/>
        <v>0</v>
      </c>
    </row>
    <row r="415" spans="1:16" s="28" customFormat="1" ht="20.100000000000001" customHeight="1" x14ac:dyDescent="0.3">
      <c r="A415" s="57"/>
      <c r="B415" s="10"/>
      <c r="C415" s="11"/>
      <c r="D415" s="11"/>
      <c r="E415" s="11"/>
      <c r="F415" s="12"/>
      <c r="G415" s="13" t="s">
        <v>102</v>
      </c>
      <c r="H415" s="14" t="s">
        <v>24</v>
      </c>
      <c r="I415" s="15">
        <v>2.5000000000000001E-3</v>
      </c>
      <c r="J415" s="15">
        <f>I415*D410</f>
        <v>0.23962499999999998</v>
      </c>
      <c r="K415" s="11"/>
      <c r="L415" s="58"/>
      <c r="M415" s="14" t="s">
        <v>17</v>
      </c>
      <c r="N415" s="11"/>
      <c r="P415" s="28">
        <f t="shared" si="14"/>
        <v>0</v>
      </c>
    </row>
    <row r="416" spans="1:16" s="28" customFormat="1" ht="20.100000000000001" customHeight="1" x14ac:dyDescent="0.3">
      <c r="A416" s="57"/>
      <c r="B416" s="10"/>
      <c r="C416" s="11"/>
      <c r="D416" s="11"/>
      <c r="E416" s="11"/>
      <c r="F416" s="12"/>
      <c r="G416" s="76" t="s">
        <v>115</v>
      </c>
      <c r="H416" s="14" t="s">
        <v>31</v>
      </c>
      <c r="I416" s="15">
        <v>0.74074074074074103</v>
      </c>
      <c r="J416" s="15">
        <f>I416*D410</f>
        <v>71.000000000000028</v>
      </c>
      <c r="K416" s="11"/>
      <c r="L416" s="58"/>
      <c r="M416" s="14" t="s">
        <v>17</v>
      </c>
      <c r="N416" s="11"/>
      <c r="P416" s="28">
        <f t="shared" si="14"/>
        <v>0</v>
      </c>
    </row>
    <row r="417" spans="1:16" s="28" customFormat="1" ht="20.100000000000001" customHeight="1" x14ac:dyDescent="0.3">
      <c r="A417" s="57"/>
      <c r="B417" s="10"/>
      <c r="C417" s="11"/>
      <c r="D417" s="11"/>
      <c r="E417" s="11"/>
      <c r="F417" s="12"/>
      <c r="G417" s="76" t="s">
        <v>114</v>
      </c>
      <c r="H417" s="14" t="s">
        <v>31</v>
      </c>
      <c r="I417" s="15">
        <v>1.4814814814814801</v>
      </c>
      <c r="J417" s="15">
        <f>I417*D410</f>
        <v>141.99999999999986</v>
      </c>
      <c r="K417" s="11"/>
      <c r="L417" s="58"/>
      <c r="M417" s="14" t="s">
        <v>17</v>
      </c>
      <c r="N417" s="11"/>
      <c r="P417" s="28">
        <f t="shared" si="14"/>
        <v>0</v>
      </c>
    </row>
    <row r="418" spans="1:16" s="28" customFormat="1" x14ac:dyDescent="0.3">
      <c r="A418" s="57">
        <v>70</v>
      </c>
      <c r="B418" s="10" t="s">
        <v>35</v>
      </c>
      <c r="C418" s="11" t="s">
        <v>21</v>
      </c>
      <c r="D418" s="11">
        <v>2.2242500000000001</v>
      </c>
      <c r="E418" s="71"/>
      <c r="F418" s="12">
        <f>D418*E418</f>
        <v>0</v>
      </c>
      <c r="G418" s="13"/>
      <c r="H418" s="14"/>
      <c r="I418" s="15"/>
      <c r="J418" s="15"/>
      <c r="K418" s="71"/>
      <c r="L418" s="58"/>
      <c r="M418" s="14"/>
      <c r="N418" s="20">
        <v>1583.33</v>
      </c>
      <c r="P418" s="28">
        <f t="shared" si="14"/>
        <v>3521.7217525000001</v>
      </c>
    </row>
    <row r="419" spans="1:16" s="28" customFormat="1" ht="20.100000000000001" customHeight="1" x14ac:dyDescent="0.3">
      <c r="A419" s="57"/>
      <c r="B419" s="10"/>
      <c r="C419" s="11"/>
      <c r="D419" s="11"/>
      <c r="E419" s="11"/>
      <c r="F419" s="12"/>
      <c r="G419" s="13" t="s">
        <v>113</v>
      </c>
      <c r="H419" s="14" t="s">
        <v>19</v>
      </c>
      <c r="I419" s="15">
        <v>395</v>
      </c>
      <c r="J419" s="15">
        <f>I419*D418</f>
        <v>878.57875000000001</v>
      </c>
      <c r="K419" s="11"/>
      <c r="L419" s="58"/>
      <c r="M419" s="14" t="s">
        <v>17</v>
      </c>
      <c r="N419" s="11"/>
      <c r="P419" s="28">
        <f t="shared" si="14"/>
        <v>0</v>
      </c>
    </row>
    <row r="420" spans="1:16" s="28" customFormat="1" ht="20.100000000000001" customHeight="1" x14ac:dyDescent="0.3">
      <c r="A420" s="57"/>
      <c r="B420" s="10"/>
      <c r="C420" s="11"/>
      <c r="D420" s="11"/>
      <c r="E420" s="11"/>
      <c r="F420" s="12"/>
      <c r="G420" s="13" t="s">
        <v>36</v>
      </c>
      <c r="H420" s="14" t="s">
        <v>21</v>
      </c>
      <c r="I420" s="15">
        <v>0.3</v>
      </c>
      <c r="J420" s="15">
        <f>I420*D418</f>
        <v>0.66727499999999995</v>
      </c>
      <c r="K420" s="11"/>
      <c r="L420" s="58"/>
      <c r="M420" s="14" t="s">
        <v>17</v>
      </c>
      <c r="N420" s="11"/>
      <c r="P420" s="28">
        <f t="shared" si="14"/>
        <v>0</v>
      </c>
    </row>
    <row r="421" spans="1:16" s="28" customFormat="1" ht="20.100000000000001" customHeight="1" x14ac:dyDescent="0.3">
      <c r="A421" s="57"/>
      <c r="B421" s="10"/>
      <c r="C421" s="11"/>
      <c r="D421" s="11"/>
      <c r="E421" s="11"/>
      <c r="F421" s="12"/>
      <c r="G421" s="13" t="s">
        <v>112</v>
      </c>
      <c r="H421" s="14" t="s">
        <v>15</v>
      </c>
      <c r="I421" s="15">
        <v>2</v>
      </c>
      <c r="J421" s="15">
        <f>I421*D418</f>
        <v>4.4485000000000001</v>
      </c>
      <c r="K421" s="11"/>
      <c r="L421" s="58"/>
      <c r="M421" s="14" t="s">
        <v>17</v>
      </c>
      <c r="N421" s="11"/>
      <c r="P421" s="28">
        <f t="shared" si="14"/>
        <v>0</v>
      </c>
    </row>
    <row r="422" spans="1:16" s="28" customFormat="1" ht="20.100000000000001" customHeight="1" x14ac:dyDescent="0.3">
      <c r="A422" s="57"/>
      <c r="B422" s="10"/>
      <c r="C422" s="11"/>
      <c r="D422" s="11"/>
      <c r="E422" s="11"/>
      <c r="F422" s="12"/>
      <c r="G422" s="80" t="s">
        <v>61</v>
      </c>
      <c r="H422" s="14" t="s">
        <v>15</v>
      </c>
      <c r="I422" s="15">
        <v>0.41</v>
      </c>
      <c r="J422" s="15">
        <f>I422*D418</f>
        <v>0.91194249999999999</v>
      </c>
      <c r="K422" s="11"/>
      <c r="L422" s="58"/>
      <c r="M422" s="14" t="s">
        <v>17</v>
      </c>
      <c r="N422" s="11"/>
      <c r="P422" s="28">
        <f t="shared" si="14"/>
        <v>0</v>
      </c>
    </row>
    <row r="423" spans="1:16" s="28" customFormat="1" ht="20.100000000000001" customHeight="1" x14ac:dyDescent="0.3">
      <c r="A423" s="57"/>
      <c r="B423" s="10"/>
      <c r="C423" s="11"/>
      <c r="D423" s="11"/>
      <c r="E423" s="11"/>
      <c r="F423" s="12"/>
      <c r="G423" s="13" t="s">
        <v>102</v>
      </c>
      <c r="H423" s="14" t="s">
        <v>24</v>
      </c>
      <c r="I423" s="15">
        <v>5.5000000000000003E-4</v>
      </c>
      <c r="J423" s="15">
        <f>I423*D418</f>
        <v>1.2233375000000001E-3</v>
      </c>
      <c r="K423" s="11"/>
      <c r="L423" s="58"/>
      <c r="M423" s="14" t="s">
        <v>17</v>
      </c>
      <c r="N423" s="11"/>
      <c r="P423" s="28">
        <f t="shared" si="14"/>
        <v>0</v>
      </c>
    </row>
    <row r="424" spans="1:16" s="28" customFormat="1" ht="34.799999999999997" x14ac:dyDescent="0.3">
      <c r="A424" s="57">
        <v>71</v>
      </c>
      <c r="B424" s="10" t="s">
        <v>122</v>
      </c>
      <c r="C424" s="11" t="s">
        <v>21</v>
      </c>
      <c r="D424" s="11">
        <v>26.225750000000001</v>
      </c>
      <c r="E424" s="71"/>
      <c r="F424" s="12">
        <f>D424*E424</f>
        <v>0</v>
      </c>
      <c r="G424" s="13"/>
      <c r="H424" s="14"/>
      <c r="I424" s="15"/>
      <c r="J424" s="15"/>
      <c r="K424" s="71"/>
      <c r="L424" s="58"/>
      <c r="M424" s="14"/>
      <c r="N424" s="20">
        <v>1583.33</v>
      </c>
      <c r="P424" s="28">
        <f t="shared" si="14"/>
        <v>41524.016747499998</v>
      </c>
    </row>
    <row r="425" spans="1:16" s="28" customFormat="1" ht="20.100000000000001" customHeight="1" x14ac:dyDescent="0.3">
      <c r="A425" s="57"/>
      <c r="B425" s="10"/>
      <c r="C425" s="11"/>
      <c r="D425" s="11"/>
      <c r="E425" s="11"/>
      <c r="F425" s="12"/>
      <c r="G425" s="13" t="s">
        <v>113</v>
      </c>
      <c r="H425" s="14" t="s">
        <v>19</v>
      </c>
      <c r="I425" s="15">
        <v>395</v>
      </c>
      <c r="J425" s="15">
        <f>I425*D424</f>
        <v>10359.171250000001</v>
      </c>
      <c r="K425" s="11"/>
      <c r="L425" s="58"/>
      <c r="M425" s="14" t="s">
        <v>17</v>
      </c>
      <c r="N425" s="11"/>
      <c r="P425" s="28">
        <f t="shared" si="14"/>
        <v>0</v>
      </c>
    </row>
    <row r="426" spans="1:16" s="28" customFormat="1" ht="20.100000000000001" customHeight="1" x14ac:dyDescent="0.3">
      <c r="A426" s="57"/>
      <c r="B426" s="10"/>
      <c r="C426" s="11"/>
      <c r="D426" s="11"/>
      <c r="E426" s="11"/>
      <c r="F426" s="12"/>
      <c r="G426" s="13" t="s">
        <v>36</v>
      </c>
      <c r="H426" s="14" t="s">
        <v>21</v>
      </c>
      <c r="I426" s="15">
        <v>0.3</v>
      </c>
      <c r="J426" s="15">
        <f>I426*D424</f>
        <v>7.8677250000000001</v>
      </c>
      <c r="K426" s="11"/>
      <c r="L426" s="58"/>
      <c r="M426" s="14" t="s">
        <v>17</v>
      </c>
      <c r="N426" s="11"/>
      <c r="P426" s="28">
        <f t="shared" si="14"/>
        <v>0</v>
      </c>
    </row>
    <row r="427" spans="1:16" s="28" customFormat="1" ht="20.100000000000001" customHeight="1" x14ac:dyDescent="0.3">
      <c r="A427" s="57"/>
      <c r="B427" s="10"/>
      <c r="C427" s="11"/>
      <c r="D427" s="11"/>
      <c r="E427" s="11"/>
      <c r="F427" s="12"/>
      <c r="G427" s="13" t="s">
        <v>112</v>
      </c>
      <c r="H427" s="14" t="s">
        <v>15</v>
      </c>
      <c r="I427" s="15">
        <v>2</v>
      </c>
      <c r="J427" s="15">
        <f>I427*D424</f>
        <v>52.451500000000003</v>
      </c>
      <c r="K427" s="11"/>
      <c r="L427" s="58"/>
      <c r="M427" s="14" t="s">
        <v>17</v>
      </c>
      <c r="N427" s="11"/>
      <c r="P427" s="28">
        <f t="shared" si="14"/>
        <v>0</v>
      </c>
    </row>
    <row r="428" spans="1:16" s="28" customFormat="1" ht="20.100000000000001" customHeight="1" x14ac:dyDescent="0.3">
      <c r="A428" s="57"/>
      <c r="B428" s="10"/>
      <c r="C428" s="11"/>
      <c r="D428" s="11"/>
      <c r="E428" s="11"/>
      <c r="F428" s="12"/>
      <c r="G428" s="80" t="s">
        <v>61</v>
      </c>
      <c r="H428" s="14" t="s">
        <v>15</v>
      </c>
      <c r="I428" s="15">
        <v>0.3</v>
      </c>
      <c r="J428" s="15">
        <f>I428*D424</f>
        <v>7.8677250000000001</v>
      </c>
      <c r="K428" s="11"/>
      <c r="L428" s="58"/>
      <c r="M428" s="14" t="s">
        <v>17</v>
      </c>
      <c r="N428" s="11"/>
      <c r="P428" s="28">
        <f t="shared" si="14"/>
        <v>0</v>
      </c>
    </row>
    <row r="429" spans="1:16" s="28" customFormat="1" ht="20.100000000000001" customHeight="1" x14ac:dyDescent="0.3">
      <c r="A429" s="57"/>
      <c r="B429" s="10"/>
      <c r="C429" s="11"/>
      <c r="D429" s="11"/>
      <c r="E429" s="11"/>
      <c r="F429" s="12"/>
      <c r="G429" s="13" t="s">
        <v>102</v>
      </c>
      <c r="H429" s="14" t="s">
        <v>24</v>
      </c>
      <c r="I429" s="15">
        <v>2.5000000000000001E-3</v>
      </c>
      <c r="J429" s="15">
        <f>I429*D424</f>
        <v>6.5564375000000008E-2</v>
      </c>
      <c r="K429" s="11"/>
      <c r="L429" s="58"/>
      <c r="M429" s="14" t="s">
        <v>17</v>
      </c>
      <c r="N429" s="11"/>
      <c r="P429" s="28">
        <f t="shared" si="14"/>
        <v>0</v>
      </c>
    </row>
    <row r="430" spans="1:16" s="28" customFormat="1" ht="20.100000000000001" customHeight="1" x14ac:dyDescent="0.3">
      <c r="A430" s="57">
        <v>72</v>
      </c>
      <c r="B430" s="10" t="s">
        <v>33</v>
      </c>
      <c r="C430" s="11" t="s">
        <v>15</v>
      </c>
      <c r="D430" s="11">
        <v>495.11</v>
      </c>
      <c r="E430" s="11"/>
      <c r="F430" s="12">
        <f>D430*E430</f>
        <v>0</v>
      </c>
      <c r="G430" s="13"/>
      <c r="H430" s="14"/>
      <c r="I430" s="15"/>
      <c r="J430" s="15"/>
      <c r="K430" s="11"/>
      <c r="L430" s="58"/>
      <c r="M430" s="14"/>
      <c r="N430" s="11" t="e">
        <f>#REF!</f>
        <v>#REF!</v>
      </c>
      <c r="P430" s="28" t="e">
        <f t="shared" ref="P430:P476" si="15">N430*D430</f>
        <v>#REF!</v>
      </c>
    </row>
    <row r="431" spans="1:16" s="28" customFormat="1" ht="20.100000000000001" customHeight="1" x14ac:dyDescent="0.3">
      <c r="A431" s="57"/>
      <c r="B431" s="10"/>
      <c r="C431" s="11"/>
      <c r="D431" s="11"/>
      <c r="E431" s="11"/>
      <c r="F431" s="12"/>
      <c r="G431" s="80" t="s">
        <v>106</v>
      </c>
      <c r="H431" s="14" t="s">
        <v>19</v>
      </c>
      <c r="I431" s="15">
        <v>25</v>
      </c>
      <c r="J431" s="15">
        <f>I431*D430</f>
        <v>12377.75</v>
      </c>
      <c r="K431" s="11"/>
      <c r="L431" s="58"/>
      <c r="M431" s="14" t="s">
        <v>17</v>
      </c>
      <c r="N431" s="11"/>
      <c r="P431" s="28">
        <f t="shared" si="15"/>
        <v>0</v>
      </c>
    </row>
    <row r="432" spans="1:16" s="28" customFormat="1" ht="20.100000000000001" customHeight="1" x14ac:dyDescent="0.3">
      <c r="A432" s="57"/>
      <c r="B432" s="10"/>
      <c r="C432" s="11"/>
      <c r="D432" s="11"/>
      <c r="E432" s="11"/>
      <c r="F432" s="12"/>
      <c r="G432" s="13" t="s">
        <v>113</v>
      </c>
      <c r="H432" s="14" t="s">
        <v>19</v>
      </c>
      <c r="I432" s="15">
        <v>1.32</v>
      </c>
      <c r="J432" s="15">
        <f>I432*D430</f>
        <v>653.54520000000002</v>
      </c>
      <c r="K432" s="11"/>
      <c r="L432" s="58"/>
      <c r="M432" s="14" t="s">
        <v>17</v>
      </c>
      <c r="N432" s="11"/>
      <c r="P432" s="28">
        <f t="shared" si="15"/>
        <v>0</v>
      </c>
    </row>
    <row r="433" spans="1:16" s="28" customFormat="1" ht="20.100000000000001" customHeight="1" x14ac:dyDescent="0.3">
      <c r="A433" s="57"/>
      <c r="B433" s="10"/>
      <c r="C433" s="11"/>
      <c r="D433" s="11"/>
      <c r="E433" s="11"/>
      <c r="F433" s="12"/>
      <c r="G433" s="13" t="s">
        <v>20</v>
      </c>
      <c r="H433" s="14" t="s">
        <v>21</v>
      </c>
      <c r="I433" s="15">
        <v>3.4000000000000002E-2</v>
      </c>
      <c r="J433" s="15">
        <f>I433*D430</f>
        <v>16.833740000000002</v>
      </c>
      <c r="K433" s="11"/>
      <c r="L433" s="58"/>
      <c r="M433" s="14" t="s">
        <v>17</v>
      </c>
      <c r="N433" s="11"/>
      <c r="P433" s="28">
        <f t="shared" si="15"/>
        <v>0</v>
      </c>
    </row>
    <row r="434" spans="1:16" s="28" customFormat="1" ht="20.100000000000001" customHeight="1" x14ac:dyDescent="0.3">
      <c r="A434" s="57"/>
      <c r="B434" s="10"/>
      <c r="C434" s="11"/>
      <c r="D434" s="11"/>
      <c r="E434" s="11"/>
      <c r="F434" s="12"/>
      <c r="G434" s="13" t="s">
        <v>112</v>
      </c>
      <c r="H434" s="14" t="s">
        <v>15</v>
      </c>
      <c r="I434" s="15">
        <v>0.22</v>
      </c>
      <c r="J434" s="15">
        <f>I434*D430</f>
        <v>108.9242</v>
      </c>
      <c r="K434" s="11"/>
      <c r="L434" s="58"/>
      <c r="M434" s="14" t="s">
        <v>17</v>
      </c>
      <c r="N434" s="11"/>
      <c r="P434" s="28">
        <f t="shared" si="15"/>
        <v>0</v>
      </c>
    </row>
    <row r="435" spans="1:16" s="28" customFormat="1" ht="20.100000000000001" customHeight="1" x14ac:dyDescent="0.3">
      <c r="A435" s="57"/>
      <c r="B435" s="10"/>
      <c r="C435" s="11"/>
      <c r="D435" s="11"/>
      <c r="E435" s="11"/>
      <c r="F435" s="12"/>
      <c r="G435" s="80" t="s">
        <v>61</v>
      </c>
      <c r="H435" s="14" t="s">
        <v>15</v>
      </c>
      <c r="I435" s="15">
        <v>4.2999999999999997E-2</v>
      </c>
      <c r="J435" s="15">
        <f>I435*D430</f>
        <v>21.289729999999999</v>
      </c>
      <c r="K435" s="11"/>
      <c r="L435" s="58"/>
      <c r="M435" s="14" t="s">
        <v>17</v>
      </c>
      <c r="N435" s="11"/>
      <c r="P435" s="28">
        <f t="shared" si="15"/>
        <v>0</v>
      </c>
    </row>
    <row r="436" spans="1:16" s="28" customFormat="1" ht="20.100000000000001" customHeight="1" x14ac:dyDescent="0.3">
      <c r="A436" s="57"/>
      <c r="B436" s="10"/>
      <c r="C436" s="11"/>
      <c r="D436" s="11"/>
      <c r="E436" s="11"/>
      <c r="F436" s="12"/>
      <c r="G436" s="13" t="s">
        <v>102</v>
      </c>
      <c r="H436" s="14" t="s">
        <v>24</v>
      </c>
      <c r="I436" s="15">
        <v>1E-4</v>
      </c>
      <c r="J436" s="15">
        <f>I436*D430</f>
        <v>4.9511000000000006E-2</v>
      </c>
      <c r="K436" s="11"/>
      <c r="L436" s="58"/>
      <c r="M436" s="14" t="s">
        <v>17</v>
      </c>
      <c r="N436" s="11"/>
      <c r="P436" s="28">
        <f t="shared" si="15"/>
        <v>0</v>
      </c>
    </row>
    <row r="437" spans="1:16" s="28" customFormat="1" ht="20.100000000000001" customHeight="1" x14ac:dyDescent="0.3">
      <c r="A437" s="57">
        <v>73</v>
      </c>
      <c r="B437" s="10" t="s">
        <v>14</v>
      </c>
      <c r="C437" s="11" t="s">
        <v>15</v>
      </c>
      <c r="D437" s="11">
        <v>255.95</v>
      </c>
      <c r="E437" s="11"/>
      <c r="F437" s="12">
        <f>D437*E437</f>
        <v>0</v>
      </c>
      <c r="G437" s="13"/>
      <c r="H437" s="14"/>
      <c r="I437" s="15"/>
      <c r="J437" s="15"/>
      <c r="K437" s="11"/>
      <c r="L437" s="58"/>
      <c r="M437" s="14"/>
      <c r="N437" s="11" t="e">
        <f>#REF!</f>
        <v>#REF!</v>
      </c>
      <c r="P437" s="28" t="e">
        <f t="shared" si="15"/>
        <v>#REF!</v>
      </c>
    </row>
    <row r="438" spans="1:16" s="28" customFormat="1" ht="20.100000000000001" customHeight="1" x14ac:dyDescent="0.3">
      <c r="A438" s="57"/>
      <c r="B438" s="10"/>
      <c r="C438" s="11"/>
      <c r="D438" s="11"/>
      <c r="E438" s="11"/>
      <c r="F438" s="12"/>
      <c r="G438" s="13" t="s">
        <v>113</v>
      </c>
      <c r="H438" s="14" t="s">
        <v>19</v>
      </c>
      <c r="I438" s="15">
        <v>52</v>
      </c>
      <c r="J438" s="15">
        <f>I438*D437</f>
        <v>13309.4</v>
      </c>
      <c r="K438" s="11"/>
      <c r="L438" s="58"/>
      <c r="M438" s="14" t="s">
        <v>17</v>
      </c>
      <c r="N438" s="11"/>
      <c r="P438" s="28">
        <f t="shared" si="15"/>
        <v>0</v>
      </c>
    </row>
    <row r="439" spans="1:16" s="28" customFormat="1" ht="20.100000000000001" customHeight="1" x14ac:dyDescent="0.3">
      <c r="A439" s="57"/>
      <c r="B439" s="10"/>
      <c r="C439" s="11"/>
      <c r="D439" s="11"/>
      <c r="E439" s="11"/>
      <c r="F439" s="12"/>
      <c r="G439" s="13" t="s">
        <v>20</v>
      </c>
      <c r="H439" s="14" t="s">
        <v>21</v>
      </c>
      <c r="I439" s="15">
        <v>2.3E-2</v>
      </c>
      <c r="J439" s="15">
        <f>I439*D437</f>
        <v>5.8868499999999999</v>
      </c>
      <c r="K439" s="11"/>
      <c r="L439" s="58"/>
      <c r="M439" s="14" t="s">
        <v>17</v>
      </c>
      <c r="N439" s="11"/>
      <c r="P439" s="28">
        <f t="shared" si="15"/>
        <v>0</v>
      </c>
    </row>
    <row r="440" spans="1:16" s="28" customFormat="1" ht="20.100000000000001" customHeight="1" x14ac:dyDescent="0.3">
      <c r="A440" s="57"/>
      <c r="B440" s="10"/>
      <c r="C440" s="11"/>
      <c r="D440" s="11"/>
      <c r="E440" s="11"/>
      <c r="F440" s="12"/>
      <c r="G440" s="13" t="s">
        <v>112</v>
      </c>
      <c r="H440" s="14" t="s">
        <v>15</v>
      </c>
      <c r="I440" s="15">
        <v>0.22</v>
      </c>
      <c r="J440" s="15">
        <f>I440*D437</f>
        <v>56.308999999999997</v>
      </c>
      <c r="K440" s="11"/>
      <c r="L440" s="58"/>
      <c r="M440" s="14" t="s">
        <v>17</v>
      </c>
      <c r="N440" s="11"/>
      <c r="P440" s="28">
        <f t="shared" si="15"/>
        <v>0</v>
      </c>
    </row>
    <row r="441" spans="1:16" s="28" customFormat="1" ht="20.100000000000001" customHeight="1" x14ac:dyDescent="0.3">
      <c r="A441" s="57"/>
      <c r="B441" s="10"/>
      <c r="C441" s="11"/>
      <c r="D441" s="11"/>
      <c r="E441" s="11"/>
      <c r="F441" s="12"/>
      <c r="G441" s="80" t="s">
        <v>61</v>
      </c>
      <c r="H441" s="14" t="s">
        <v>15</v>
      </c>
      <c r="I441" s="15">
        <v>4.2999999999999997E-2</v>
      </c>
      <c r="J441" s="15">
        <f>I441*D437</f>
        <v>11.005849999999999</v>
      </c>
      <c r="K441" s="11"/>
      <c r="L441" s="58"/>
      <c r="M441" s="14" t="s">
        <v>17</v>
      </c>
      <c r="N441" s="11"/>
      <c r="P441" s="28">
        <f t="shared" si="15"/>
        <v>0</v>
      </c>
    </row>
    <row r="442" spans="1:16" s="28" customFormat="1" ht="20.100000000000001" customHeight="1" x14ac:dyDescent="0.3">
      <c r="A442" s="57"/>
      <c r="B442" s="10"/>
      <c r="C442" s="11"/>
      <c r="D442" s="11"/>
      <c r="E442" s="11"/>
      <c r="F442" s="12"/>
      <c r="G442" s="13" t="s">
        <v>102</v>
      </c>
      <c r="H442" s="14" t="s">
        <v>24</v>
      </c>
      <c r="I442" s="15">
        <v>2.9999999999999997E-4</v>
      </c>
      <c r="J442" s="15">
        <f>I442*D437</f>
        <v>7.6784999999999992E-2</v>
      </c>
      <c r="K442" s="11"/>
      <c r="L442" s="58"/>
      <c r="M442" s="14" t="s">
        <v>17</v>
      </c>
      <c r="N442" s="11"/>
      <c r="P442" s="28">
        <f t="shared" si="15"/>
        <v>0</v>
      </c>
    </row>
    <row r="443" spans="1:16" s="28" customFormat="1" ht="34.799999999999997" x14ac:dyDescent="0.3">
      <c r="A443" s="57">
        <v>74</v>
      </c>
      <c r="B443" s="10" t="s">
        <v>121</v>
      </c>
      <c r="C443" s="11" t="s">
        <v>15</v>
      </c>
      <c r="D443" s="11">
        <v>262</v>
      </c>
      <c r="E443" s="11"/>
      <c r="F443" s="12">
        <f>D443*E443</f>
        <v>0</v>
      </c>
      <c r="G443" s="13"/>
      <c r="H443" s="14"/>
      <c r="I443" s="15"/>
      <c r="J443" s="15"/>
      <c r="K443" s="11"/>
      <c r="L443" s="58"/>
      <c r="M443" s="14"/>
      <c r="N443" s="11" t="e">
        <f>#REF!</f>
        <v>#REF!</v>
      </c>
      <c r="P443" s="28" t="e">
        <f t="shared" si="15"/>
        <v>#REF!</v>
      </c>
    </row>
    <row r="444" spans="1:16" s="28" customFormat="1" ht="20.100000000000001" customHeight="1" x14ac:dyDescent="0.3">
      <c r="A444" s="57"/>
      <c r="B444" s="10"/>
      <c r="C444" s="11"/>
      <c r="D444" s="11"/>
      <c r="E444" s="11"/>
      <c r="F444" s="12"/>
      <c r="G444" s="13" t="s">
        <v>113</v>
      </c>
      <c r="H444" s="14" t="s">
        <v>19</v>
      </c>
      <c r="I444" s="15">
        <v>52</v>
      </c>
      <c r="J444" s="15">
        <f>I444*D443</f>
        <v>13624</v>
      </c>
      <c r="K444" s="11"/>
      <c r="L444" s="58"/>
      <c r="M444" s="14" t="s">
        <v>17</v>
      </c>
      <c r="N444" s="11"/>
      <c r="P444" s="28">
        <f t="shared" si="15"/>
        <v>0</v>
      </c>
    </row>
    <row r="445" spans="1:16" s="28" customFormat="1" ht="20.100000000000001" customHeight="1" x14ac:dyDescent="0.3">
      <c r="A445" s="57"/>
      <c r="B445" s="10"/>
      <c r="C445" s="11"/>
      <c r="D445" s="11"/>
      <c r="E445" s="11"/>
      <c r="F445" s="12"/>
      <c r="G445" s="13" t="s">
        <v>20</v>
      </c>
      <c r="H445" s="14" t="s">
        <v>21</v>
      </c>
      <c r="I445" s="15">
        <v>2.3E-2</v>
      </c>
      <c r="J445" s="15">
        <f>I445*D443</f>
        <v>6.0259999999999998</v>
      </c>
      <c r="K445" s="11"/>
      <c r="L445" s="58"/>
      <c r="M445" s="14" t="s">
        <v>17</v>
      </c>
      <c r="N445" s="11"/>
      <c r="P445" s="28">
        <f t="shared" si="15"/>
        <v>0</v>
      </c>
    </row>
    <row r="446" spans="1:16" s="28" customFormat="1" ht="20.100000000000001" customHeight="1" x14ac:dyDescent="0.3">
      <c r="A446" s="57"/>
      <c r="B446" s="10"/>
      <c r="C446" s="11"/>
      <c r="D446" s="11"/>
      <c r="E446" s="11"/>
      <c r="F446" s="12"/>
      <c r="G446" s="13" t="s">
        <v>112</v>
      </c>
      <c r="H446" s="14" t="s">
        <v>15</v>
      </c>
      <c r="I446" s="15">
        <v>0.22</v>
      </c>
      <c r="J446" s="15">
        <f>I446*D443</f>
        <v>57.64</v>
      </c>
      <c r="K446" s="11"/>
      <c r="L446" s="58"/>
      <c r="M446" s="14" t="s">
        <v>17</v>
      </c>
      <c r="N446" s="11"/>
      <c r="P446" s="28">
        <f t="shared" si="15"/>
        <v>0</v>
      </c>
    </row>
    <row r="447" spans="1:16" s="28" customFormat="1" ht="20.100000000000001" customHeight="1" x14ac:dyDescent="0.3">
      <c r="A447" s="57"/>
      <c r="B447" s="10"/>
      <c r="C447" s="11"/>
      <c r="D447" s="11"/>
      <c r="E447" s="11"/>
      <c r="F447" s="12"/>
      <c r="G447" s="80" t="s">
        <v>61</v>
      </c>
      <c r="H447" s="14" t="s">
        <v>15</v>
      </c>
      <c r="I447" s="15">
        <v>4.2999999999999997E-2</v>
      </c>
      <c r="J447" s="15">
        <f>I447*D443</f>
        <v>11.265999999999998</v>
      </c>
      <c r="K447" s="11"/>
      <c r="L447" s="58"/>
      <c r="M447" s="14" t="s">
        <v>17</v>
      </c>
      <c r="N447" s="11"/>
      <c r="P447" s="28">
        <f t="shared" si="15"/>
        <v>0</v>
      </c>
    </row>
    <row r="448" spans="1:16" s="28" customFormat="1" ht="20.100000000000001" customHeight="1" x14ac:dyDescent="0.3">
      <c r="A448" s="57"/>
      <c r="B448" s="10"/>
      <c r="C448" s="11"/>
      <c r="D448" s="11"/>
      <c r="E448" s="11"/>
      <c r="F448" s="12"/>
      <c r="G448" s="13" t="s">
        <v>102</v>
      </c>
      <c r="H448" s="14" t="s">
        <v>24</v>
      </c>
      <c r="I448" s="15">
        <v>5.1999999999999997E-5</v>
      </c>
      <c r="J448" s="15">
        <f>I448*D443</f>
        <v>1.3623999999999999E-2</v>
      </c>
      <c r="K448" s="11"/>
      <c r="L448" s="58"/>
      <c r="M448" s="14" t="s">
        <v>17</v>
      </c>
      <c r="N448" s="11"/>
      <c r="P448" s="28">
        <f t="shared" si="15"/>
        <v>0</v>
      </c>
    </row>
    <row r="449" spans="1:16" s="28" customFormat="1" ht="20.100000000000001" customHeight="1" x14ac:dyDescent="0.3">
      <c r="A449" s="57">
        <v>75</v>
      </c>
      <c r="B449" s="10" t="s">
        <v>25</v>
      </c>
      <c r="C449" s="11" t="s">
        <v>19</v>
      </c>
      <c r="D449" s="11">
        <f>8+1+4+3+10+5+1+10</f>
        <v>42</v>
      </c>
      <c r="E449" s="11"/>
      <c r="F449" s="12">
        <f>D449*E449</f>
        <v>0</v>
      </c>
      <c r="G449" s="13"/>
      <c r="H449" s="14"/>
      <c r="I449" s="15"/>
      <c r="J449" s="15"/>
      <c r="K449" s="11"/>
      <c r="L449" s="58"/>
      <c r="M449" s="14"/>
      <c r="N449" s="11"/>
      <c r="P449" s="28">
        <f t="shared" si="15"/>
        <v>0</v>
      </c>
    </row>
    <row r="450" spans="1:16" s="28" customFormat="1" ht="20.100000000000001" customHeight="1" x14ac:dyDescent="0.3">
      <c r="A450" s="57"/>
      <c r="B450" s="10"/>
      <c r="C450" s="11"/>
      <c r="D450" s="11"/>
      <c r="E450" s="11"/>
      <c r="F450" s="12"/>
      <c r="G450" s="76" t="s">
        <v>116</v>
      </c>
      <c r="H450" s="14" t="s">
        <v>19</v>
      </c>
      <c r="I450" s="15">
        <v>1</v>
      </c>
      <c r="J450" s="15">
        <v>26</v>
      </c>
      <c r="K450" s="11"/>
      <c r="L450" s="58"/>
      <c r="M450" s="14" t="s">
        <v>17</v>
      </c>
      <c r="N450" s="11"/>
      <c r="P450" s="28">
        <f t="shared" si="15"/>
        <v>0</v>
      </c>
    </row>
    <row r="451" spans="1:16" s="28" customFormat="1" ht="20.100000000000001" customHeight="1" x14ac:dyDescent="0.3">
      <c r="A451" s="57"/>
      <c r="B451" s="10"/>
      <c r="C451" s="11"/>
      <c r="D451" s="11"/>
      <c r="E451" s="11"/>
      <c r="F451" s="12"/>
      <c r="G451" s="76" t="s">
        <v>108</v>
      </c>
      <c r="H451" s="14" t="s">
        <v>19</v>
      </c>
      <c r="I451" s="15">
        <v>1</v>
      </c>
      <c r="J451" s="15">
        <v>8</v>
      </c>
      <c r="K451" s="11"/>
      <c r="L451" s="58"/>
      <c r="M451" s="14" t="s">
        <v>17</v>
      </c>
      <c r="N451" s="11"/>
      <c r="P451" s="28">
        <f t="shared" si="15"/>
        <v>0</v>
      </c>
    </row>
    <row r="452" spans="1:16" s="28" customFormat="1" ht="20.100000000000001" customHeight="1" x14ac:dyDescent="0.3">
      <c r="A452" s="57"/>
      <c r="B452" s="10"/>
      <c r="C452" s="11"/>
      <c r="D452" s="11"/>
      <c r="E452" s="11"/>
      <c r="F452" s="12"/>
      <c r="G452" s="76" t="s">
        <v>117</v>
      </c>
      <c r="H452" s="14" t="s">
        <v>19</v>
      </c>
      <c r="I452" s="15">
        <v>1</v>
      </c>
      <c r="J452" s="15">
        <v>1</v>
      </c>
      <c r="K452" s="11"/>
      <c r="L452" s="58"/>
      <c r="M452" s="14" t="s">
        <v>17</v>
      </c>
      <c r="N452" s="11"/>
      <c r="P452" s="28">
        <f t="shared" si="15"/>
        <v>0</v>
      </c>
    </row>
    <row r="453" spans="1:16" s="28" customFormat="1" ht="20.100000000000001" customHeight="1" x14ac:dyDescent="0.3">
      <c r="A453" s="57">
        <v>76</v>
      </c>
      <c r="B453" s="10" t="s">
        <v>118</v>
      </c>
      <c r="C453" s="11" t="s">
        <v>19</v>
      </c>
      <c r="D453" s="11">
        <f>8+1+4+3+6+5+1+24</f>
        <v>52</v>
      </c>
      <c r="E453" s="11"/>
      <c r="F453" s="12">
        <f>D453*E453</f>
        <v>0</v>
      </c>
      <c r="G453" s="13"/>
      <c r="H453" s="14"/>
      <c r="I453" s="15"/>
      <c r="J453" s="15"/>
      <c r="K453" s="11"/>
      <c r="L453" s="58"/>
      <c r="M453" s="14"/>
      <c r="N453" s="11"/>
      <c r="P453" s="28">
        <f t="shared" si="15"/>
        <v>0</v>
      </c>
    </row>
    <row r="454" spans="1:16" s="28" customFormat="1" ht="20.100000000000001" customHeight="1" x14ac:dyDescent="0.3">
      <c r="A454" s="57"/>
      <c r="B454" s="10"/>
      <c r="C454" s="11"/>
      <c r="D454" s="11"/>
      <c r="E454" s="11"/>
      <c r="F454" s="12"/>
      <c r="G454" s="76" t="s">
        <v>119</v>
      </c>
      <c r="H454" s="14" t="s">
        <v>100</v>
      </c>
      <c r="I454" s="15">
        <v>1.01</v>
      </c>
      <c r="J454" s="15">
        <v>530.16</v>
      </c>
      <c r="K454" s="11"/>
      <c r="L454" s="58"/>
      <c r="M454" s="14" t="s">
        <v>17</v>
      </c>
      <c r="N454" s="11"/>
      <c r="P454" s="28">
        <f t="shared" si="15"/>
        <v>0</v>
      </c>
    </row>
    <row r="455" spans="1:16" s="28" customFormat="1" ht="20.100000000000001" customHeight="1" x14ac:dyDescent="0.3">
      <c r="A455" s="57"/>
      <c r="B455" s="10"/>
      <c r="C455" s="11"/>
      <c r="D455" s="11"/>
      <c r="E455" s="11"/>
      <c r="F455" s="12"/>
      <c r="G455" s="76" t="s">
        <v>120</v>
      </c>
      <c r="H455" s="14" t="s">
        <v>100</v>
      </c>
      <c r="I455" s="15">
        <v>1.01</v>
      </c>
      <c r="J455" s="15">
        <v>27.72</v>
      </c>
      <c r="K455" s="11"/>
      <c r="L455" s="58"/>
      <c r="M455" s="14" t="s">
        <v>17</v>
      </c>
      <c r="N455" s="11"/>
      <c r="P455" s="28">
        <f t="shared" si="15"/>
        <v>0</v>
      </c>
    </row>
    <row r="456" spans="1:16" s="19" customFormat="1" ht="20.100000000000001" customHeight="1" x14ac:dyDescent="0.3">
      <c r="A456" s="56"/>
      <c r="B456" s="1" t="s">
        <v>129</v>
      </c>
      <c r="C456" s="5"/>
      <c r="D456" s="6"/>
      <c r="E456" s="7"/>
      <c r="F456" s="1"/>
      <c r="G456" s="8"/>
      <c r="H456" s="4"/>
      <c r="I456" s="9"/>
      <c r="J456" s="9"/>
      <c r="K456" s="7"/>
      <c r="L456" s="16"/>
      <c r="M456" s="4"/>
      <c r="N456" s="7"/>
      <c r="P456" s="28">
        <f t="shared" si="15"/>
        <v>0</v>
      </c>
    </row>
    <row r="457" spans="1:16" s="28" customFormat="1" x14ac:dyDescent="0.3">
      <c r="A457" s="57">
        <v>77</v>
      </c>
      <c r="B457" s="10" t="s">
        <v>28</v>
      </c>
      <c r="C457" s="11" t="s">
        <v>21</v>
      </c>
      <c r="D457" s="11">
        <v>95.85</v>
      </c>
      <c r="E457" s="71"/>
      <c r="F457" s="12">
        <f>D457*E457</f>
        <v>0</v>
      </c>
      <c r="G457" s="13"/>
      <c r="H457" s="14"/>
      <c r="I457" s="15"/>
      <c r="J457" s="15"/>
      <c r="K457" s="71"/>
      <c r="L457" s="58"/>
      <c r="M457" s="14"/>
      <c r="N457" s="20">
        <f>1583.33</f>
        <v>1583.33</v>
      </c>
      <c r="P457" s="28">
        <f t="shared" si="15"/>
        <v>151762.18049999999</v>
      </c>
    </row>
    <row r="458" spans="1:16" s="28" customFormat="1" ht="20.100000000000001" customHeight="1" x14ac:dyDescent="0.3">
      <c r="A458" s="57"/>
      <c r="B458" s="10"/>
      <c r="C458" s="11"/>
      <c r="D458" s="11"/>
      <c r="E458" s="11"/>
      <c r="F458" s="12"/>
      <c r="G458" s="80" t="s">
        <v>106</v>
      </c>
      <c r="H458" s="14" t="s">
        <v>19</v>
      </c>
      <c r="I458" s="15">
        <v>195</v>
      </c>
      <c r="J458" s="15">
        <f>I458*D457</f>
        <v>18690.75</v>
      </c>
      <c r="K458" s="11"/>
      <c r="L458" s="58"/>
      <c r="M458" s="14" t="s">
        <v>17</v>
      </c>
      <c r="N458" s="11"/>
      <c r="P458" s="28">
        <f t="shared" si="15"/>
        <v>0</v>
      </c>
    </row>
    <row r="459" spans="1:16" s="28" customFormat="1" ht="20.100000000000001" customHeight="1" x14ac:dyDescent="0.3">
      <c r="A459" s="57"/>
      <c r="B459" s="10"/>
      <c r="C459" s="11"/>
      <c r="D459" s="11"/>
      <c r="E459" s="11"/>
      <c r="F459" s="12"/>
      <c r="G459" s="13" t="s">
        <v>113</v>
      </c>
      <c r="H459" s="14" t="s">
        <v>19</v>
      </c>
      <c r="I459" s="15">
        <v>13</v>
      </c>
      <c r="J459" s="15">
        <f>I459*D457</f>
        <v>1246.05</v>
      </c>
      <c r="K459" s="11"/>
      <c r="L459" s="58"/>
      <c r="M459" s="14" t="s">
        <v>17</v>
      </c>
      <c r="N459" s="11"/>
      <c r="P459" s="28">
        <f t="shared" si="15"/>
        <v>0</v>
      </c>
    </row>
    <row r="460" spans="1:16" s="28" customFormat="1" ht="20.100000000000001" customHeight="1" x14ac:dyDescent="0.3">
      <c r="A460" s="57"/>
      <c r="B460" s="10"/>
      <c r="C460" s="11"/>
      <c r="D460" s="11"/>
      <c r="E460" s="11"/>
      <c r="F460" s="12"/>
      <c r="G460" s="13" t="s">
        <v>20</v>
      </c>
      <c r="H460" s="14" t="s">
        <v>21</v>
      </c>
      <c r="I460" s="15">
        <v>0.3</v>
      </c>
      <c r="J460" s="15">
        <f>I460*D457</f>
        <v>28.754999999999999</v>
      </c>
      <c r="K460" s="11"/>
      <c r="L460" s="58"/>
      <c r="M460" s="14" t="s">
        <v>17</v>
      </c>
      <c r="N460" s="11"/>
      <c r="P460" s="28">
        <f t="shared" si="15"/>
        <v>0</v>
      </c>
    </row>
    <row r="461" spans="1:16" s="28" customFormat="1" ht="20.100000000000001" customHeight="1" x14ac:dyDescent="0.3">
      <c r="A461" s="57"/>
      <c r="B461" s="10"/>
      <c r="C461" s="11"/>
      <c r="D461" s="11"/>
      <c r="E461" s="11"/>
      <c r="F461" s="12"/>
      <c r="G461" s="13" t="s">
        <v>112</v>
      </c>
      <c r="H461" s="14" t="s">
        <v>15</v>
      </c>
      <c r="I461" s="15">
        <v>2</v>
      </c>
      <c r="J461" s="15">
        <f>I461*D457</f>
        <v>191.7</v>
      </c>
      <c r="K461" s="11"/>
      <c r="L461" s="58"/>
      <c r="M461" s="14" t="s">
        <v>17</v>
      </c>
      <c r="N461" s="11"/>
      <c r="P461" s="28">
        <f t="shared" si="15"/>
        <v>0</v>
      </c>
    </row>
    <row r="462" spans="1:16" s="28" customFormat="1" ht="20.100000000000001" customHeight="1" x14ac:dyDescent="0.3">
      <c r="A462" s="57"/>
      <c r="B462" s="10"/>
      <c r="C462" s="11"/>
      <c r="D462" s="11"/>
      <c r="E462" s="11"/>
      <c r="F462" s="12"/>
      <c r="G462" s="13" t="s">
        <v>102</v>
      </c>
      <c r="H462" s="14" t="s">
        <v>24</v>
      </c>
      <c r="I462" s="15">
        <v>2.5000000000000001E-3</v>
      </c>
      <c r="J462" s="15">
        <f>I462*D457</f>
        <v>0.23962499999999998</v>
      </c>
      <c r="K462" s="11"/>
      <c r="L462" s="58"/>
      <c r="M462" s="14" t="s">
        <v>17</v>
      </c>
      <c r="N462" s="11"/>
      <c r="P462" s="28">
        <f t="shared" si="15"/>
        <v>0</v>
      </c>
    </row>
    <row r="463" spans="1:16" s="28" customFormat="1" ht="20.100000000000001" customHeight="1" x14ac:dyDescent="0.3">
      <c r="A463" s="57"/>
      <c r="B463" s="10"/>
      <c r="C463" s="11"/>
      <c r="D463" s="11"/>
      <c r="E463" s="11"/>
      <c r="F463" s="12"/>
      <c r="G463" s="76" t="s">
        <v>115</v>
      </c>
      <c r="H463" s="14" t="s">
        <v>31</v>
      </c>
      <c r="I463" s="15">
        <v>0.74074074074074103</v>
      </c>
      <c r="J463" s="15">
        <f>I463*D457</f>
        <v>71.000000000000028</v>
      </c>
      <c r="K463" s="11"/>
      <c r="L463" s="58"/>
      <c r="M463" s="14" t="s">
        <v>17</v>
      </c>
      <c r="N463" s="11"/>
      <c r="P463" s="28">
        <f t="shared" si="15"/>
        <v>0</v>
      </c>
    </row>
    <row r="464" spans="1:16" s="28" customFormat="1" ht="20.100000000000001" customHeight="1" x14ac:dyDescent="0.3">
      <c r="A464" s="57"/>
      <c r="B464" s="10"/>
      <c r="C464" s="11"/>
      <c r="D464" s="11"/>
      <c r="E464" s="11"/>
      <c r="F464" s="12"/>
      <c r="G464" s="76" t="s">
        <v>114</v>
      </c>
      <c r="H464" s="14" t="s">
        <v>31</v>
      </c>
      <c r="I464" s="15">
        <v>1.4814814814814801</v>
      </c>
      <c r="J464" s="15">
        <f>I464*D457</f>
        <v>141.99999999999986</v>
      </c>
      <c r="K464" s="11"/>
      <c r="L464" s="58"/>
      <c r="M464" s="14" t="s">
        <v>17</v>
      </c>
      <c r="N464" s="11"/>
      <c r="P464" s="28">
        <f t="shared" si="15"/>
        <v>0</v>
      </c>
    </row>
    <row r="465" spans="1:16" s="28" customFormat="1" x14ac:dyDescent="0.3">
      <c r="A465" s="57">
        <v>78</v>
      </c>
      <c r="B465" s="10" t="s">
        <v>35</v>
      </c>
      <c r="C465" s="11" t="s">
        <v>21</v>
      </c>
      <c r="D465" s="11">
        <v>2.2242500000000001</v>
      </c>
      <c r="E465" s="71"/>
      <c r="F465" s="12">
        <f>D465*E465</f>
        <v>0</v>
      </c>
      <c r="G465" s="13"/>
      <c r="H465" s="14"/>
      <c r="I465" s="15"/>
      <c r="J465" s="15"/>
      <c r="K465" s="71"/>
      <c r="L465" s="58"/>
      <c r="M465" s="14"/>
      <c r="N465" s="20">
        <v>1583.33</v>
      </c>
      <c r="P465" s="28">
        <f t="shared" si="15"/>
        <v>3521.7217525000001</v>
      </c>
    </row>
    <row r="466" spans="1:16" s="28" customFormat="1" ht="20.100000000000001" customHeight="1" x14ac:dyDescent="0.3">
      <c r="A466" s="57"/>
      <c r="B466" s="10"/>
      <c r="C466" s="11"/>
      <c r="D466" s="11"/>
      <c r="E466" s="11"/>
      <c r="F466" s="12"/>
      <c r="G466" s="13" t="s">
        <v>113</v>
      </c>
      <c r="H466" s="14" t="s">
        <v>19</v>
      </c>
      <c r="I466" s="15">
        <v>395</v>
      </c>
      <c r="J466" s="15">
        <f>I466*D465</f>
        <v>878.57875000000001</v>
      </c>
      <c r="K466" s="11"/>
      <c r="L466" s="58"/>
      <c r="M466" s="14" t="s">
        <v>17</v>
      </c>
      <c r="N466" s="11"/>
      <c r="P466" s="28">
        <f t="shared" si="15"/>
        <v>0</v>
      </c>
    </row>
    <row r="467" spans="1:16" s="28" customFormat="1" ht="20.100000000000001" customHeight="1" x14ac:dyDescent="0.3">
      <c r="A467" s="57"/>
      <c r="B467" s="10"/>
      <c r="C467" s="11"/>
      <c r="D467" s="11"/>
      <c r="E467" s="11"/>
      <c r="F467" s="12"/>
      <c r="G467" s="13" t="s">
        <v>36</v>
      </c>
      <c r="H467" s="14" t="s">
        <v>21</v>
      </c>
      <c r="I467" s="15">
        <v>0.3</v>
      </c>
      <c r="J467" s="15">
        <f>I467*D465</f>
        <v>0.66727499999999995</v>
      </c>
      <c r="K467" s="11"/>
      <c r="L467" s="58"/>
      <c r="M467" s="14" t="s">
        <v>17</v>
      </c>
      <c r="N467" s="11"/>
      <c r="P467" s="28">
        <f t="shared" si="15"/>
        <v>0</v>
      </c>
    </row>
    <row r="468" spans="1:16" s="28" customFormat="1" ht="20.100000000000001" customHeight="1" x14ac:dyDescent="0.3">
      <c r="A468" s="57"/>
      <c r="B468" s="10"/>
      <c r="C468" s="11"/>
      <c r="D468" s="11"/>
      <c r="E468" s="11"/>
      <c r="F468" s="12"/>
      <c r="G468" s="13" t="s">
        <v>112</v>
      </c>
      <c r="H468" s="14" t="s">
        <v>15</v>
      </c>
      <c r="I468" s="15">
        <v>2</v>
      </c>
      <c r="J468" s="15">
        <f>I468*D465</f>
        <v>4.4485000000000001</v>
      </c>
      <c r="K468" s="11"/>
      <c r="L468" s="58"/>
      <c r="M468" s="14" t="s">
        <v>17</v>
      </c>
      <c r="N468" s="11"/>
      <c r="P468" s="28">
        <f t="shared" si="15"/>
        <v>0</v>
      </c>
    </row>
    <row r="469" spans="1:16" s="28" customFormat="1" ht="20.100000000000001" customHeight="1" x14ac:dyDescent="0.3">
      <c r="A469" s="57"/>
      <c r="B469" s="10"/>
      <c r="C469" s="11"/>
      <c r="D469" s="11"/>
      <c r="E469" s="11"/>
      <c r="F469" s="12"/>
      <c r="G469" s="80" t="s">
        <v>61</v>
      </c>
      <c r="H469" s="14" t="s">
        <v>15</v>
      </c>
      <c r="I469" s="15">
        <v>0.41</v>
      </c>
      <c r="J469" s="15">
        <f>I469*D465</f>
        <v>0.91194249999999999</v>
      </c>
      <c r="K469" s="11"/>
      <c r="L469" s="58"/>
      <c r="M469" s="14" t="s">
        <v>17</v>
      </c>
      <c r="N469" s="11"/>
      <c r="P469" s="28">
        <f t="shared" si="15"/>
        <v>0</v>
      </c>
    </row>
    <row r="470" spans="1:16" s="28" customFormat="1" ht="20.100000000000001" customHeight="1" x14ac:dyDescent="0.3">
      <c r="A470" s="57"/>
      <c r="B470" s="10"/>
      <c r="C470" s="11"/>
      <c r="D470" s="11"/>
      <c r="E470" s="11"/>
      <c r="F470" s="12"/>
      <c r="G470" s="13" t="s">
        <v>102</v>
      </c>
      <c r="H470" s="14" t="s">
        <v>24</v>
      </c>
      <c r="I470" s="15">
        <v>5.5000000000000003E-4</v>
      </c>
      <c r="J470" s="15">
        <f>I470*D465</f>
        <v>1.2233375000000001E-3</v>
      </c>
      <c r="K470" s="11"/>
      <c r="L470" s="58"/>
      <c r="M470" s="14" t="s">
        <v>17</v>
      </c>
      <c r="N470" s="11"/>
      <c r="P470" s="28">
        <f t="shared" si="15"/>
        <v>0</v>
      </c>
    </row>
    <row r="471" spans="1:16" s="28" customFormat="1" ht="34.799999999999997" x14ac:dyDescent="0.3">
      <c r="A471" s="57">
        <v>79</v>
      </c>
      <c r="B471" s="10" t="s">
        <v>122</v>
      </c>
      <c r="C471" s="11" t="s">
        <v>21</v>
      </c>
      <c r="D471" s="11">
        <v>26.225750000000001</v>
      </c>
      <c r="E471" s="71"/>
      <c r="F471" s="12">
        <f>D471*E471</f>
        <v>0</v>
      </c>
      <c r="G471" s="13"/>
      <c r="H471" s="14"/>
      <c r="I471" s="15"/>
      <c r="J471" s="15"/>
      <c r="K471" s="71"/>
      <c r="L471" s="58"/>
      <c r="M471" s="14"/>
      <c r="N471" s="20">
        <v>1583.33</v>
      </c>
      <c r="P471" s="28">
        <f t="shared" si="15"/>
        <v>41524.016747499998</v>
      </c>
    </row>
    <row r="472" spans="1:16" s="28" customFormat="1" ht="20.100000000000001" customHeight="1" x14ac:dyDescent="0.3">
      <c r="A472" s="57"/>
      <c r="B472" s="10"/>
      <c r="C472" s="11"/>
      <c r="D472" s="11"/>
      <c r="E472" s="11"/>
      <c r="F472" s="12"/>
      <c r="G472" s="13" t="s">
        <v>113</v>
      </c>
      <c r="H472" s="14" t="s">
        <v>19</v>
      </c>
      <c r="I472" s="15">
        <v>395</v>
      </c>
      <c r="J472" s="15">
        <f>I472*D471</f>
        <v>10359.171250000001</v>
      </c>
      <c r="K472" s="11"/>
      <c r="L472" s="58"/>
      <c r="M472" s="14" t="s">
        <v>17</v>
      </c>
      <c r="N472" s="11"/>
      <c r="P472" s="28">
        <f t="shared" si="15"/>
        <v>0</v>
      </c>
    </row>
    <row r="473" spans="1:16" s="28" customFormat="1" ht="20.100000000000001" customHeight="1" x14ac:dyDescent="0.3">
      <c r="A473" s="57"/>
      <c r="B473" s="10"/>
      <c r="C473" s="11"/>
      <c r="D473" s="11"/>
      <c r="E473" s="11"/>
      <c r="F473" s="12"/>
      <c r="G473" s="13" t="s">
        <v>36</v>
      </c>
      <c r="H473" s="14" t="s">
        <v>21</v>
      </c>
      <c r="I473" s="15">
        <v>0.3</v>
      </c>
      <c r="J473" s="15">
        <f>I473*D471</f>
        <v>7.8677250000000001</v>
      </c>
      <c r="K473" s="11"/>
      <c r="L473" s="58"/>
      <c r="M473" s="14" t="s">
        <v>17</v>
      </c>
      <c r="N473" s="11"/>
      <c r="P473" s="28">
        <f t="shared" si="15"/>
        <v>0</v>
      </c>
    </row>
    <row r="474" spans="1:16" s="28" customFormat="1" ht="20.100000000000001" customHeight="1" x14ac:dyDescent="0.3">
      <c r="A474" s="57"/>
      <c r="B474" s="10"/>
      <c r="C474" s="11"/>
      <c r="D474" s="11"/>
      <c r="E474" s="11"/>
      <c r="F474" s="12"/>
      <c r="G474" s="13" t="s">
        <v>112</v>
      </c>
      <c r="H474" s="14" t="s">
        <v>15</v>
      </c>
      <c r="I474" s="15">
        <v>2</v>
      </c>
      <c r="J474" s="15">
        <f>I474*D471</f>
        <v>52.451500000000003</v>
      </c>
      <c r="K474" s="11"/>
      <c r="L474" s="58"/>
      <c r="M474" s="14" t="s">
        <v>17</v>
      </c>
      <c r="N474" s="11"/>
      <c r="P474" s="28">
        <f t="shared" si="15"/>
        <v>0</v>
      </c>
    </row>
    <row r="475" spans="1:16" s="28" customFormat="1" ht="20.100000000000001" customHeight="1" x14ac:dyDescent="0.3">
      <c r="A475" s="57"/>
      <c r="B475" s="10"/>
      <c r="C475" s="11"/>
      <c r="D475" s="11"/>
      <c r="E475" s="11"/>
      <c r="F475" s="12"/>
      <c r="G475" s="80" t="s">
        <v>61</v>
      </c>
      <c r="H475" s="14" t="s">
        <v>15</v>
      </c>
      <c r="I475" s="15">
        <v>0.3</v>
      </c>
      <c r="J475" s="15">
        <f>I475*D471</f>
        <v>7.8677250000000001</v>
      </c>
      <c r="K475" s="11"/>
      <c r="L475" s="58"/>
      <c r="M475" s="14" t="s">
        <v>17</v>
      </c>
      <c r="N475" s="11"/>
      <c r="P475" s="28">
        <f t="shared" si="15"/>
        <v>0</v>
      </c>
    </row>
    <row r="476" spans="1:16" s="28" customFormat="1" ht="20.100000000000001" customHeight="1" x14ac:dyDescent="0.3">
      <c r="A476" s="57"/>
      <c r="B476" s="10"/>
      <c r="C476" s="11"/>
      <c r="D476" s="11"/>
      <c r="E476" s="11"/>
      <c r="F476" s="12"/>
      <c r="G476" s="13" t="s">
        <v>102</v>
      </c>
      <c r="H476" s="14" t="s">
        <v>24</v>
      </c>
      <c r="I476" s="15">
        <v>2.5000000000000001E-3</v>
      </c>
      <c r="J476" s="15">
        <f>I476*D471</f>
        <v>6.5564375000000008E-2</v>
      </c>
      <c r="K476" s="11"/>
      <c r="L476" s="58"/>
      <c r="M476" s="14" t="s">
        <v>17</v>
      </c>
      <c r="N476" s="11"/>
      <c r="P476" s="28">
        <f t="shared" si="15"/>
        <v>0</v>
      </c>
    </row>
    <row r="477" spans="1:16" s="28" customFormat="1" ht="20.100000000000001" customHeight="1" x14ac:dyDescent="0.3">
      <c r="A477" s="57">
        <v>80</v>
      </c>
      <c r="B477" s="10" t="s">
        <v>33</v>
      </c>
      <c r="C477" s="11" t="s">
        <v>15</v>
      </c>
      <c r="D477" s="11">
        <v>495.11</v>
      </c>
      <c r="E477" s="11"/>
      <c r="F477" s="12">
        <f>D477*E477</f>
        <v>0</v>
      </c>
      <c r="G477" s="13"/>
      <c r="H477" s="14"/>
      <c r="I477" s="15"/>
      <c r="J477" s="15"/>
      <c r="K477" s="11"/>
      <c r="L477" s="58"/>
      <c r="M477" s="14"/>
      <c r="N477" s="11" t="e">
        <f>#REF!</f>
        <v>#REF!</v>
      </c>
      <c r="P477" s="28" t="e">
        <f t="shared" ref="P477:P523" si="16">N477*D477</f>
        <v>#REF!</v>
      </c>
    </row>
    <row r="478" spans="1:16" s="28" customFormat="1" ht="20.100000000000001" customHeight="1" x14ac:dyDescent="0.3">
      <c r="A478" s="57"/>
      <c r="B478" s="10"/>
      <c r="C478" s="11"/>
      <c r="D478" s="11"/>
      <c r="E478" s="11"/>
      <c r="F478" s="12"/>
      <c r="G478" s="80" t="s">
        <v>106</v>
      </c>
      <c r="H478" s="14" t="s">
        <v>19</v>
      </c>
      <c r="I478" s="15">
        <v>25</v>
      </c>
      <c r="J478" s="15">
        <f>I478*D477</f>
        <v>12377.75</v>
      </c>
      <c r="K478" s="11"/>
      <c r="L478" s="58"/>
      <c r="M478" s="14" t="s">
        <v>17</v>
      </c>
      <c r="N478" s="11"/>
      <c r="P478" s="28">
        <f t="shared" si="16"/>
        <v>0</v>
      </c>
    </row>
    <row r="479" spans="1:16" s="28" customFormat="1" ht="20.100000000000001" customHeight="1" x14ac:dyDescent="0.3">
      <c r="A479" s="57"/>
      <c r="B479" s="10"/>
      <c r="C479" s="11"/>
      <c r="D479" s="11"/>
      <c r="E479" s="11"/>
      <c r="F479" s="12"/>
      <c r="G479" s="13" t="s">
        <v>113</v>
      </c>
      <c r="H479" s="14" t="s">
        <v>19</v>
      </c>
      <c r="I479" s="15">
        <v>1.32</v>
      </c>
      <c r="J479" s="15">
        <f>I479*D477</f>
        <v>653.54520000000002</v>
      </c>
      <c r="K479" s="11"/>
      <c r="L479" s="58"/>
      <c r="M479" s="14" t="s">
        <v>17</v>
      </c>
      <c r="N479" s="11"/>
      <c r="P479" s="28">
        <f t="shared" si="16"/>
        <v>0</v>
      </c>
    </row>
    <row r="480" spans="1:16" s="28" customFormat="1" ht="20.100000000000001" customHeight="1" x14ac:dyDescent="0.3">
      <c r="A480" s="57"/>
      <c r="B480" s="10"/>
      <c r="C480" s="11"/>
      <c r="D480" s="11"/>
      <c r="E480" s="11"/>
      <c r="F480" s="12"/>
      <c r="G480" s="13" t="s">
        <v>20</v>
      </c>
      <c r="H480" s="14" t="s">
        <v>21</v>
      </c>
      <c r="I480" s="15">
        <v>3.4000000000000002E-2</v>
      </c>
      <c r="J480" s="15">
        <f>I480*D477</f>
        <v>16.833740000000002</v>
      </c>
      <c r="K480" s="11"/>
      <c r="L480" s="58"/>
      <c r="M480" s="14" t="s">
        <v>17</v>
      </c>
      <c r="N480" s="11"/>
      <c r="P480" s="28">
        <f t="shared" si="16"/>
        <v>0</v>
      </c>
    </row>
    <row r="481" spans="1:16" s="28" customFormat="1" ht="20.100000000000001" customHeight="1" x14ac:dyDescent="0.3">
      <c r="A481" s="57"/>
      <c r="B481" s="10"/>
      <c r="C481" s="11"/>
      <c r="D481" s="11"/>
      <c r="E481" s="11"/>
      <c r="F481" s="12"/>
      <c r="G481" s="13" t="s">
        <v>112</v>
      </c>
      <c r="H481" s="14" t="s">
        <v>15</v>
      </c>
      <c r="I481" s="15">
        <v>0.22</v>
      </c>
      <c r="J481" s="15">
        <f>I481*D477</f>
        <v>108.9242</v>
      </c>
      <c r="K481" s="11"/>
      <c r="L481" s="58"/>
      <c r="M481" s="14" t="s">
        <v>17</v>
      </c>
      <c r="N481" s="11"/>
      <c r="P481" s="28">
        <f t="shared" si="16"/>
        <v>0</v>
      </c>
    </row>
    <row r="482" spans="1:16" s="28" customFormat="1" ht="20.100000000000001" customHeight="1" x14ac:dyDescent="0.3">
      <c r="A482" s="57"/>
      <c r="B482" s="10"/>
      <c r="C482" s="11"/>
      <c r="D482" s="11"/>
      <c r="E482" s="11"/>
      <c r="F482" s="12"/>
      <c r="G482" s="80" t="s">
        <v>61</v>
      </c>
      <c r="H482" s="14" t="s">
        <v>15</v>
      </c>
      <c r="I482" s="15">
        <v>4.2999999999999997E-2</v>
      </c>
      <c r="J482" s="15">
        <f>I482*D477</f>
        <v>21.289729999999999</v>
      </c>
      <c r="K482" s="11"/>
      <c r="L482" s="58"/>
      <c r="M482" s="14" t="s">
        <v>17</v>
      </c>
      <c r="N482" s="11"/>
      <c r="P482" s="28">
        <f t="shared" si="16"/>
        <v>0</v>
      </c>
    </row>
    <row r="483" spans="1:16" s="28" customFormat="1" ht="20.100000000000001" customHeight="1" x14ac:dyDescent="0.3">
      <c r="A483" s="57"/>
      <c r="B483" s="10"/>
      <c r="C483" s="11"/>
      <c r="D483" s="11"/>
      <c r="E483" s="11"/>
      <c r="F483" s="12"/>
      <c r="G483" s="13" t="s">
        <v>102</v>
      </c>
      <c r="H483" s="14" t="s">
        <v>24</v>
      </c>
      <c r="I483" s="15">
        <v>1E-4</v>
      </c>
      <c r="J483" s="15">
        <f>I483*D477</f>
        <v>4.9511000000000006E-2</v>
      </c>
      <c r="K483" s="11"/>
      <c r="L483" s="58"/>
      <c r="M483" s="14" t="s">
        <v>17</v>
      </c>
      <c r="N483" s="11"/>
      <c r="P483" s="28">
        <f t="shared" si="16"/>
        <v>0</v>
      </c>
    </row>
    <row r="484" spans="1:16" s="28" customFormat="1" ht="20.100000000000001" customHeight="1" x14ac:dyDescent="0.3">
      <c r="A484" s="57">
        <v>81</v>
      </c>
      <c r="B484" s="10" t="s">
        <v>14</v>
      </c>
      <c r="C484" s="11" t="s">
        <v>15</v>
      </c>
      <c r="D484" s="11">
        <v>255.95</v>
      </c>
      <c r="E484" s="11"/>
      <c r="F484" s="12">
        <f>D484*E484</f>
        <v>0</v>
      </c>
      <c r="G484" s="13"/>
      <c r="H484" s="14"/>
      <c r="I484" s="15"/>
      <c r="J484" s="15"/>
      <c r="K484" s="11"/>
      <c r="L484" s="58"/>
      <c r="M484" s="14"/>
      <c r="N484" s="11" t="e">
        <f>#REF!</f>
        <v>#REF!</v>
      </c>
      <c r="P484" s="28" t="e">
        <f t="shared" si="16"/>
        <v>#REF!</v>
      </c>
    </row>
    <row r="485" spans="1:16" s="28" customFormat="1" ht="20.100000000000001" customHeight="1" x14ac:dyDescent="0.3">
      <c r="A485" s="57"/>
      <c r="B485" s="10"/>
      <c r="C485" s="11"/>
      <c r="D485" s="11"/>
      <c r="E485" s="11"/>
      <c r="F485" s="12"/>
      <c r="G485" s="13" t="s">
        <v>113</v>
      </c>
      <c r="H485" s="14" t="s">
        <v>19</v>
      </c>
      <c r="I485" s="15">
        <v>52</v>
      </c>
      <c r="J485" s="15">
        <f>I485*D484</f>
        <v>13309.4</v>
      </c>
      <c r="K485" s="11"/>
      <c r="L485" s="58"/>
      <c r="M485" s="14" t="s">
        <v>17</v>
      </c>
      <c r="N485" s="11"/>
      <c r="P485" s="28">
        <f t="shared" si="16"/>
        <v>0</v>
      </c>
    </row>
    <row r="486" spans="1:16" s="28" customFormat="1" ht="20.100000000000001" customHeight="1" x14ac:dyDescent="0.3">
      <c r="A486" s="57"/>
      <c r="B486" s="10"/>
      <c r="C486" s="11"/>
      <c r="D486" s="11"/>
      <c r="E486" s="11"/>
      <c r="F486" s="12"/>
      <c r="G486" s="13" t="s">
        <v>20</v>
      </c>
      <c r="H486" s="14" t="s">
        <v>21</v>
      </c>
      <c r="I486" s="15">
        <v>2.3E-2</v>
      </c>
      <c r="J486" s="15">
        <f>I486*D484</f>
        <v>5.8868499999999999</v>
      </c>
      <c r="K486" s="11"/>
      <c r="L486" s="58"/>
      <c r="M486" s="14" t="s">
        <v>17</v>
      </c>
      <c r="N486" s="11"/>
      <c r="P486" s="28">
        <f t="shared" si="16"/>
        <v>0</v>
      </c>
    </row>
    <row r="487" spans="1:16" s="28" customFormat="1" ht="20.100000000000001" customHeight="1" x14ac:dyDescent="0.3">
      <c r="A487" s="57"/>
      <c r="B487" s="10"/>
      <c r="C487" s="11"/>
      <c r="D487" s="11"/>
      <c r="E487" s="11"/>
      <c r="F487" s="12"/>
      <c r="G487" s="13" t="s">
        <v>112</v>
      </c>
      <c r="H487" s="14" t="s">
        <v>15</v>
      </c>
      <c r="I487" s="15">
        <v>0.22</v>
      </c>
      <c r="J487" s="15">
        <f>I487*D484</f>
        <v>56.308999999999997</v>
      </c>
      <c r="K487" s="11"/>
      <c r="L487" s="58"/>
      <c r="M487" s="14" t="s">
        <v>17</v>
      </c>
      <c r="N487" s="11"/>
      <c r="P487" s="28">
        <f t="shared" si="16"/>
        <v>0</v>
      </c>
    </row>
    <row r="488" spans="1:16" s="28" customFormat="1" ht="20.100000000000001" customHeight="1" x14ac:dyDescent="0.3">
      <c r="A488" s="57"/>
      <c r="B488" s="10"/>
      <c r="C488" s="11"/>
      <c r="D488" s="11"/>
      <c r="E488" s="11"/>
      <c r="F488" s="12"/>
      <c r="G488" s="80" t="s">
        <v>61</v>
      </c>
      <c r="H488" s="14" t="s">
        <v>15</v>
      </c>
      <c r="I488" s="15">
        <v>4.2999999999999997E-2</v>
      </c>
      <c r="J488" s="15">
        <f>I488*D484</f>
        <v>11.005849999999999</v>
      </c>
      <c r="K488" s="11"/>
      <c r="L488" s="58"/>
      <c r="M488" s="14" t="s">
        <v>17</v>
      </c>
      <c r="N488" s="11"/>
      <c r="P488" s="28">
        <f t="shared" si="16"/>
        <v>0</v>
      </c>
    </row>
    <row r="489" spans="1:16" s="28" customFormat="1" ht="20.100000000000001" customHeight="1" x14ac:dyDescent="0.3">
      <c r="A489" s="57"/>
      <c r="B489" s="10"/>
      <c r="C489" s="11"/>
      <c r="D489" s="11"/>
      <c r="E489" s="11"/>
      <c r="F489" s="12"/>
      <c r="G489" s="13" t="s">
        <v>102</v>
      </c>
      <c r="H489" s="14" t="s">
        <v>24</v>
      </c>
      <c r="I489" s="15">
        <v>2.9999999999999997E-4</v>
      </c>
      <c r="J489" s="15">
        <f>I489*D484</f>
        <v>7.6784999999999992E-2</v>
      </c>
      <c r="K489" s="11"/>
      <c r="L489" s="58"/>
      <c r="M489" s="14" t="s">
        <v>17</v>
      </c>
      <c r="N489" s="11"/>
      <c r="P489" s="28">
        <f t="shared" si="16"/>
        <v>0</v>
      </c>
    </row>
    <row r="490" spans="1:16" s="28" customFormat="1" ht="34.799999999999997" x14ac:dyDescent="0.3">
      <c r="A490" s="57">
        <v>82</v>
      </c>
      <c r="B490" s="10" t="s">
        <v>121</v>
      </c>
      <c r="C490" s="11" t="s">
        <v>15</v>
      </c>
      <c r="D490" s="11">
        <v>262</v>
      </c>
      <c r="E490" s="11"/>
      <c r="F490" s="12">
        <f>D490*E490</f>
        <v>0</v>
      </c>
      <c r="G490" s="13"/>
      <c r="H490" s="14"/>
      <c r="I490" s="15"/>
      <c r="J490" s="15"/>
      <c r="K490" s="11"/>
      <c r="L490" s="58"/>
      <c r="M490" s="14"/>
      <c r="N490" s="11" t="e">
        <f>#REF!</f>
        <v>#REF!</v>
      </c>
      <c r="P490" s="28" t="e">
        <f t="shared" si="16"/>
        <v>#REF!</v>
      </c>
    </row>
    <row r="491" spans="1:16" s="28" customFormat="1" ht="20.100000000000001" customHeight="1" x14ac:dyDescent="0.3">
      <c r="A491" s="57"/>
      <c r="B491" s="10"/>
      <c r="C491" s="11"/>
      <c r="D491" s="11"/>
      <c r="E491" s="11"/>
      <c r="F491" s="12"/>
      <c r="G491" s="13" t="s">
        <v>113</v>
      </c>
      <c r="H491" s="14" t="s">
        <v>19</v>
      </c>
      <c r="I491" s="15">
        <v>52</v>
      </c>
      <c r="J491" s="15">
        <f>I491*D490</f>
        <v>13624</v>
      </c>
      <c r="K491" s="11"/>
      <c r="L491" s="58"/>
      <c r="M491" s="14" t="s">
        <v>17</v>
      </c>
      <c r="N491" s="11"/>
      <c r="P491" s="28">
        <f t="shared" si="16"/>
        <v>0</v>
      </c>
    </row>
    <row r="492" spans="1:16" s="28" customFormat="1" ht="20.100000000000001" customHeight="1" x14ac:dyDescent="0.3">
      <c r="A492" s="57"/>
      <c r="B492" s="10"/>
      <c r="C492" s="11"/>
      <c r="D492" s="11"/>
      <c r="E492" s="11"/>
      <c r="F492" s="12"/>
      <c r="G492" s="13" t="s">
        <v>20</v>
      </c>
      <c r="H492" s="14" t="s">
        <v>21</v>
      </c>
      <c r="I492" s="15">
        <v>2.3E-2</v>
      </c>
      <c r="J492" s="15">
        <f>I492*D490</f>
        <v>6.0259999999999998</v>
      </c>
      <c r="K492" s="11"/>
      <c r="L492" s="58"/>
      <c r="M492" s="14" t="s">
        <v>17</v>
      </c>
      <c r="N492" s="11"/>
      <c r="P492" s="28">
        <f t="shared" si="16"/>
        <v>0</v>
      </c>
    </row>
    <row r="493" spans="1:16" s="28" customFormat="1" ht="20.100000000000001" customHeight="1" x14ac:dyDescent="0.3">
      <c r="A493" s="57"/>
      <c r="B493" s="10"/>
      <c r="C493" s="11"/>
      <c r="D493" s="11"/>
      <c r="E493" s="11"/>
      <c r="F493" s="12"/>
      <c r="G493" s="13" t="s">
        <v>112</v>
      </c>
      <c r="H493" s="14" t="s">
        <v>15</v>
      </c>
      <c r="I493" s="15">
        <v>0.22</v>
      </c>
      <c r="J493" s="15">
        <f>I493*D490</f>
        <v>57.64</v>
      </c>
      <c r="K493" s="11"/>
      <c r="L493" s="58"/>
      <c r="M493" s="14" t="s">
        <v>17</v>
      </c>
      <c r="N493" s="11"/>
      <c r="P493" s="28">
        <f t="shared" si="16"/>
        <v>0</v>
      </c>
    </row>
    <row r="494" spans="1:16" s="28" customFormat="1" ht="20.100000000000001" customHeight="1" x14ac:dyDescent="0.3">
      <c r="A494" s="57"/>
      <c r="B494" s="10"/>
      <c r="C494" s="11"/>
      <c r="D494" s="11"/>
      <c r="E494" s="11"/>
      <c r="F494" s="12"/>
      <c r="G494" s="80" t="s">
        <v>61</v>
      </c>
      <c r="H494" s="14" t="s">
        <v>15</v>
      </c>
      <c r="I494" s="15">
        <v>4.2999999999999997E-2</v>
      </c>
      <c r="J494" s="15">
        <f>I494*D490</f>
        <v>11.265999999999998</v>
      </c>
      <c r="K494" s="11"/>
      <c r="L494" s="58"/>
      <c r="M494" s="14" t="s">
        <v>17</v>
      </c>
      <c r="N494" s="11"/>
      <c r="P494" s="28">
        <f t="shared" si="16"/>
        <v>0</v>
      </c>
    </row>
    <row r="495" spans="1:16" s="28" customFormat="1" ht="20.100000000000001" customHeight="1" x14ac:dyDescent="0.3">
      <c r="A495" s="57"/>
      <c r="B495" s="10"/>
      <c r="C495" s="11"/>
      <c r="D495" s="11"/>
      <c r="E495" s="11"/>
      <c r="F495" s="12"/>
      <c r="G495" s="13" t="s">
        <v>102</v>
      </c>
      <c r="H495" s="14" t="s">
        <v>24</v>
      </c>
      <c r="I495" s="15">
        <v>5.1999999999999997E-5</v>
      </c>
      <c r="J495" s="15">
        <f>I495*D490</f>
        <v>1.3623999999999999E-2</v>
      </c>
      <c r="K495" s="11"/>
      <c r="L495" s="58"/>
      <c r="M495" s="14" t="s">
        <v>17</v>
      </c>
      <c r="N495" s="11"/>
      <c r="P495" s="28">
        <f t="shared" si="16"/>
        <v>0</v>
      </c>
    </row>
    <row r="496" spans="1:16" s="28" customFormat="1" ht="20.100000000000001" customHeight="1" x14ac:dyDescent="0.3">
      <c r="A496" s="57">
        <v>83</v>
      </c>
      <c r="B496" s="10" t="s">
        <v>25</v>
      </c>
      <c r="C496" s="11" t="s">
        <v>19</v>
      </c>
      <c r="D496" s="11">
        <f>8+1+4+3+10+5+1+10</f>
        <v>42</v>
      </c>
      <c r="E496" s="11"/>
      <c r="F496" s="12">
        <f>D496*E496</f>
        <v>0</v>
      </c>
      <c r="G496" s="13"/>
      <c r="H496" s="14"/>
      <c r="I496" s="15"/>
      <c r="J496" s="15"/>
      <c r="K496" s="11"/>
      <c r="L496" s="58"/>
      <c r="M496" s="14"/>
      <c r="N496" s="11"/>
      <c r="P496" s="28">
        <f t="shared" si="16"/>
        <v>0</v>
      </c>
    </row>
    <row r="497" spans="1:16" s="28" customFormat="1" ht="20.100000000000001" customHeight="1" x14ac:dyDescent="0.3">
      <c r="A497" s="57"/>
      <c r="B497" s="10"/>
      <c r="C497" s="11"/>
      <c r="D497" s="11"/>
      <c r="E497" s="11"/>
      <c r="F497" s="12"/>
      <c r="G497" s="76" t="s">
        <v>116</v>
      </c>
      <c r="H497" s="14" t="s">
        <v>19</v>
      </c>
      <c r="I497" s="15">
        <v>1</v>
      </c>
      <c r="J497" s="15">
        <v>26</v>
      </c>
      <c r="K497" s="11"/>
      <c r="L497" s="58"/>
      <c r="M497" s="14" t="s">
        <v>17</v>
      </c>
      <c r="N497" s="11"/>
      <c r="P497" s="28">
        <f t="shared" si="16"/>
        <v>0</v>
      </c>
    </row>
    <row r="498" spans="1:16" s="28" customFormat="1" ht="20.100000000000001" customHeight="1" x14ac:dyDescent="0.3">
      <c r="A498" s="57"/>
      <c r="B498" s="10"/>
      <c r="C498" s="11"/>
      <c r="D498" s="11"/>
      <c r="E498" s="11"/>
      <c r="F498" s="12"/>
      <c r="G498" s="76" t="s">
        <v>108</v>
      </c>
      <c r="H498" s="14" t="s">
        <v>19</v>
      </c>
      <c r="I498" s="15">
        <v>1</v>
      </c>
      <c r="J498" s="15">
        <v>8</v>
      </c>
      <c r="K498" s="11"/>
      <c r="L498" s="58"/>
      <c r="M498" s="14" t="s">
        <v>17</v>
      </c>
      <c r="N498" s="11"/>
      <c r="P498" s="28">
        <f t="shared" si="16"/>
        <v>0</v>
      </c>
    </row>
    <row r="499" spans="1:16" s="28" customFormat="1" ht="20.100000000000001" customHeight="1" x14ac:dyDescent="0.3">
      <c r="A499" s="57"/>
      <c r="B499" s="10"/>
      <c r="C499" s="11"/>
      <c r="D499" s="11"/>
      <c r="E499" s="11"/>
      <c r="F499" s="12"/>
      <c r="G499" s="76" t="s">
        <v>117</v>
      </c>
      <c r="H499" s="14" t="s">
        <v>19</v>
      </c>
      <c r="I499" s="15">
        <v>1</v>
      </c>
      <c r="J499" s="15">
        <v>1</v>
      </c>
      <c r="K499" s="11"/>
      <c r="L499" s="58"/>
      <c r="M499" s="14" t="s">
        <v>17</v>
      </c>
      <c r="N499" s="11"/>
      <c r="P499" s="28">
        <f t="shared" si="16"/>
        <v>0</v>
      </c>
    </row>
    <row r="500" spans="1:16" s="28" customFormat="1" ht="20.100000000000001" customHeight="1" x14ac:dyDescent="0.3">
      <c r="A500" s="57">
        <v>84</v>
      </c>
      <c r="B500" s="10" t="s">
        <v>118</v>
      </c>
      <c r="C500" s="11" t="s">
        <v>19</v>
      </c>
      <c r="D500" s="11">
        <f>8+1+4+3+6+5+1+24</f>
        <v>52</v>
      </c>
      <c r="E500" s="11"/>
      <c r="F500" s="12">
        <f>D500*E500</f>
        <v>0</v>
      </c>
      <c r="G500" s="13"/>
      <c r="H500" s="14"/>
      <c r="I500" s="15"/>
      <c r="J500" s="15"/>
      <c r="K500" s="11"/>
      <c r="L500" s="58"/>
      <c r="M500" s="14"/>
      <c r="N500" s="11"/>
      <c r="P500" s="28">
        <f t="shared" si="16"/>
        <v>0</v>
      </c>
    </row>
    <row r="501" spans="1:16" s="28" customFormat="1" ht="20.100000000000001" customHeight="1" x14ac:dyDescent="0.3">
      <c r="A501" s="57"/>
      <c r="B501" s="10"/>
      <c r="C501" s="11"/>
      <c r="D501" s="11"/>
      <c r="E501" s="11"/>
      <c r="F501" s="12"/>
      <c r="G501" s="76" t="s">
        <v>119</v>
      </c>
      <c r="H501" s="14" t="s">
        <v>100</v>
      </c>
      <c r="I501" s="15">
        <v>1.01</v>
      </c>
      <c r="J501" s="15">
        <v>530.16</v>
      </c>
      <c r="K501" s="11"/>
      <c r="L501" s="58"/>
      <c r="M501" s="14" t="s">
        <v>17</v>
      </c>
      <c r="N501" s="11"/>
      <c r="P501" s="28">
        <f t="shared" si="16"/>
        <v>0</v>
      </c>
    </row>
    <row r="502" spans="1:16" s="28" customFormat="1" ht="20.100000000000001" customHeight="1" x14ac:dyDescent="0.3">
      <c r="A502" s="57"/>
      <c r="B502" s="10"/>
      <c r="C502" s="11"/>
      <c r="D502" s="11"/>
      <c r="E502" s="11"/>
      <c r="F502" s="12"/>
      <c r="G502" s="76" t="s">
        <v>120</v>
      </c>
      <c r="H502" s="14" t="s">
        <v>100</v>
      </c>
      <c r="I502" s="15">
        <v>1.01</v>
      </c>
      <c r="J502" s="15">
        <v>27.72</v>
      </c>
      <c r="K502" s="11"/>
      <c r="L502" s="58"/>
      <c r="M502" s="14" t="s">
        <v>17</v>
      </c>
      <c r="N502" s="11"/>
      <c r="P502" s="28">
        <f t="shared" si="16"/>
        <v>0</v>
      </c>
    </row>
    <row r="503" spans="1:16" s="19" customFormat="1" ht="20.100000000000001" customHeight="1" x14ac:dyDescent="0.3">
      <c r="A503" s="56"/>
      <c r="B503" s="1" t="s">
        <v>130</v>
      </c>
      <c r="C503" s="5"/>
      <c r="D503" s="6"/>
      <c r="E503" s="7"/>
      <c r="F503" s="1"/>
      <c r="G503" s="8"/>
      <c r="H503" s="4"/>
      <c r="I503" s="9"/>
      <c r="J503" s="9"/>
      <c r="K503" s="7"/>
      <c r="L503" s="16"/>
      <c r="M503" s="4"/>
      <c r="N503" s="7"/>
      <c r="P503" s="28">
        <f t="shared" si="16"/>
        <v>0</v>
      </c>
    </row>
    <row r="504" spans="1:16" s="28" customFormat="1" x14ac:dyDescent="0.3">
      <c r="A504" s="57">
        <v>85</v>
      </c>
      <c r="B504" s="10" t="s">
        <v>28</v>
      </c>
      <c r="C504" s="11" t="s">
        <v>21</v>
      </c>
      <c r="D504" s="11">
        <v>95.85</v>
      </c>
      <c r="E504" s="71"/>
      <c r="F504" s="12">
        <f>D504*E504</f>
        <v>0</v>
      </c>
      <c r="G504" s="13"/>
      <c r="H504" s="14"/>
      <c r="I504" s="15"/>
      <c r="J504" s="15"/>
      <c r="K504" s="71"/>
      <c r="L504" s="58"/>
      <c r="M504" s="14"/>
      <c r="N504" s="20">
        <f>1583.33</f>
        <v>1583.33</v>
      </c>
      <c r="P504" s="28">
        <f t="shared" si="16"/>
        <v>151762.18049999999</v>
      </c>
    </row>
    <row r="505" spans="1:16" s="28" customFormat="1" ht="20.100000000000001" customHeight="1" x14ac:dyDescent="0.3">
      <c r="A505" s="57"/>
      <c r="B505" s="10"/>
      <c r="C505" s="11"/>
      <c r="D505" s="11"/>
      <c r="E505" s="11"/>
      <c r="F505" s="12"/>
      <c r="G505" s="80" t="s">
        <v>106</v>
      </c>
      <c r="H505" s="14" t="s">
        <v>19</v>
      </c>
      <c r="I505" s="15">
        <v>195</v>
      </c>
      <c r="J505" s="15">
        <f>I505*D504</f>
        <v>18690.75</v>
      </c>
      <c r="K505" s="11"/>
      <c r="L505" s="58"/>
      <c r="M505" s="14" t="s">
        <v>17</v>
      </c>
      <c r="N505" s="11"/>
      <c r="P505" s="28">
        <f t="shared" si="16"/>
        <v>0</v>
      </c>
    </row>
    <row r="506" spans="1:16" s="28" customFormat="1" ht="20.100000000000001" customHeight="1" x14ac:dyDescent="0.3">
      <c r="A506" s="57"/>
      <c r="B506" s="10"/>
      <c r="C506" s="11"/>
      <c r="D506" s="11"/>
      <c r="E506" s="11"/>
      <c r="F506" s="12"/>
      <c r="G506" s="13" t="s">
        <v>113</v>
      </c>
      <c r="H506" s="14" t="s">
        <v>19</v>
      </c>
      <c r="I506" s="15">
        <v>13</v>
      </c>
      <c r="J506" s="15">
        <f>I506*D504</f>
        <v>1246.05</v>
      </c>
      <c r="K506" s="11"/>
      <c r="L506" s="58"/>
      <c r="M506" s="14" t="s">
        <v>17</v>
      </c>
      <c r="N506" s="11"/>
      <c r="P506" s="28">
        <f t="shared" si="16"/>
        <v>0</v>
      </c>
    </row>
    <row r="507" spans="1:16" s="28" customFormat="1" ht="20.100000000000001" customHeight="1" x14ac:dyDescent="0.3">
      <c r="A507" s="57"/>
      <c r="B507" s="10"/>
      <c r="C507" s="11"/>
      <c r="D507" s="11"/>
      <c r="E507" s="11"/>
      <c r="F507" s="12"/>
      <c r="G507" s="13" t="s">
        <v>20</v>
      </c>
      <c r="H507" s="14" t="s">
        <v>21</v>
      </c>
      <c r="I507" s="15">
        <v>0.3</v>
      </c>
      <c r="J507" s="15">
        <f>I507*D504</f>
        <v>28.754999999999999</v>
      </c>
      <c r="K507" s="11"/>
      <c r="L507" s="58"/>
      <c r="M507" s="14" t="s">
        <v>17</v>
      </c>
      <c r="N507" s="11"/>
      <c r="P507" s="28">
        <f t="shared" si="16"/>
        <v>0</v>
      </c>
    </row>
    <row r="508" spans="1:16" s="28" customFormat="1" ht="20.100000000000001" customHeight="1" x14ac:dyDescent="0.3">
      <c r="A508" s="57"/>
      <c r="B508" s="10"/>
      <c r="C508" s="11"/>
      <c r="D508" s="11"/>
      <c r="E508" s="11"/>
      <c r="F508" s="12"/>
      <c r="G508" s="13" t="s">
        <v>112</v>
      </c>
      <c r="H508" s="14" t="s">
        <v>15</v>
      </c>
      <c r="I508" s="15">
        <v>2</v>
      </c>
      <c r="J508" s="15">
        <f>I508*D504</f>
        <v>191.7</v>
      </c>
      <c r="K508" s="11"/>
      <c r="L508" s="58"/>
      <c r="M508" s="14" t="s">
        <v>17</v>
      </c>
      <c r="N508" s="11"/>
      <c r="P508" s="28">
        <f t="shared" si="16"/>
        <v>0</v>
      </c>
    </row>
    <row r="509" spans="1:16" s="28" customFormat="1" ht="20.100000000000001" customHeight="1" x14ac:dyDescent="0.3">
      <c r="A509" s="57"/>
      <c r="B509" s="10"/>
      <c r="C509" s="11"/>
      <c r="D509" s="11"/>
      <c r="E509" s="11"/>
      <c r="F509" s="12"/>
      <c r="G509" s="13" t="s">
        <v>102</v>
      </c>
      <c r="H509" s="14" t="s">
        <v>24</v>
      </c>
      <c r="I509" s="15">
        <v>2.5000000000000001E-3</v>
      </c>
      <c r="J509" s="15">
        <f>I509*D504</f>
        <v>0.23962499999999998</v>
      </c>
      <c r="K509" s="11"/>
      <c r="L509" s="58"/>
      <c r="M509" s="14" t="s">
        <v>17</v>
      </c>
      <c r="N509" s="11"/>
      <c r="P509" s="28">
        <f t="shared" si="16"/>
        <v>0</v>
      </c>
    </row>
    <row r="510" spans="1:16" s="28" customFormat="1" ht="20.100000000000001" customHeight="1" x14ac:dyDescent="0.3">
      <c r="A510" s="57"/>
      <c r="B510" s="10"/>
      <c r="C510" s="11"/>
      <c r="D510" s="11"/>
      <c r="E510" s="11"/>
      <c r="F510" s="12"/>
      <c r="G510" s="76" t="s">
        <v>115</v>
      </c>
      <c r="H510" s="14" t="s">
        <v>31</v>
      </c>
      <c r="I510" s="15">
        <v>0.74074074074074103</v>
      </c>
      <c r="J510" s="15">
        <f>I510*D504</f>
        <v>71.000000000000028</v>
      </c>
      <c r="K510" s="11"/>
      <c r="L510" s="58"/>
      <c r="M510" s="14" t="s">
        <v>17</v>
      </c>
      <c r="N510" s="11"/>
      <c r="P510" s="28">
        <f t="shared" si="16"/>
        <v>0</v>
      </c>
    </row>
    <row r="511" spans="1:16" s="28" customFormat="1" ht="20.100000000000001" customHeight="1" x14ac:dyDescent="0.3">
      <c r="A511" s="57"/>
      <c r="B511" s="10"/>
      <c r="C511" s="11"/>
      <c r="D511" s="11"/>
      <c r="E511" s="11"/>
      <c r="F511" s="12"/>
      <c r="G511" s="76" t="s">
        <v>114</v>
      </c>
      <c r="H511" s="14" t="s">
        <v>31</v>
      </c>
      <c r="I511" s="15">
        <v>1.4814814814814801</v>
      </c>
      <c r="J511" s="15">
        <f>I511*D504</f>
        <v>141.99999999999986</v>
      </c>
      <c r="K511" s="11"/>
      <c r="L511" s="58"/>
      <c r="M511" s="14" t="s">
        <v>17</v>
      </c>
      <c r="N511" s="11"/>
      <c r="P511" s="28">
        <f t="shared" si="16"/>
        <v>0</v>
      </c>
    </row>
    <row r="512" spans="1:16" s="28" customFormat="1" x14ac:dyDescent="0.3">
      <c r="A512" s="57">
        <v>86</v>
      </c>
      <c r="B512" s="10" t="s">
        <v>35</v>
      </c>
      <c r="C512" s="11" t="s">
        <v>21</v>
      </c>
      <c r="D512" s="11">
        <v>2.2242500000000001</v>
      </c>
      <c r="E512" s="71"/>
      <c r="F512" s="12">
        <f>D512*E512</f>
        <v>0</v>
      </c>
      <c r="G512" s="13"/>
      <c r="H512" s="14"/>
      <c r="I512" s="15"/>
      <c r="J512" s="15"/>
      <c r="K512" s="71"/>
      <c r="L512" s="58"/>
      <c r="M512" s="14"/>
      <c r="N512" s="20">
        <v>1583.33</v>
      </c>
      <c r="P512" s="28">
        <f t="shared" si="16"/>
        <v>3521.7217525000001</v>
      </c>
    </row>
    <row r="513" spans="1:16" s="28" customFormat="1" ht="20.100000000000001" customHeight="1" x14ac:dyDescent="0.3">
      <c r="A513" s="57"/>
      <c r="B513" s="10"/>
      <c r="C513" s="11"/>
      <c r="D513" s="11"/>
      <c r="E513" s="11"/>
      <c r="F513" s="12"/>
      <c r="G513" s="13" t="s">
        <v>113</v>
      </c>
      <c r="H513" s="14" t="s">
        <v>19</v>
      </c>
      <c r="I513" s="15">
        <v>395</v>
      </c>
      <c r="J513" s="15">
        <f>I513*D512</f>
        <v>878.57875000000001</v>
      </c>
      <c r="K513" s="11"/>
      <c r="L513" s="58"/>
      <c r="M513" s="14" t="s">
        <v>17</v>
      </c>
      <c r="N513" s="11"/>
      <c r="P513" s="28">
        <f t="shared" si="16"/>
        <v>0</v>
      </c>
    </row>
    <row r="514" spans="1:16" s="28" customFormat="1" ht="20.100000000000001" customHeight="1" x14ac:dyDescent="0.3">
      <c r="A514" s="57"/>
      <c r="B514" s="10"/>
      <c r="C514" s="11"/>
      <c r="D514" s="11"/>
      <c r="E514" s="11"/>
      <c r="F514" s="12"/>
      <c r="G514" s="13" t="s">
        <v>36</v>
      </c>
      <c r="H514" s="14" t="s">
        <v>21</v>
      </c>
      <c r="I514" s="15">
        <v>0.3</v>
      </c>
      <c r="J514" s="15">
        <f>I514*D512</f>
        <v>0.66727499999999995</v>
      </c>
      <c r="K514" s="11"/>
      <c r="L514" s="58"/>
      <c r="M514" s="14" t="s">
        <v>17</v>
      </c>
      <c r="N514" s="11"/>
      <c r="P514" s="28">
        <f t="shared" si="16"/>
        <v>0</v>
      </c>
    </row>
    <row r="515" spans="1:16" s="28" customFormat="1" ht="20.100000000000001" customHeight="1" x14ac:dyDescent="0.3">
      <c r="A515" s="57"/>
      <c r="B515" s="10"/>
      <c r="C515" s="11"/>
      <c r="D515" s="11"/>
      <c r="E515" s="11"/>
      <c r="F515" s="12"/>
      <c r="G515" s="13" t="s">
        <v>112</v>
      </c>
      <c r="H515" s="14" t="s">
        <v>15</v>
      </c>
      <c r="I515" s="15">
        <v>2</v>
      </c>
      <c r="J515" s="15">
        <f>I515*D512</f>
        <v>4.4485000000000001</v>
      </c>
      <c r="K515" s="11"/>
      <c r="L515" s="58"/>
      <c r="M515" s="14" t="s">
        <v>17</v>
      </c>
      <c r="N515" s="11"/>
      <c r="P515" s="28">
        <f t="shared" si="16"/>
        <v>0</v>
      </c>
    </row>
    <row r="516" spans="1:16" s="28" customFormat="1" ht="20.100000000000001" customHeight="1" x14ac:dyDescent="0.3">
      <c r="A516" s="57"/>
      <c r="B516" s="10"/>
      <c r="C516" s="11"/>
      <c r="D516" s="11"/>
      <c r="E516" s="11"/>
      <c r="F516" s="12"/>
      <c r="G516" s="80" t="s">
        <v>61</v>
      </c>
      <c r="H516" s="14" t="s">
        <v>15</v>
      </c>
      <c r="I516" s="15">
        <v>0.41</v>
      </c>
      <c r="J516" s="15">
        <f>I516*D512</f>
        <v>0.91194249999999999</v>
      </c>
      <c r="K516" s="11"/>
      <c r="L516" s="58"/>
      <c r="M516" s="14" t="s">
        <v>17</v>
      </c>
      <c r="N516" s="11"/>
      <c r="P516" s="28">
        <f t="shared" si="16"/>
        <v>0</v>
      </c>
    </row>
    <row r="517" spans="1:16" s="28" customFormat="1" ht="20.100000000000001" customHeight="1" x14ac:dyDescent="0.3">
      <c r="A517" s="57"/>
      <c r="B517" s="10"/>
      <c r="C517" s="11"/>
      <c r="D517" s="11"/>
      <c r="E517" s="11"/>
      <c r="F517" s="12"/>
      <c r="G517" s="13" t="s">
        <v>102</v>
      </c>
      <c r="H517" s="14" t="s">
        <v>24</v>
      </c>
      <c r="I517" s="15">
        <v>5.5000000000000003E-4</v>
      </c>
      <c r="J517" s="15">
        <f>I517*D512</f>
        <v>1.2233375000000001E-3</v>
      </c>
      <c r="K517" s="11"/>
      <c r="L517" s="58"/>
      <c r="M517" s="14" t="s">
        <v>17</v>
      </c>
      <c r="N517" s="11"/>
      <c r="P517" s="28">
        <f t="shared" si="16"/>
        <v>0</v>
      </c>
    </row>
    <row r="518" spans="1:16" s="28" customFormat="1" ht="34.799999999999997" x14ac:dyDescent="0.3">
      <c r="A518" s="57">
        <v>87</v>
      </c>
      <c r="B518" s="10" t="s">
        <v>122</v>
      </c>
      <c r="C518" s="11" t="s">
        <v>21</v>
      </c>
      <c r="D518" s="11">
        <v>26.225750000000001</v>
      </c>
      <c r="E518" s="71"/>
      <c r="F518" s="12">
        <f>D518*E518</f>
        <v>0</v>
      </c>
      <c r="G518" s="13"/>
      <c r="H518" s="14"/>
      <c r="I518" s="15"/>
      <c r="J518" s="15"/>
      <c r="K518" s="71"/>
      <c r="L518" s="58"/>
      <c r="M518" s="14"/>
      <c r="N518" s="20">
        <v>1583.33</v>
      </c>
      <c r="P518" s="28">
        <f t="shared" si="16"/>
        <v>41524.016747499998</v>
      </c>
    </row>
    <row r="519" spans="1:16" s="28" customFormat="1" ht="20.100000000000001" customHeight="1" x14ac:dyDescent="0.3">
      <c r="A519" s="57"/>
      <c r="B519" s="10"/>
      <c r="C519" s="11"/>
      <c r="D519" s="11"/>
      <c r="E519" s="11"/>
      <c r="F519" s="12"/>
      <c r="G519" s="13" t="s">
        <v>113</v>
      </c>
      <c r="H519" s="14" t="s">
        <v>19</v>
      </c>
      <c r="I519" s="15">
        <v>395</v>
      </c>
      <c r="J519" s="15">
        <f>I519*D518</f>
        <v>10359.171250000001</v>
      </c>
      <c r="K519" s="11"/>
      <c r="L519" s="58"/>
      <c r="M519" s="14" t="s">
        <v>17</v>
      </c>
      <c r="N519" s="11"/>
      <c r="P519" s="28">
        <f t="shared" si="16"/>
        <v>0</v>
      </c>
    </row>
    <row r="520" spans="1:16" s="28" customFormat="1" ht="20.100000000000001" customHeight="1" x14ac:dyDescent="0.3">
      <c r="A520" s="57"/>
      <c r="B520" s="10"/>
      <c r="C520" s="11"/>
      <c r="D520" s="11"/>
      <c r="E520" s="11"/>
      <c r="F520" s="12"/>
      <c r="G520" s="13" t="s">
        <v>36</v>
      </c>
      <c r="H520" s="14" t="s">
        <v>21</v>
      </c>
      <c r="I520" s="15">
        <v>0.3</v>
      </c>
      <c r="J520" s="15">
        <f>I520*D518</f>
        <v>7.8677250000000001</v>
      </c>
      <c r="K520" s="11"/>
      <c r="L520" s="58"/>
      <c r="M520" s="14" t="s">
        <v>17</v>
      </c>
      <c r="N520" s="11"/>
      <c r="P520" s="28">
        <f t="shared" si="16"/>
        <v>0</v>
      </c>
    </row>
    <row r="521" spans="1:16" s="28" customFormat="1" ht="20.100000000000001" customHeight="1" x14ac:dyDescent="0.3">
      <c r="A521" s="57"/>
      <c r="B521" s="10"/>
      <c r="C521" s="11"/>
      <c r="D521" s="11"/>
      <c r="E521" s="11"/>
      <c r="F521" s="12"/>
      <c r="G521" s="13" t="s">
        <v>112</v>
      </c>
      <c r="H521" s="14" t="s">
        <v>15</v>
      </c>
      <c r="I521" s="15">
        <v>2</v>
      </c>
      <c r="J521" s="15">
        <f>I521*D518</f>
        <v>52.451500000000003</v>
      </c>
      <c r="K521" s="11"/>
      <c r="L521" s="58"/>
      <c r="M521" s="14" t="s">
        <v>17</v>
      </c>
      <c r="N521" s="11"/>
      <c r="P521" s="28">
        <f t="shared" si="16"/>
        <v>0</v>
      </c>
    </row>
    <row r="522" spans="1:16" s="28" customFormat="1" ht="20.100000000000001" customHeight="1" x14ac:dyDescent="0.3">
      <c r="A522" s="57"/>
      <c r="B522" s="10"/>
      <c r="C522" s="11"/>
      <c r="D522" s="11"/>
      <c r="E522" s="11"/>
      <c r="F522" s="12"/>
      <c r="G522" s="80" t="s">
        <v>61</v>
      </c>
      <c r="H522" s="14" t="s">
        <v>15</v>
      </c>
      <c r="I522" s="15">
        <v>0.3</v>
      </c>
      <c r="J522" s="15">
        <f>I522*D518</f>
        <v>7.8677250000000001</v>
      </c>
      <c r="K522" s="11"/>
      <c r="L522" s="58"/>
      <c r="M522" s="14" t="s">
        <v>17</v>
      </c>
      <c r="N522" s="11"/>
      <c r="P522" s="28">
        <f t="shared" si="16"/>
        <v>0</v>
      </c>
    </row>
    <row r="523" spans="1:16" s="28" customFormat="1" ht="20.100000000000001" customHeight="1" x14ac:dyDescent="0.3">
      <c r="A523" s="57"/>
      <c r="B523" s="10"/>
      <c r="C523" s="11"/>
      <c r="D523" s="11"/>
      <c r="E523" s="11"/>
      <c r="F523" s="12"/>
      <c r="G523" s="13" t="s">
        <v>102</v>
      </c>
      <c r="H523" s="14" t="s">
        <v>24</v>
      </c>
      <c r="I523" s="15">
        <v>2.5000000000000001E-3</v>
      </c>
      <c r="J523" s="15">
        <f>I523*D518</f>
        <v>6.5564375000000008E-2</v>
      </c>
      <c r="K523" s="11"/>
      <c r="L523" s="58"/>
      <c r="M523" s="14" t="s">
        <v>17</v>
      </c>
      <c r="N523" s="11"/>
      <c r="P523" s="28">
        <f t="shared" si="16"/>
        <v>0</v>
      </c>
    </row>
    <row r="524" spans="1:16" s="28" customFormat="1" ht="20.100000000000001" customHeight="1" x14ac:dyDescent="0.3">
      <c r="A524" s="57">
        <v>88</v>
      </c>
      <c r="B524" s="10" t="s">
        <v>33</v>
      </c>
      <c r="C524" s="11" t="s">
        <v>15</v>
      </c>
      <c r="D524" s="11">
        <v>495.11</v>
      </c>
      <c r="E524" s="11"/>
      <c r="F524" s="12">
        <f>D524*E524</f>
        <v>0</v>
      </c>
      <c r="G524" s="13"/>
      <c r="H524" s="14"/>
      <c r="I524" s="15"/>
      <c r="J524" s="15"/>
      <c r="K524" s="11"/>
      <c r="L524" s="58"/>
      <c r="M524" s="14"/>
      <c r="N524" s="11" t="e">
        <f>#REF!</f>
        <v>#REF!</v>
      </c>
      <c r="P524" s="28" t="e">
        <f t="shared" ref="P524:P570" si="17">N524*D524</f>
        <v>#REF!</v>
      </c>
    </row>
    <row r="525" spans="1:16" s="28" customFormat="1" ht="20.100000000000001" customHeight="1" x14ac:dyDescent="0.3">
      <c r="A525" s="57"/>
      <c r="B525" s="10"/>
      <c r="C525" s="11"/>
      <c r="D525" s="11"/>
      <c r="E525" s="11"/>
      <c r="F525" s="12"/>
      <c r="G525" s="80" t="s">
        <v>106</v>
      </c>
      <c r="H525" s="14" t="s">
        <v>19</v>
      </c>
      <c r="I525" s="15">
        <v>25</v>
      </c>
      <c r="J525" s="15">
        <f>I525*D524</f>
        <v>12377.75</v>
      </c>
      <c r="K525" s="11"/>
      <c r="L525" s="58"/>
      <c r="M525" s="14" t="s">
        <v>17</v>
      </c>
      <c r="N525" s="11"/>
      <c r="P525" s="28">
        <f t="shared" si="17"/>
        <v>0</v>
      </c>
    </row>
    <row r="526" spans="1:16" s="28" customFormat="1" ht="20.100000000000001" customHeight="1" x14ac:dyDescent="0.3">
      <c r="A526" s="57"/>
      <c r="B526" s="10"/>
      <c r="C526" s="11"/>
      <c r="D526" s="11"/>
      <c r="E526" s="11"/>
      <c r="F526" s="12"/>
      <c r="G526" s="13" t="s">
        <v>113</v>
      </c>
      <c r="H526" s="14" t="s">
        <v>19</v>
      </c>
      <c r="I526" s="15">
        <v>1.32</v>
      </c>
      <c r="J526" s="15">
        <f>I526*D524</f>
        <v>653.54520000000002</v>
      </c>
      <c r="K526" s="11"/>
      <c r="L526" s="58"/>
      <c r="M526" s="14" t="s">
        <v>17</v>
      </c>
      <c r="N526" s="11"/>
      <c r="P526" s="28">
        <f t="shared" si="17"/>
        <v>0</v>
      </c>
    </row>
    <row r="527" spans="1:16" s="28" customFormat="1" ht="20.100000000000001" customHeight="1" x14ac:dyDescent="0.3">
      <c r="A527" s="57"/>
      <c r="B527" s="10"/>
      <c r="C527" s="11"/>
      <c r="D527" s="11"/>
      <c r="E527" s="11"/>
      <c r="F527" s="12"/>
      <c r="G527" s="13" t="s">
        <v>20</v>
      </c>
      <c r="H527" s="14" t="s">
        <v>21</v>
      </c>
      <c r="I527" s="15">
        <v>3.4000000000000002E-2</v>
      </c>
      <c r="J527" s="15">
        <f>I527*D524</f>
        <v>16.833740000000002</v>
      </c>
      <c r="K527" s="11"/>
      <c r="L527" s="58"/>
      <c r="M527" s="14" t="s">
        <v>17</v>
      </c>
      <c r="N527" s="11"/>
      <c r="P527" s="28">
        <f t="shared" si="17"/>
        <v>0</v>
      </c>
    </row>
    <row r="528" spans="1:16" s="28" customFormat="1" ht="20.100000000000001" customHeight="1" x14ac:dyDescent="0.3">
      <c r="A528" s="57"/>
      <c r="B528" s="10"/>
      <c r="C528" s="11"/>
      <c r="D528" s="11"/>
      <c r="E528" s="11"/>
      <c r="F528" s="12"/>
      <c r="G528" s="13" t="s">
        <v>112</v>
      </c>
      <c r="H528" s="14" t="s">
        <v>15</v>
      </c>
      <c r="I528" s="15">
        <v>0.22</v>
      </c>
      <c r="J528" s="15">
        <f>I528*D524</f>
        <v>108.9242</v>
      </c>
      <c r="K528" s="11"/>
      <c r="L528" s="58"/>
      <c r="M528" s="14" t="s">
        <v>17</v>
      </c>
      <c r="N528" s="11"/>
      <c r="P528" s="28">
        <f t="shared" si="17"/>
        <v>0</v>
      </c>
    </row>
    <row r="529" spans="1:16" s="28" customFormat="1" ht="20.100000000000001" customHeight="1" x14ac:dyDescent="0.3">
      <c r="A529" s="57"/>
      <c r="B529" s="10"/>
      <c r="C529" s="11"/>
      <c r="D529" s="11"/>
      <c r="E529" s="11"/>
      <c r="F529" s="12"/>
      <c r="G529" s="80" t="s">
        <v>61</v>
      </c>
      <c r="H529" s="14" t="s">
        <v>15</v>
      </c>
      <c r="I529" s="15">
        <v>4.2999999999999997E-2</v>
      </c>
      <c r="J529" s="15">
        <f>I529*D524</f>
        <v>21.289729999999999</v>
      </c>
      <c r="K529" s="11"/>
      <c r="L529" s="58"/>
      <c r="M529" s="14" t="s">
        <v>17</v>
      </c>
      <c r="N529" s="11"/>
      <c r="P529" s="28">
        <f t="shared" si="17"/>
        <v>0</v>
      </c>
    </row>
    <row r="530" spans="1:16" s="28" customFormat="1" ht="20.100000000000001" customHeight="1" x14ac:dyDescent="0.3">
      <c r="A530" s="57"/>
      <c r="B530" s="10"/>
      <c r="C530" s="11"/>
      <c r="D530" s="11"/>
      <c r="E530" s="11"/>
      <c r="F530" s="12"/>
      <c r="G530" s="13" t="s">
        <v>102</v>
      </c>
      <c r="H530" s="14" t="s">
        <v>24</v>
      </c>
      <c r="I530" s="15">
        <v>1E-4</v>
      </c>
      <c r="J530" s="15">
        <f>I530*D524</f>
        <v>4.9511000000000006E-2</v>
      </c>
      <c r="K530" s="11"/>
      <c r="L530" s="58"/>
      <c r="M530" s="14" t="s">
        <v>17</v>
      </c>
      <c r="N530" s="11"/>
      <c r="P530" s="28">
        <f t="shared" si="17"/>
        <v>0</v>
      </c>
    </row>
    <row r="531" spans="1:16" s="28" customFormat="1" ht="20.100000000000001" customHeight="1" x14ac:dyDescent="0.3">
      <c r="A531" s="57">
        <v>89</v>
      </c>
      <c r="B531" s="10" t="s">
        <v>14</v>
      </c>
      <c r="C531" s="11" t="s">
        <v>15</v>
      </c>
      <c r="D531" s="11">
        <v>255.95</v>
      </c>
      <c r="E531" s="11"/>
      <c r="F531" s="12">
        <f>D531*E531</f>
        <v>0</v>
      </c>
      <c r="G531" s="13"/>
      <c r="H531" s="14"/>
      <c r="I531" s="15"/>
      <c r="J531" s="15"/>
      <c r="K531" s="11"/>
      <c r="L531" s="58"/>
      <c r="M531" s="14"/>
      <c r="N531" s="11" t="e">
        <f>#REF!</f>
        <v>#REF!</v>
      </c>
      <c r="P531" s="28" t="e">
        <f t="shared" si="17"/>
        <v>#REF!</v>
      </c>
    </row>
    <row r="532" spans="1:16" s="28" customFormat="1" ht="20.100000000000001" customHeight="1" x14ac:dyDescent="0.3">
      <c r="A532" s="57"/>
      <c r="B532" s="10"/>
      <c r="C532" s="11"/>
      <c r="D532" s="11"/>
      <c r="E532" s="11"/>
      <c r="F532" s="12"/>
      <c r="G532" s="13" t="s">
        <v>113</v>
      </c>
      <c r="H532" s="14" t="s">
        <v>19</v>
      </c>
      <c r="I532" s="15">
        <v>52</v>
      </c>
      <c r="J532" s="15">
        <f>I532*D531</f>
        <v>13309.4</v>
      </c>
      <c r="K532" s="11"/>
      <c r="L532" s="58"/>
      <c r="M532" s="14" t="s">
        <v>17</v>
      </c>
      <c r="N532" s="11"/>
      <c r="P532" s="28">
        <f t="shared" si="17"/>
        <v>0</v>
      </c>
    </row>
    <row r="533" spans="1:16" s="28" customFormat="1" ht="20.100000000000001" customHeight="1" x14ac:dyDescent="0.3">
      <c r="A533" s="57"/>
      <c r="B533" s="10"/>
      <c r="C533" s="11"/>
      <c r="D533" s="11"/>
      <c r="E533" s="11"/>
      <c r="F533" s="12"/>
      <c r="G533" s="13" t="s">
        <v>20</v>
      </c>
      <c r="H533" s="14" t="s">
        <v>21</v>
      </c>
      <c r="I533" s="15">
        <v>2.3E-2</v>
      </c>
      <c r="J533" s="15">
        <f>I533*D531</f>
        <v>5.8868499999999999</v>
      </c>
      <c r="K533" s="11"/>
      <c r="L533" s="58"/>
      <c r="M533" s="14" t="s">
        <v>17</v>
      </c>
      <c r="N533" s="11"/>
      <c r="P533" s="28">
        <f t="shared" si="17"/>
        <v>0</v>
      </c>
    </row>
    <row r="534" spans="1:16" s="28" customFormat="1" ht="20.100000000000001" customHeight="1" x14ac:dyDescent="0.3">
      <c r="A534" s="57"/>
      <c r="B534" s="10"/>
      <c r="C534" s="11"/>
      <c r="D534" s="11"/>
      <c r="E534" s="11"/>
      <c r="F534" s="12"/>
      <c r="G534" s="13" t="s">
        <v>112</v>
      </c>
      <c r="H534" s="14" t="s">
        <v>15</v>
      </c>
      <c r="I534" s="15">
        <v>0.22</v>
      </c>
      <c r="J534" s="15">
        <f>I534*D531</f>
        <v>56.308999999999997</v>
      </c>
      <c r="K534" s="11"/>
      <c r="L534" s="58"/>
      <c r="M534" s="14" t="s">
        <v>17</v>
      </c>
      <c r="N534" s="11"/>
      <c r="P534" s="28">
        <f t="shared" si="17"/>
        <v>0</v>
      </c>
    </row>
    <row r="535" spans="1:16" s="28" customFormat="1" ht="20.100000000000001" customHeight="1" x14ac:dyDescent="0.3">
      <c r="A535" s="57"/>
      <c r="B535" s="10"/>
      <c r="C535" s="11"/>
      <c r="D535" s="11"/>
      <c r="E535" s="11"/>
      <c r="F535" s="12"/>
      <c r="G535" s="80" t="s">
        <v>61</v>
      </c>
      <c r="H535" s="14" t="s">
        <v>15</v>
      </c>
      <c r="I535" s="15">
        <v>4.2999999999999997E-2</v>
      </c>
      <c r="J535" s="15">
        <f>I535*D531</f>
        <v>11.005849999999999</v>
      </c>
      <c r="K535" s="11"/>
      <c r="L535" s="58"/>
      <c r="M535" s="14" t="s">
        <v>17</v>
      </c>
      <c r="N535" s="11"/>
      <c r="P535" s="28">
        <f t="shared" si="17"/>
        <v>0</v>
      </c>
    </row>
    <row r="536" spans="1:16" s="28" customFormat="1" ht="20.100000000000001" customHeight="1" x14ac:dyDescent="0.3">
      <c r="A536" s="57"/>
      <c r="B536" s="10"/>
      <c r="C536" s="11"/>
      <c r="D536" s="11"/>
      <c r="E536" s="11"/>
      <c r="F536" s="12"/>
      <c r="G536" s="13" t="s">
        <v>102</v>
      </c>
      <c r="H536" s="14" t="s">
        <v>24</v>
      </c>
      <c r="I536" s="15">
        <v>2.9999999999999997E-4</v>
      </c>
      <c r="J536" s="15">
        <f>I536*D531</f>
        <v>7.6784999999999992E-2</v>
      </c>
      <c r="K536" s="11"/>
      <c r="L536" s="58"/>
      <c r="M536" s="14" t="s">
        <v>17</v>
      </c>
      <c r="N536" s="11"/>
      <c r="P536" s="28">
        <f t="shared" si="17"/>
        <v>0</v>
      </c>
    </row>
    <row r="537" spans="1:16" s="28" customFormat="1" ht="34.799999999999997" x14ac:dyDescent="0.3">
      <c r="A537" s="57">
        <v>90</v>
      </c>
      <c r="B537" s="10" t="s">
        <v>121</v>
      </c>
      <c r="C537" s="11" t="s">
        <v>15</v>
      </c>
      <c r="D537" s="11">
        <v>262</v>
      </c>
      <c r="E537" s="11"/>
      <c r="F537" s="12">
        <f>D537*E537</f>
        <v>0</v>
      </c>
      <c r="G537" s="13"/>
      <c r="H537" s="14"/>
      <c r="I537" s="15"/>
      <c r="J537" s="15"/>
      <c r="K537" s="11"/>
      <c r="L537" s="58"/>
      <c r="M537" s="14"/>
      <c r="N537" s="11" t="e">
        <f>#REF!</f>
        <v>#REF!</v>
      </c>
      <c r="P537" s="28" t="e">
        <f t="shared" si="17"/>
        <v>#REF!</v>
      </c>
    </row>
    <row r="538" spans="1:16" s="28" customFormat="1" ht="20.100000000000001" customHeight="1" x14ac:dyDescent="0.3">
      <c r="A538" s="57"/>
      <c r="B538" s="10"/>
      <c r="C538" s="11"/>
      <c r="D538" s="11"/>
      <c r="E538" s="11"/>
      <c r="F538" s="12"/>
      <c r="G538" s="13" t="s">
        <v>113</v>
      </c>
      <c r="H538" s="14" t="s">
        <v>19</v>
      </c>
      <c r="I538" s="15">
        <v>52</v>
      </c>
      <c r="J538" s="15">
        <f>I538*D537</f>
        <v>13624</v>
      </c>
      <c r="K538" s="11"/>
      <c r="L538" s="58"/>
      <c r="M538" s="14" t="s">
        <v>17</v>
      </c>
      <c r="N538" s="11"/>
      <c r="P538" s="28">
        <f t="shared" si="17"/>
        <v>0</v>
      </c>
    </row>
    <row r="539" spans="1:16" s="28" customFormat="1" ht="20.100000000000001" customHeight="1" x14ac:dyDescent="0.3">
      <c r="A539" s="57"/>
      <c r="B539" s="10"/>
      <c r="C539" s="11"/>
      <c r="D539" s="11"/>
      <c r="E539" s="11"/>
      <c r="F539" s="12"/>
      <c r="G539" s="13" t="s">
        <v>20</v>
      </c>
      <c r="H539" s="14" t="s">
        <v>21</v>
      </c>
      <c r="I539" s="15">
        <v>2.3E-2</v>
      </c>
      <c r="J539" s="15">
        <f>I539*D537</f>
        <v>6.0259999999999998</v>
      </c>
      <c r="K539" s="11"/>
      <c r="L539" s="58"/>
      <c r="M539" s="14" t="s">
        <v>17</v>
      </c>
      <c r="N539" s="11"/>
      <c r="P539" s="28">
        <f t="shared" si="17"/>
        <v>0</v>
      </c>
    </row>
    <row r="540" spans="1:16" s="28" customFormat="1" ht="20.100000000000001" customHeight="1" x14ac:dyDescent="0.3">
      <c r="A540" s="57"/>
      <c r="B540" s="10"/>
      <c r="C540" s="11"/>
      <c r="D540" s="11"/>
      <c r="E540" s="11"/>
      <c r="F540" s="12"/>
      <c r="G540" s="13" t="s">
        <v>112</v>
      </c>
      <c r="H540" s="14" t="s">
        <v>15</v>
      </c>
      <c r="I540" s="15">
        <v>0.22</v>
      </c>
      <c r="J540" s="15">
        <f>I540*D537</f>
        <v>57.64</v>
      </c>
      <c r="K540" s="11"/>
      <c r="L540" s="58"/>
      <c r="M540" s="14" t="s">
        <v>17</v>
      </c>
      <c r="N540" s="11"/>
      <c r="P540" s="28">
        <f t="shared" si="17"/>
        <v>0</v>
      </c>
    </row>
    <row r="541" spans="1:16" s="28" customFormat="1" ht="20.100000000000001" customHeight="1" x14ac:dyDescent="0.3">
      <c r="A541" s="57"/>
      <c r="B541" s="10"/>
      <c r="C541" s="11"/>
      <c r="D541" s="11"/>
      <c r="E541" s="11"/>
      <c r="F541" s="12"/>
      <c r="G541" s="80" t="s">
        <v>61</v>
      </c>
      <c r="H541" s="14" t="s">
        <v>15</v>
      </c>
      <c r="I541" s="15">
        <v>4.2999999999999997E-2</v>
      </c>
      <c r="J541" s="15">
        <f>I541*D537</f>
        <v>11.265999999999998</v>
      </c>
      <c r="K541" s="11"/>
      <c r="L541" s="58"/>
      <c r="M541" s="14" t="s">
        <v>17</v>
      </c>
      <c r="N541" s="11"/>
      <c r="P541" s="28">
        <f t="shared" si="17"/>
        <v>0</v>
      </c>
    </row>
    <row r="542" spans="1:16" s="28" customFormat="1" ht="20.100000000000001" customHeight="1" x14ac:dyDescent="0.3">
      <c r="A542" s="57"/>
      <c r="B542" s="10"/>
      <c r="C542" s="11"/>
      <c r="D542" s="11"/>
      <c r="E542" s="11"/>
      <c r="F542" s="12"/>
      <c r="G542" s="13" t="s">
        <v>102</v>
      </c>
      <c r="H542" s="14" t="s">
        <v>24</v>
      </c>
      <c r="I542" s="15">
        <v>5.1999999999999997E-5</v>
      </c>
      <c r="J542" s="15">
        <f>I542*D537</f>
        <v>1.3623999999999999E-2</v>
      </c>
      <c r="K542" s="11"/>
      <c r="L542" s="58"/>
      <c r="M542" s="14" t="s">
        <v>17</v>
      </c>
      <c r="N542" s="11"/>
      <c r="P542" s="28">
        <f t="shared" si="17"/>
        <v>0</v>
      </c>
    </row>
    <row r="543" spans="1:16" s="28" customFormat="1" ht="20.100000000000001" customHeight="1" x14ac:dyDescent="0.3">
      <c r="A543" s="57">
        <v>91</v>
      </c>
      <c r="B543" s="10" t="s">
        <v>25</v>
      </c>
      <c r="C543" s="11" t="s">
        <v>19</v>
      </c>
      <c r="D543" s="11">
        <f>8+1+4+3+10+5+1+10</f>
        <v>42</v>
      </c>
      <c r="E543" s="11"/>
      <c r="F543" s="12">
        <f>D543*E543</f>
        <v>0</v>
      </c>
      <c r="G543" s="13"/>
      <c r="H543" s="14"/>
      <c r="I543" s="15"/>
      <c r="J543" s="15"/>
      <c r="K543" s="11"/>
      <c r="L543" s="58"/>
      <c r="M543" s="14"/>
      <c r="N543" s="11"/>
      <c r="P543" s="28">
        <f t="shared" si="17"/>
        <v>0</v>
      </c>
    </row>
    <row r="544" spans="1:16" s="28" customFormat="1" ht="20.100000000000001" customHeight="1" x14ac:dyDescent="0.3">
      <c r="A544" s="57"/>
      <c r="B544" s="10"/>
      <c r="C544" s="11"/>
      <c r="D544" s="11"/>
      <c r="E544" s="11"/>
      <c r="F544" s="12"/>
      <c r="G544" s="76" t="s">
        <v>116</v>
      </c>
      <c r="H544" s="14" t="s">
        <v>19</v>
      </c>
      <c r="I544" s="15">
        <v>1</v>
      </c>
      <c r="J544" s="15">
        <v>26</v>
      </c>
      <c r="K544" s="11"/>
      <c r="L544" s="58"/>
      <c r="M544" s="14" t="s">
        <v>17</v>
      </c>
      <c r="N544" s="11"/>
      <c r="P544" s="28">
        <f t="shared" si="17"/>
        <v>0</v>
      </c>
    </row>
    <row r="545" spans="1:16" s="28" customFormat="1" ht="20.100000000000001" customHeight="1" x14ac:dyDescent="0.3">
      <c r="A545" s="57"/>
      <c r="B545" s="10"/>
      <c r="C545" s="11"/>
      <c r="D545" s="11"/>
      <c r="E545" s="11"/>
      <c r="F545" s="12"/>
      <c r="G545" s="76" t="s">
        <v>108</v>
      </c>
      <c r="H545" s="14" t="s">
        <v>19</v>
      </c>
      <c r="I545" s="15">
        <v>1</v>
      </c>
      <c r="J545" s="15">
        <v>8</v>
      </c>
      <c r="K545" s="11"/>
      <c r="L545" s="58"/>
      <c r="M545" s="14" t="s">
        <v>17</v>
      </c>
      <c r="N545" s="11"/>
      <c r="P545" s="28">
        <f t="shared" si="17"/>
        <v>0</v>
      </c>
    </row>
    <row r="546" spans="1:16" s="28" customFormat="1" ht="20.100000000000001" customHeight="1" x14ac:dyDescent="0.3">
      <c r="A546" s="57"/>
      <c r="B546" s="10"/>
      <c r="C546" s="11"/>
      <c r="D546" s="11"/>
      <c r="E546" s="11"/>
      <c r="F546" s="12"/>
      <c r="G546" s="76" t="s">
        <v>117</v>
      </c>
      <c r="H546" s="14" t="s">
        <v>19</v>
      </c>
      <c r="I546" s="15">
        <v>1</v>
      </c>
      <c r="J546" s="15">
        <v>1</v>
      </c>
      <c r="K546" s="11"/>
      <c r="L546" s="58"/>
      <c r="M546" s="14" t="s">
        <v>17</v>
      </c>
      <c r="N546" s="11"/>
      <c r="P546" s="28">
        <f t="shared" si="17"/>
        <v>0</v>
      </c>
    </row>
    <row r="547" spans="1:16" s="28" customFormat="1" ht="20.100000000000001" customHeight="1" x14ac:dyDescent="0.3">
      <c r="A547" s="57">
        <v>92</v>
      </c>
      <c r="B547" s="10" t="s">
        <v>118</v>
      </c>
      <c r="C547" s="11" t="s">
        <v>19</v>
      </c>
      <c r="D547" s="11">
        <f>8+1+4+3+6+5+1+24</f>
        <v>52</v>
      </c>
      <c r="E547" s="11"/>
      <c r="F547" s="12">
        <f>D547*E547</f>
        <v>0</v>
      </c>
      <c r="G547" s="13"/>
      <c r="H547" s="14"/>
      <c r="I547" s="15"/>
      <c r="J547" s="15"/>
      <c r="K547" s="11"/>
      <c r="L547" s="58"/>
      <c r="M547" s="14"/>
      <c r="N547" s="11"/>
      <c r="P547" s="28">
        <f t="shared" si="17"/>
        <v>0</v>
      </c>
    </row>
    <row r="548" spans="1:16" s="28" customFormat="1" ht="20.100000000000001" customHeight="1" x14ac:dyDescent="0.3">
      <c r="A548" s="57"/>
      <c r="B548" s="10"/>
      <c r="C548" s="11"/>
      <c r="D548" s="11"/>
      <c r="E548" s="11"/>
      <c r="F548" s="12"/>
      <c r="G548" s="76" t="s">
        <v>119</v>
      </c>
      <c r="H548" s="14" t="s">
        <v>100</v>
      </c>
      <c r="I548" s="15">
        <v>1.01</v>
      </c>
      <c r="J548" s="15">
        <v>530.16</v>
      </c>
      <c r="K548" s="11"/>
      <c r="L548" s="58"/>
      <c r="M548" s="14" t="s">
        <v>17</v>
      </c>
      <c r="N548" s="11"/>
      <c r="P548" s="28">
        <f t="shared" si="17"/>
        <v>0</v>
      </c>
    </row>
    <row r="549" spans="1:16" s="28" customFormat="1" ht="20.100000000000001" customHeight="1" x14ac:dyDescent="0.3">
      <c r="A549" s="57"/>
      <c r="B549" s="10"/>
      <c r="C549" s="11"/>
      <c r="D549" s="11"/>
      <c r="E549" s="11"/>
      <c r="F549" s="12"/>
      <c r="G549" s="76" t="s">
        <v>120</v>
      </c>
      <c r="H549" s="14" t="s">
        <v>100</v>
      </c>
      <c r="I549" s="15">
        <v>1.01</v>
      </c>
      <c r="J549" s="15">
        <v>27.72</v>
      </c>
      <c r="K549" s="11"/>
      <c r="L549" s="58"/>
      <c r="M549" s="14" t="s">
        <v>17</v>
      </c>
      <c r="N549" s="11"/>
      <c r="P549" s="28">
        <f t="shared" si="17"/>
        <v>0</v>
      </c>
    </row>
    <row r="550" spans="1:16" s="19" customFormat="1" ht="20.100000000000001" customHeight="1" x14ac:dyDescent="0.3">
      <c r="A550" s="56"/>
      <c r="B550" s="1" t="s">
        <v>131</v>
      </c>
      <c r="C550" s="5"/>
      <c r="D550" s="6"/>
      <c r="E550" s="7"/>
      <c r="F550" s="1"/>
      <c r="G550" s="8"/>
      <c r="H550" s="4"/>
      <c r="I550" s="9"/>
      <c r="J550" s="9"/>
      <c r="K550" s="7"/>
      <c r="L550" s="16"/>
      <c r="M550" s="4"/>
      <c r="N550" s="7"/>
      <c r="P550" s="28">
        <f t="shared" si="17"/>
        <v>0</v>
      </c>
    </row>
    <row r="551" spans="1:16" s="28" customFormat="1" x14ac:dyDescent="0.3">
      <c r="A551" s="57">
        <v>93</v>
      </c>
      <c r="B551" s="10" t="s">
        <v>28</v>
      </c>
      <c r="C551" s="11" t="s">
        <v>21</v>
      </c>
      <c r="D551" s="11">
        <v>95.85</v>
      </c>
      <c r="E551" s="71"/>
      <c r="F551" s="12">
        <f>D551*E551</f>
        <v>0</v>
      </c>
      <c r="G551" s="13"/>
      <c r="H551" s="14"/>
      <c r="I551" s="15"/>
      <c r="J551" s="15"/>
      <c r="K551" s="71"/>
      <c r="L551" s="58"/>
      <c r="M551" s="14"/>
      <c r="N551" s="20">
        <f>1583.33</f>
        <v>1583.33</v>
      </c>
      <c r="P551" s="28">
        <f t="shared" si="17"/>
        <v>151762.18049999999</v>
      </c>
    </row>
    <row r="552" spans="1:16" s="28" customFormat="1" ht="20.100000000000001" customHeight="1" x14ac:dyDescent="0.3">
      <c r="A552" s="57"/>
      <c r="B552" s="10"/>
      <c r="C552" s="11"/>
      <c r="D552" s="11"/>
      <c r="E552" s="11"/>
      <c r="F552" s="12"/>
      <c r="G552" s="80" t="s">
        <v>106</v>
      </c>
      <c r="H552" s="14" t="s">
        <v>19</v>
      </c>
      <c r="I552" s="15">
        <v>195</v>
      </c>
      <c r="J552" s="15">
        <f>I552*D551</f>
        <v>18690.75</v>
      </c>
      <c r="K552" s="11"/>
      <c r="L552" s="58"/>
      <c r="M552" s="14" t="s">
        <v>17</v>
      </c>
      <c r="N552" s="11"/>
      <c r="P552" s="28">
        <f t="shared" si="17"/>
        <v>0</v>
      </c>
    </row>
    <row r="553" spans="1:16" s="28" customFormat="1" ht="20.100000000000001" customHeight="1" x14ac:dyDescent="0.3">
      <c r="A553" s="57"/>
      <c r="B553" s="10"/>
      <c r="C553" s="11"/>
      <c r="D553" s="11"/>
      <c r="E553" s="11"/>
      <c r="F553" s="12"/>
      <c r="G553" s="13" t="s">
        <v>113</v>
      </c>
      <c r="H553" s="14" t="s">
        <v>19</v>
      </c>
      <c r="I553" s="15">
        <v>13</v>
      </c>
      <c r="J553" s="15">
        <f>I553*D551</f>
        <v>1246.05</v>
      </c>
      <c r="K553" s="11"/>
      <c r="L553" s="58"/>
      <c r="M553" s="14" t="s">
        <v>17</v>
      </c>
      <c r="N553" s="11"/>
      <c r="P553" s="28">
        <f t="shared" si="17"/>
        <v>0</v>
      </c>
    </row>
    <row r="554" spans="1:16" s="28" customFormat="1" ht="20.100000000000001" customHeight="1" x14ac:dyDescent="0.3">
      <c r="A554" s="57"/>
      <c r="B554" s="10"/>
      <c r="C554" s="11"/>
      <c r="D554" s="11"/>
      <c r="E554" s="11"/>
      <c r="F554" s="12"/>
      <c r="G554" s="13" t="s">
        <v>20</v>
      </c>
      <c r="H554" s="14" t="s">
        <v>21</v>
      </c>
      <c r="I554" s="15">
        <v>0.3</v>
      </c>
      <c r="J554" s="15">
        <f>I554*D551</f>
        <v>28.754999999999999</v>
      </c>
      <c r="K554" s="11"/>
      <c r="L554" s="58"/>
      <c r="M554" s="14" t="s">
        <v>17</v>
      </c>
      <c r="N554" s="11"/>
      <c r="P554" s="28">
        <f t="shared" si="17"/>
        <v>0</v>
      </c>
    </row>
    <row r="555" spans="1:16" s="28" customFormat="1" ht="20.100000000000001" customHeight="1" x14ac:dyDescent="0.3">
      <c r="A555" s="57"/>
      <c r="B555" s="10"/>
      <c r="C555" s="11"/>
      <c r="D555" s="11"/>
      <c r="E555" s="11"/>
      <c r="F555" s="12"/>
      <c r="G555" s="13" t="s">
        <v>112</v>
      </c>
      <c r="H555" s="14" t="s">
        <v>15</v>
      </c>
      <c r="I555" s="15">
        <v>2</v>
      </c>
      <c r="J555" s="15">
        <f>I555*D551</f>
        <v>191.7</v>
      </c>
      <c r="K555" s="11"/>
      <c r="L555" s="58"/>
      <c r="M555" s="14" t="s">
        <v>17</v>
      </c>
      <c r="N555" s="11"/>
      <c r="P555" s="28">
        <f t="shared" si="17"/>
        <v>0</v>
      </c>
    </row>
    <row r="556" spans="1:16" s="28" customFormat="1" ht="20.100000000000001" customHeight="1" x14ac:dyDescent="0.3">
      <c r="A556" s="57"/>
      <c r="B556" s="10"/>
      <c r="C556" s="11"/>
      <c r="D556" s="11"/>
      <c r="E556" s="11"/>
      <c r="F556" s="12"/>
      <c r="G556" s="13" t="s">
        <v>102</v>
      </c>
      <c r="H556" s="14" t="s">
        <v>24</v>
      </c>
      <c r="I556" s="15">
        <v>2.5000000000000001E-3</v>
      </c>
      <c r="J556" s="15">
        <f>I556*D551</f>
        <v>0.23962499999999998</v>
      </c>
      <c r="K556" s="11"/>
      <c r="L556" s="58"/>
      <c r="M556" s="14" t="s">
        <v>17</v>
      </c>
      <c r="N556" s="11"/>
      <c r="P556" s="28">
        <f t="shared" si="17"/>
        <v>0</v>
      </c>
    </row>
    <row r="557" spans="1:16" s="28" customFormat="1" ht="20.100000000000001" customHeight="1" x14ac:dyDescent="0.3">
      <c r="A557" s="57"/>
      <c r="B557" s="10"/>
      <c r="C557" s="11"/>
      <c r="D557" s="11"/>
      <c r="E557" s="11"/>
      <c r="F557" s="12"/>
      <c r="G557" s="76" t="s">
        <v>115</v>
      </c>
      <c r="H557" s="14" t="s">
        <v>31</v>
      </c>
      <c r="I557" s="15">
        <v>0.74074074074074103</v>
      </c>
      <c r="J557" s="15">
        <f>I557*D551</f>
        <v>71.000000000000028</v>
      </c>
      <c r="K557" s="11"/>
      <c r="L557" s="58"/>
      <c r="M557" s="14" t="s">
        <v>17</v>
      </c>
      <c r="N557" s="11"/>
      <c r="P557" s="28">
        <f t="shared" si="17"/>
        <v>0</v>
      </c>
    </row>
    <row r="558" spans="1:16" s="28" customFormat="1" ht="20.100000000000001" customHeight="1" x14ac:dyDescent="0.3">
      <c r="A558" s="57"/>
      <c r="B558" s="10"/>
      <c r="C558" s="11"/>
      <c r="D558" s="11"/>
      <c r="E558" s="11"/>
      <c r="F558" s="12"/>
      <c r="G558" s="76" t="s">
        <v>114</v>
      </c>
      <c r="H558" s="14" t="s">
        <v>31</v>
      </c>
      <c r="I558" s="15">
        <v>1.4814814814814801</v>
      </c>
      <c r="J558" s="15">
        <f>I558*D551</f>
        <v>141.99999999999986</v>
      </c>
      <c r="K558" s="11"/>
      <c r="L558" s="58"/>
      <c r="M558" s="14" t="s">
        <v>17</v>
      </c>
      <c r="N558" s="11"/>
      <c r="P558" s="28">
        <f t="shared" si="17"/>
        <v>0</v>
      </c>
    </row>
    <row r="559" spans="1:16" s="28" customFormat="1" x14ac:dyDescent="0.3">
      <c r="A559" s="57">
        <v>94</v>
      </c>
      <c r="B559" s="10" t="s">
        <v>35</v>
      </c>
      <c r="C559" s="11" t="s">
        <v>21</v>
      </c>
      <c r="D559" s="11">
        <v>2.2242500000000001</v>
      </c>
      <c r="E559" s="71"/>
      <c r="F559" s="12">
        <f>D559*E559</f>
        <v>0</v>
      </c>
      <c r="G559" s="13"/>
      <c r="H559" s="14"/>
      <c r="I559" s="15"/>
      <c r="J559" s="15"/>
      <c r="K559" s="71"/>
      <c r="L559" s="58"/>
      <c r="M559" s="14"/>
      <c r="N559" s="20">
        <v>1583.33</v>
      </c>
      <c r="P559" s="28">
        <f t="shared" si="17"/>
        <v>3521.7217525000001</v>
      </c>
    </row>
    <row r="560" spans="1:16" s="28" customFormat="1" ht="20.100000000000001" customHeight="1" x14ac:dyDescent="0.3">
      <c r="A560" s="57"/>
      <c r="B560" s="10"/>
      <c r="C560" s="11"/>
      <c r="D560" s="11"/>
      <c r="E560" s="11"/>
      <c r="F560" s="12"/>
      <c r="G560" s="13" t="s">
        <v>113</v>
      </c>
      <c r="H560" s="14" t="s">
        <v>19</v>
      </c>
      <c r="I560" s="15">
        <v>395</v>
      </c>
      <c r="J560" s="15">
        <f>I560*D559</f>
        <v>878.57875000000001</v>
      </c>
      <c r="K560" s="11"/>
      <c r="L560" s="58"/>
      <c r="M560" s="14" t="s">
        <v>17</v>
      </c>
      <c r="N560" s="11"/>
      <c r="P560" s="28">
        <f t="shared" si="17"/>
        <v>0</v>
      </c>
    </row>
    <row r="561" spans="1:16" s="28" customFormat="1" ht="20.100000000000001" customHeight="1" x14ac:dyDescent="0.3">
      <c r="A561" s="57"/>
      <c r="B561" s="10"/>
      <c r="C561" s="11"/>
      <c r="D561" s="11"/>
      <c r="E561" s="11"/>
      <c r="F561" s="12"/>
      <c r="G561" s="13" t="s">
        <v>36</v>
      </c>
      <c r="H561" s="14" t="s">
        <v>21</v>
      </c>
      <c r="I561" s="15">
        <v>0.3</v>
      </c>
      <c r="J561" s="15">
        <f>I561*D559</f>
        <v>0.66727499999999995</v>
      </c>
      <c r="K561" s="11"/>
      <c r="L561" s="58"/>
      <c r="M561" s="14" t="s">
        <v>17</v>
      </c>
      <c r="N561" s="11"/>
      <c r="P561" s="28">
        <f t="shared" si="17"/>
        <v>0</v>
      </c>
    </row>
    <row r="562" spans="1:16" s="28" customFormat="1" ht="20.100000000000001" customHeight="1" x14ac:dyDescent="0.3">
      <c r="A562" s="57"/>
      <c r="B562" s="10"/>
      <c r="C562" s="11"/>
      <c r="D562" s="11"/>
      <c r="E562" s="11"/>
      <c r="F562" s="12"/>
      <c r="G562" s="13" t="s">
        <v>112</v>
      </c>
      <c r="H562" s="14" t="s">
        <v>15</v>
      </c>
      <c r="I562" s="15">
        <v>2</v>
      </c>
      <c r="J562" s="15">
        <f>I562*D559</f>
        <v>4.4485000000000001</v>
      </c>
      <c r="K562" s="11"/>
      <c r="L562" s="58"/>
      <c r="M562" s="14" t="s">
        <v>17</v>
      </c>
      <c r="N562" s="11"/>
      <c r="P562" s="28">
        <f t="shared" si="17"/>
        <v>0</v>
      </c>
    </row>
    <row r="563" spans="1:16" s="28" customFormat="1" ht="20.100000000000001" customHeight="1" x14ac:dyDescent="0.3">
      <c r="A563" s="57"/>
      <c r="B563" s="10"/>
      <c r="C563" s="11"/>
      <c r="D563" s="11"/>
      <c r="E563" s="11"/>
      <c r="F563" s="12"/>
      <c r="G563" s="80" t="s">
        <v>61</v>
      </c>
      <c r="H563" s="14" t="s">
        <v>15</v>
      </c>
      <c r="I563" s="15">
        <v>0.41</v>
      </c>
      <c r="J563" s="15">
        <f>I563*D559</f>
        <v>0.91194249999999999</v>
      </c>
      <c r="K563" s="11"/>
      <c r="L563" s="58"/>
      <c r="M563" s="14" t="s">
        <v>17</v>
      </c>
      <c r="N563" s="11"/>
      <c r="P563" s="28">
        <f t="shared" si="17"/>
        <v>0</v>
      </c>
    </row>
    <row r="564" spans="1:16" s="28" customFormat="1" ht="20.100000000000001" customHeight="1" x14ac:dyDescent="0.3">
      <c r="A564" s="57"/>
      <c r="B564" s="10"/>
      <c r="C564" s="11"/>
      <c r="D564" s="11"/>
      <c r="E564" s="11"/>
      <c r="F564" s="12"/>
      <c r="G564" s="13" t="s">
        <v>102</v>
      </c>
      <c r="H564" s="14" t="s">
        <v>24</v>
      </c>
      <c r="I564" s="15">
        <v>5.5000000000000003E-4</v>
      </c>
      <c r="J564" s="15">
        <f>I564*D559</f>
        <v>1.2233375000000001E-3</v>
      </c>
      <c r="K564" s="11"/>
      <c r="L564" s="58"/>
      <c r="M564" s="14" t="s">
        <v>17</v>
      </c>
      <c r="N564" s="11"/>
      <c r="P564" s="28">
        <f t="shared" si="17"/>
        <v>0</v>
      </c>
    </row>
    <row r="565" spans="1:16" s="28" customFormat="1" ht="34.799999999999997" x14ac:dyDescent="0.3">
      <c r="A565" s="57">
        <v>95</v>
      </c>
      <c r="B565" s="10" t="s">
        <v>122</v>
      </c>
      <c r="C565" s="11" t="s">
        <v>21</v>
      </c>
      <c r="D565" s="11">
        <v>26.225750000000001</v>
      </c>
      <c r="E565" s="71"/>
      <c r="F565" s="12">
        <f>D565*E565</f>
        <v>0</v>
      </c>
      <c r="G565" s="13"/>
      <c r="H565" s="14"/>
      <c r="I565" s="15"/>
      <c r="J565" s="15"/>
      <c r="K565" s="71"/>
      <c r="L565" s="58"/>
      <c r="M565" s="14"/>
      <c r="N565" s="20">
        <v>1583.33</v>
      </c>
      <c r="P565" s="28">
        <f t="shared" si="17"/>
        <v>41524.016747499998</v>
      </c>
    </row>
    <row r="566" spans="1:16" s="28" customFormat="1" ht="20.100000000000001" customHeight="1" x14ac:dyDescent="0.3">
      <c r="A566" s="57"/>
      <c r="B566" s="10"/>
      <c r="C566" s="11"/>
      <c r="D566" s="11"/>
      <c r="E566" s="11"/>
      <c r="F566" s="12"/>
      <c r="G566" s="13" t="s">
        <v>113</v>
      </c>
      <c r="H566" s="14" t="s">
        <v>19</v>
      </c>
      <c r="I566" s="15">
        <v>395</v>
      </c>
      <c r="J566" s="15">
        <f>I566*D565</f>
        <v>10359.171250000001</v>
      </c>
      <c r="K566" s="11"/>
      <c r="L566" s="58"/>
      <c r="M566" s="14" t="s">
        <v>17</v>
      </c>
      <c r="N566" s="11"/>
      <c r="P566" s="28">
        <f t="shared" si="17"/>
        <v>0</v>
      </c>
    </row>
    <row r="567" spans="1:16" s="28" customFormat="1" ht="20.100000000000001" customHeight="1" x14ac:dyDescent="0.3">
      <c r="A567" s="57"/>
      <c r="B567" s="10"/>
      <c r="C567" s="11"/>
      <c r="D567" s="11"/>
      <c r="E567" s="11"/>
      <c r="F567" s="12"/>
      <c r="G567" s="13" t="s">
        <v>36</v>
      </c>
      <c r="H567" s="14" t="s">
        <v>21</v>
      </c>
      <c r="I567" s="15">
        <v>0.3</v>
      </c>
      <c r="J567" s="15">
        <f>I567*D565</f>
        <v>7.8677250000000001</v>
      </c>
      <c r="K567" s="11"/>
      <c r="L567" s="58"/>
      <c r="M567" s="14" t="s">
        <v>17</v>
      </c>
      <c r="N567" s="11"/>
      <c r="P567" s="28">
        <f t="shared" si="17"/>
        <v>0</v>
      </c>
    </row>
    <row r="568" spans="1:16" s="28" customFormat="1" ht="20.100000000000001" customHeight="1" x14ac:dyDescent="0.3">
      <c r="A568" s="57"/>
      <c r="B568" s="10"/>
      <c r="C568" s="11"/>
      <c r="D568" s="11"/>
      <c r="E568" s="11"/>
      <c r="F568" s="12"/>
      <c r="G568" s="13" t="s">
        <v>112</v>
      </c>
      <c r="H568" s="14" t="s">
        <v>15</v>
      </c>
      <c r="I568" s="15">
        <v>2</v>
      </c>
      <c r="J568" s="15">
        <f>I568*D565</f>
        <v>52.451500000000003</v>
      </c>
      <c r="K568" s="11"/>
      <c r="L568" s="58"/>
      <c r="M568" s="14" t="s">
        <v>17</v>
      </c>
      <c r="N568" s="11"/>
      <c r="P568" s="28">
        <f t="shared" si="17"/>
        <v>0</v>
      </c>
    </row>
    <row r="569" spans="1:16" s="28" customFormat="1" ht="20.100000000000001" customHeight="1" x14ac:dyDescent="0.3">
      <c r="A569" s="57"/>
      <c r="B569" s="10"/>
      <c r="C569" s="11"/>
      <c r="D569" s="11"/>
      <c r="E569" s="11"/>
      <c r="F569" s="12"/>
      <c r="G569" s="80" t="s">
        <v>61</v>
      </c>
      <c r="H569" s="14" t="s">
        <v>15</v>
      </c>
      <c r="I569" s="15">
        <v>0.3</v>
      </c>
      <c r="J569" s="15">
        <f>I569*D565</f>
        <v>7.8677250000000001</v>
      </c>
      <c r="K569" s="11"/>
      <c r="L569" s="58"/>
      <c r="M569" s="14" t="s">
        <v>17</v>
      </c>
      <c r="N569" s="11"/>
      <c r="P569" s="28">
        <f t="shared" si="17"/>
        <v>0</v>
      </c>
    </row>
    <row r="570" spans="1:16" s="28" customFormat="1" ht="20.100000000000001" customHeight="1" x14ac:dyDescent="0.3">
      <c r="A570" s="57"/>
      <c r="B570" s="10"/>
      <c r="C570" s="11"/>
      <c r="D570" s="11"/>
      <c r="E570" s="11"/>
      <c r="F570" s="12"/>
      <c r="G570" s="13" t="s">
        <v>102</v>
      </c>
      <c r="H570" s="14" t="s">
        <v>24</v>
      </c>
      <c r="I570" s="15">
        <v>2.5000000000000001E-3</v>
      </c>
      <c r="J570" s="15">
        <f>I570*D565</f>
        <v>6.5564375000000008E-2</v>
      </c>
      <c r="K570" s="11"/>
      <c r="L570" s="58"/>
      <c r="M570" s="14" t="s">
        <v>17</v>
      </c>
      <c r="N570" s="11"/>
      <c r="P570" s="28">
        <f t="shared" si="17"/>
        <v>0</v>
      </c>
    </row>
    <row r="571" spans="1:16" s="28" customFormat="1" ht="20.100000000000001" customHeight="1" x14ac:dyDescent="0.3">
      <c r="A571" s="57">
        <v>96</v>
      </c>
      <c r="B571" s="10" t="s">
        <v>33</v>
      </c>
      <c r="C571" s="11" t="s">
        <v>15</v>
      </c>
      <c r="D571" s="11">
        <v>495.11</v>
      </c>
      <c r="E571" s="11"/>
      <c r="F571" s="12">
        <f>D571*E571</f>
        <v>0</v>
      </c>
      <c r="G571" s="13"/>
      <c r="H571" s="14"/>
      <c r="I571" s="15"/>
      <c r="J571" s="15"/>
      <c r="K571" s="11"/>
      <c r="L571" s="58"/>
      <c r="M571" s="14"/>
      <c r="N571" s="11" t="e">
        <f>#REF!</f>
        <v>#REF!</v>
      </c>
      <c r="P571" s="28" t="e">
        <f t="shared" ref="P571:P617" si="18">N571*D571</f>
        <v>#REF!</v>
      </c>
    </row>
    <row r="572" spans="1:16" s="28" customFormat="1" ht="20.100000000000001" customHeight="1" x14ac:dyDescent="0.3">
      <c r="A572" s="57"/>
      <c r="B572" s="10"/>
      <c r="C572" s="11"/>
      <c r="D572" s="11"/>
      <c r="E572" s="11"/>
      <c r="F572" s="12"/>
      <c r="G572" s="80" t="s">
        <v>106</v>
      </c>
      <c r="H572" s="14" t="s">
        <v>19</v>
      </c>
      <c r="I572" s="15">
        <v>25</v>
      </c>
      <c r="J572" s="15">
        <f>I572*D571</f>
        <v>12377.75</v>
      </c>
      <c r="K572" s="11"/>
      <c r="L572" s="58"/>
      <c r="M572" s="14" t="s">
        <v>17</v>
      </c>
      <c r="N572" s="11"/>
      <c r="P572" s="28">
        <f t="shared" si="18"/>
        <v>0</v>
      </c>
    </row>
    <row r="573" spans="1:16" s="28" customFormat="1" ht="20.100000000000001" customHeight="1" x14ac:dyDescent="0.3">
      <c r="A573" s="57"/>
      <c r="B573" s="10"/>
      <c r="C573" s="11"/>
      <c r="D573" s="11"/>
      <c r="E573" s="11"/>
      <c r="F573" s="12"/>
      <c r="G573" s="13" t="s">
        <v>113</v>
      </c>
      <c r="H573" s="14" t="s">
        <v>19</v>
      </c>
      <c r="I573" s="15">
        <v>1.32</v>
      </c>
      <c r="J573" s="15">
        <f>I573*D571</f>
        <v>653.54520000000002</v>
      </c>
      <c r="K573" s="11"/>
      <c r="L573" s="58"/>
      <c r="M573" s="14" t="s">
        <v>17</v>
      </c>
      <c r="N573" s="11"/>
      <c r="P573" s="28">
        <f t="shared" si="18"/>
        <v>0</v>
      </c>
    </row>
    <row r="574" spans="1:16" s="28" customFormat="1" ht="20.100000000000001" customHeight="1" x14ac:dyDescent="0.3">
      <c r="A574" s="57"/>
      <c r="B574" s="10"/>
      <c r="C574" s="11"/>
      <c r="D574" s="11"/>
      <c r="E574" s="11"/>
      <c r="F574" s="12"/>
      <c r="G574" s="13" t="s">
        <v>20</v>
      </c>
      <c r="H574" s="14" t="s">
        <v>21</v>
      </c>
      <c r="I574" s="15">
        <v>3.4000000000000002E-2</v>
      </c>
      <c r="J574" s="15">
        <f>I574*D571</f>
        <v>16.833740000000002</v>
      </c>
      <c r="K574" s="11"/>
      <c r="L574" s="58"/>
      <c r="M574" s="14" t="s">
        <v>17</v>
      </c>
      <c r="N574" s="11"/>
      <c r="P574" s="28">
        <f t="shared" si="18"/>
        <v>0</v>
      </c>
    </row>
    <row r="575" spans="1:16" s="28" customFormat="1" ht="20.100000000000001" customHeight="1" x14ac:dyDescent="0.3">
      <c r="A575" s="57"/>
      <c r="B575" s="10"/>
      <c r="C575" s="11"/>
      <c r="D575" s="11"/>
      <c r="E575" s="11"/>
      <c r="F575" s="12"/>
      <c r="G575" s="13" t="s">
        <v>112</v>
      </c>
      <c r="H575" s="14" t="s">
        <v>15</v>
      </c>
      <c r="I575" s="15">
        <v>0.22</v>
      </c>
      <c r="J575" s="15">
        <f>I575*D571</f>
        <v>108.9242</v>
      </c>
      <c r="K575" s="11"/>
      <c r="L575" s="58"/>
      <c r="M575" s="14" t="s">
        <v>17</v>
      </c>
      <c r="N575" s="11"/>
      <c r="P575" s="28">
        <f t="shared" si="18"/>
        <v>0</v>
      </c>
    </row>
    <row r="576" spans="1:16" s="28" customFormat="1" ht="20.100000000000001" customHeight="1" x14ac:dyDescent="0.3">
      <c r="A576" s="57"/>
      <c r="B576" s="10"/>
      <c r="C576" s="11"/>
      <c r="D576" s="11"/>
      <c r="E576" s="11"/>
      <c r="F576" s="12"/>
      <c r="G576" s="80" t="s">
        <v>61</v>
      </c>
      <c r="H576" s="14" t="s">
        <v>15</v>
      </c>
      <c r="I576" s="15">
        <v>4.2999999999999997E-2</v>
      </c>
      <c r="J576" s="15">
        <f>I576*D571</f>
        <v>21.289729999999999</v>
      </c>
      <c r="K576" s="11"/>
      <c r="L576" s="58"/>
      <c r="M576" s="14" t="s">
        <v>17</v>
      </c>
      <c r="N576" s="11"/>
      <c r="P576" s="28">
        <f t="shared" si="18"/>
        <v>0</v>
      </c>
    </row>
    <row r="577" spans="1:16" s="28" customFormat="1" ht="20.100000000000001" customHeight="1" x14ac:dyDescent="0.3">
      <c r="A577" s="57"/>
      <c r="B577" s="10"/>
      <c r="C577" s="11"/>
      <c r="D577" s="11"/>
      <c r="E577" s="11"/>
      <c r="F577" s="12"/>
      <c r="G577" s="13" t="s">
        <v>102</v>
      </c>
      <c r="H577" s="14" t="s">
        <v>24</v>
      </c>
      <c r="I577" s="15">
        <v>1E-4</v>
      </c>
      <c r="J577" s="15">
        <f>I577*D571</f>
        <v>4.9511000000000006E-2</v>
      </c>
      <c r="K577" s="11"/>
      <c r="L577" s="58"/>
      <c r="M577" s="14" t="s">
        <v>17</v>
      </c>
      <c r="N577" s="11"/>
      <c r="P577" s="28">
        <f t="shared" si="18"/>
        <v>0</v>
      </c>
    </row>
    <row r="578" spans="1:16" s="28" customFormat="1" ht="20.100000000000001" customHeight="1" x14ac:dyDescent="0.3">
      <c r="A578" s="57">
        <v>97</v>
      </c>
      <c r="B578" s="10" t="s">
        <v>14</v>
      </c>
      <c r="C578" s="11" t="s">
        <v>15</v>
      </c>
      <c r="D578" s="11">
        <v>255.95</v>
      </c>
      <c r="E578" s="11"/>
      <c r="F578" s="12">
        <f>D578*E578</f>
        <v>0</v>
      </c>
      <c r="G578" s="13"/>
      <c r="H578" s="14"/>
      <c r="I578" s="15"/>
      <c r="J578" s="15"/>
      <c r="K578" s="11"/>
      <c r="L578" s="58"/>
      <c r="M578" s="14"/>
      <c r="N578" s="11" t="e">
        <f>#REF!</f>
        <v>#REF!</v>
      </c>
      <c r="P578" s="28" t="e">
        <f t="shared" si="18"/>
        <v>#REF!</v>
      </c>
    </row>
    <row r="579" spans="1:16" s="28" customFormat="1" ht="20.100000000000001" customHeight="1" x14ac:dyDescent="0.3">
      <c r="A579" s="57"/>
      <c r="B579" s="10"/>
      <c r="C579" s="11"/>
      <c r="D579" s="11"/>
      <c r="E579" s="11"/>
      <c r="F579" s="12"/>
      <c r="G579" s="13" t="s">
        <v>113</v>
      </c>
      <c r="H579" s="14" t="s">
        <v>19</v>
      </c>
      <c r="I579" s="15">
        <v>52</v>
      </c>
      <c r="J579" s="15">
        <f>I579*D578</f>
        <v>13309.4</v>
      </c>
      <c r="K579" s="11"/>
      <c r="L579" s="58"/>
      <c r="M579" s="14" t="s">
        <v>17</v>
      </c>
      <c r="N579" s="11"/>
      <c r="P579" s="28">
        <f t="shared" si="18"/>
        <v>0</v>
      </c>
    </row>
    <row r="580" spans="1:16" s="28" customFormat="1" ht="20.100000000000001" customHeight="1" x14ac:dyDescent="0.3">
      <c r="A580" s="57"/>
      <c r="B580" s="10"/>
      <c r="C580" s="11"/>
      <c r="D580" s="11"/>
      <c r="E580" s="11"/>
      <c r="F580" s="12"/>
      <c r="G580" s="13" t="s">
        <v>20</v>
      </c>
      <c r="H580" s="14" t="s">
        <v>21</v>
      </c>
      <c r="I580" s="15">
        <v>2.3E-2</v>
      </c>
      <c r="J580" s="15">
        <f>I580*D578</f>
        <v>5.8868499999999999</v>
      </c>
      <c r="K580" s="11"/>
      <c r="L580" s="58"/>
      <c r="M580" s="14" t="s">
        <v>17</v>
      </c>
      <c r="N580" s="11"/>
      <c r="P580" s="28">
        <f t="shared" si="18"/>
        <v>0</v>
      </c>
    </row>
    <row r="581" spans="1:16" s="28" customFormat="1" ht="20.100000000000001" customHeight="1" x14ac:dyDescent="0.3">
      <c r="A581" s="57"/>
      <c r="B581" s="10"/>
      <c r="C581" s="11"/>
      <c r="D581" s="11"/>
      <c r="E581" s="11"/>
      <c r="F581" s="12"/>
      <c r="G581" s="13" t="s">
        <v>112</v>
      </c>
      <c r="H581" s="14" t="s">
        <v>15</v>
      </c>
      <c r="I581" s="15">
        <v>0.22</v>
      </c>
      <c r="J581" s="15">
        <f>I581*D578</f>
        <v>56.308999999999997</v>
      </c>
      <c r="K581" s="11"/>
      <c r="L581" s="58"/>
      <c r="M581" s="14" t="s">
        <v>17</v>
      </c>
      <c r="N581" s="11"/>
      <c r="P581" s="28">
        <f t="shared" si="18"/>
        <v>0</v>
      </c>
    </row>
    <row r="582" spans="1:16" s="28" customFormat="1" ht="20.100000000000001" customHeight="1" x14ac:dyDescent="0.3">
      <c r="A582" s="57"/>
      <c r="B582" s="10"/>
      <c r="C582" s="11"/>
      <c r="D582" s="11"/>
      <c r="E582" s="11"/>
      <c r="F582" s="12"/>
      <c r="G582" s="80" t="s">
        <v>61</v>
      </c>
      <c r="H582" s="14" t="s">
        <v>15</v>
      </c>
      <c r="I582" s="15">
        <v>4.2999999999999997E-2</v>
      </c>
      <c r="J582" s="15">
        <f>I582*D578</f>
        <v>11.005849999999999</v>
      </c>
      <c r="K582" s="11"/>
      <c r="L582" s="58"/>
      <c r="M582" s="14" t="s">
        <v>17</v>
      </c>
      <c r="N582" s="11"/>
      <c r="P582" s="28">
        <f t="shared" si="18"/>
        <v>0</v>
      </c>
    </row>
    <row r="583" spans="1:16" s="28" customFormat="1" ht="20.100000000000001" customHeight="1" x14ac:dyDescent="0.3">
      <c r="A583" s="57"/>
      <c r="B583" s="10"/>
      <c r="C583" s="11"/>
      <c r="D583" s="11"/>
      <c r="E583" s="11"/>
      <c r="F583" s="12"/>
      <c r="G583" s="13" t="s">
        <v>102</v>
      </c>
      <c r="H583" s="14" t="s">
        <v>24</v>
      </c>
      <c r="I583" s="15">
        <v>2.9999999999999997E-4</v>
      </c>
      <c r="J583" s="15">
        <f>I583*D578</f>
        <v>7.6784999999999992E-2</v>
      </c>
      <c r="K583" s="11"/>
      <c r="L583" s="58"/>
      <c r="M583" s="14" t="s">
        <v>17</v>
      </c>
      <c r="N583" s="11"/>
      <c r="P583" s="28">
        <f t="shared" si="18"/>
        <v>0</v>
      </c>
    </row>
    <row r="584" spans="1:16" s="28" customFormat="1" ht="34.799999999999997" x14ac:dyDescent="0.3">
      <c r="A584" s="57">
        <v>98</v>
      </c>
      <c r="B584" s="10" t="s">
        <v>121</v>
      </c>
      <c r="C584" s="11" t="s">
        <v>15</v>
      </c>
      <c r="D584" s="11">
        <v>262</v>
      </c>
      <c r="E584" s="11"/>
      <c r="F584" s="12">
        <f>D584*E584</f>
        <v>0</v>
      </c>
      <c r="G584" s="13"/>
      <c r="H584" s="14"/>
      <c r="I584" s="15"/>
      <c r="J584" s="15"/>
      <c r="K584" s="11"/>
      <c r="L584" s="58"/>
      <c r="M584" s="14"/>
      <c r="N584" s="11" t="e">
        <f>#REF!</f>
        <v>#REF!</v>
      </c>
      <c r="P584" s="28" t="e">
        <f t="shared" si="18"/>
        <v>#REF!</v>
      </c>
    </row>
    <row r="585" spans="1:16" s="28" customFormat="1" ht="20.100000000000001" customHeight="1" x14ac:dyDescent="0.3">
      <c r="A585" s="57"/>
      <c r="B585" s="10"/>
      <c r="C585" s="11"/>
      <c r="D585" s="11"/>
      <c r="E585" s="11"/>
      <c r="F585" s="12"/>
      <c r="G585" s="13" t="s">
        <v>113</v>
      </c>
      <c r="H585" s="14" t="s">
        <v>19</v>
      </c>
      <c r="I585" s="15">
        <v>52</v>
      </c>
      <c r="J585" s="15">
        <f>I585*D584</f>
        <v>13624</v>
      </c>
      <c r="K585" s="11"/>
      <c r="L585" s="58"/>
      <c r="M585" s="14" t="s">
        <v>17</v>
      </c>
      <c r="N585" s="11"/>
      <c r="P585" s="28">
        <f t="shared" si="18"/>
        <v>0</v>
      </c>
    </row>
    <row r="586" spans="1:16" s="28" customFormat="1" ht="20.100000000000001" customHeight="1" x14ac:dyDescent="0.3">
      <c r="A586" s="57"/>
      <c r="B586" s="10"/>
      <c r="C586" s="11"/>
      <c r="D586" s="11"/>
      <c r="E586" s="11"/>
      <c r="F586" s="12"/>
      <c r="G586" s="13" t="s">
        <v>20</v>
      </c>
      <c r="H586" s="14" t="s">
        <v>21</v>
      </c>
      <c r="I586" s="15">
        <v>2.3E-2</v>
      </c>
      <c r="J586" s="15">
        <f>I586*D584</f>
        <v>6.0259999999999998</v>
      </c>
      <c r="K586" s="11"/>
      <c r="L586" s="58"/>
      <c r="M586" s="14" t="s">
        <v>17</v>
      </c>
      <c r="N586" s="11"/>
      <c r="P586" s="28">
        <f t="shared" si="18"/>
        <v>0</v>
      </c>
    </row>
    <row r="587" spans="1:16" s="28" customFormat="1" ht="20.100000000000001" customHeight="1" x14ac:dyDescent="0.3">
      <c r="A587" s="57"/>
      <c r="B587" s="10"/>
      <c r="C587" s="11"/>
      <c r="D587" s="11"/>
      <c r="E587" s="11"/>
      <c r="F587" s="12"/>
      <c r="G587" s="13" t="s">
        <v>112</v>
      </c>
      <c r="H587" s="14" t="s">
        <v>15</v>
      </c>
      <c r="I587" s="15">
        <v>0.22</v>
      </c>
      <c r="J587" s="15">
        <f>I587*D584</f>
        <v>57.64</v>
      </c>
      <c r="K587" s="11"/>
      <c r="L587" s="58"/>
      <c r="M587" s="14" t="s">
        <v>17</v>
      </c>
      <c r="N587" s="11"/>
      <c r="P587" s="28">
        <f t="shared" si="18"/>
        <v>0</v>
      </c>
    </row>
    <row r="588" spans="1:16" s="28" customFormat="1" ht="20.100000000000001" customHeight="1" x14ac:dyDescent="0.3">
      <c r="A588" s="57"/>
      <c r="B588" s="10"/>
      <c r="C588" s="11"/>
      <c r="D588" s="11"/>
      <c r="E588" s="11"/>
      <c r="F588" s="12"/>
      <c r="G588" s="80" t="s">
        <v>61</v>
      </c>
      <c r="H588" s="14" t="s">
        <v>15</v>
      </c>
      <c r="I588" s="15">
        <v>4.2999999999999997E-2</v>
      </c>
      <c r="J588" s="15">
        <f>I588*D584</f>
        <v>11.265999999999998</v>
      </c>
      <c r="K588" s="11"/>
      <c r="L588" s="58"/>
      <c r="M588" s="14" t="s">
        <v>17</v>
      </c>
      <c r="N588" s="11"/>
      <c r="P588" s="28">
        <f t="shared" si="18"/>
        <v>0</v>
      </c>
    </row>
    <row r="589" spans="1:16" s="28" customFormat="1" ht="20.100000000000001" customHeight="1" x14ac:dyDescent="0.3">
      <c r="A589" s="57"/>
      <c r="B589" s="10"/>
      <c r="C589" s="11"/>
      <c r="D589" s="11"/>
      <c r="E589" s="11"/>
      <c r="F589" s="12"/>
      <c r="G589" s="13" t="s">
        <v>102</v>
      </c>
      <c r="H589" s="14" t="s">
        <v>24</v>
      </c>
      <c r="I589" s="15">
        <v>5.1999999999999997E-5</v>
      </c>
      <c r="J589" s="15">
        <f>I589*D584</f>
        <v>1.3623999999999999E-2</v>
      </c>
      <c r="K589" s="11"/>
      <c r="L589" s="58"/>
      <c r="M589" s="14" t="s">
        <v>17</v>
      </c>
      <c r="N589" s="11"/>
      <c r="P589" s="28">
        <f t="shared" si="18"/>
        <v>0</v>
      </c>
    </row>
    <row r="590" spans="1:16" s="28" customFormat="1" ht="20.100000000000001" customHeight="1" x14ac:dyDescent="0.3">
      <c r="A590" s="57">
        <v>99</v>
      </c>
      <c r="B590" s="10" t="s">
        <v>25</v>
      </c>
      <c r="C590" s="11" t="s">
        <v>19</v>
      </c>
      <c r="D590" s="11">
        <f>8+1+4+3+10+5+1+10</f>
        <v>42</v>
      </c>
      <c r="E590" s="11"/>
      <c r="F590" s="12">
        <f>D590*E590</f>
        <v>0</v>
      </c>
      <c r="G590" s="13"/>
      <c r="H590" s="14"/>
      <c r="I590" s="15"/>
      <c r="J590" s="15"/>
      <c r="K590" s="11"/>
      <c r="L590" s="58"/>
      <c r="M590" s="14"/>
      <c r="N590" s="11"/>
      <c r="P590" s="28">
        <f t="shared" si="18"/>
        <v>0</v>
      </c>
    </row>
    <row r="591" spans="1:16" s="28" customFormat="1" ht="20.100000000000001" customHeight="1" x14ac:dyDescent="0.3">
      <c r="A591" s="57"/>
      <c r="B591" s="10"/>
      <c r="C591" s="11"/>
      <c r="D591" s="11"/>
      <c r="E591" s="11"/>
      <c r="F591" s="12"/>
      <c r="G591" s="76" t="s">
        <v>116</v>
      </c>
      <c r="H591" s="14" t="s">
        <v>19</v>
      </c>
      <c r="I591" s="15">
        <v>1</v>
      </c>
      <c r="J591" s="15">
        <v>26</v>
      </c>
      <c r="K591" s="11"/>
      <c r="L591" s="58"/>
      <c r="M591" s="14" t="s">
        <v>17</v>
      </c>
      <c r="N591" s="11"/>
      <c r="P591" s="28">
        <f t="shared" si="18"/>
        <v>0</v>
      </c>
    </row>
    <row r="592" spans="1:16" s="28" customFormat="1" ht="20.100000000000001" customHeight="1" x14ac:dyDescent="0.3">
      <c r="A592" s="57"/>
      <c r="B592" s="10"/>
      <c r="C592" s="11"/>
      <c r="D592" s="11"/>
      <c r="E592" s="11"/>
      <c r="F592" s="12"/>
      <c r="G592" s="76" t="s">
        <v>108</v>
      </c>
      <c r="H592" s="14" t="s">
        <v>19</v>
      </c>
      <c r="I592" s="15">
        <v>1</v>
      </c>
      <c r="J592" s="15">
        <v>8</v>
      </c>
      <c r="K592" s="11"/>
      <c r="L592" s="58"/>
      <c r="M592" s="14" t="s">
        <v>17</v>
      </c>
      <c r="N592" s="11"/>
      <c r="P592" s="28">
        <f t="shared" si="18"/>
        <v>0</v>
      </c>
    </row>
    <row r="593" spans="1:16" s="28" customFormat="1" ht="20.100000000000001" customHeight="1" x14ac:dyDescent="0.3">
      <c r="A593" s="57"/>
      <c r="B593" s="10"/>
      <c r="C593" s="11"/>
      <c r="D593" s="11"/>
      <c r="E593" s="11"/>
      <c r="F593" s="12"/>
      <c r="G593" s="76" t="s">
        <v>117</v>
      </c>
      <c r="H593" s="14" t="s">
        <v>19</v>
      </c>
      <c r="I593" s="15">
        <v>1</v>
      </c>
      <c r="J593" s="15">
        <v>1</v>
      </c>
      <c r="K593" s="11"/>
      <c r="L593" s="58"/>
      <c r="M593" s="14" t="s">
        <v>17</v>
      </c>
      <c r="N593" s="11"/>
      <c r="P593" s="28">
        <f t="shared" si="18"/>
        <v>0</v>
      </c>
    </row>
    <row r="594" spans="1:16" s="28" customFormat="1" ht="20.100000000000001" customHeight="1" x14ac:dyDescent="0.3">
      <c r="A594" s="57">
        <v>100</v>
      </c>
      <c r="B594" s="10" t="s">
        <v>118</v>
      </c>
      <c r="C594" s="11" t="s">
        <v>19</v>
      </c>
      <c r="D594" s="11">
        <f>8+1+4+3+6+5+1+24</f>
        <v>52</v>
      </c>
      <c r="E594" s="11"/>
      <c r="F594" s="12">
        <f>D594*E594</f>
        <v>0</v>
      </c>
      <c r="G594" s="13"/>
      <c r="H594" s="14"/>
      <c r="I594" s="15"/>
      <c r="J594" s="15"/>
      <c r="K594" s="11"/>
      <c r="L594" s="58"/>
      <c r="M594" s="14"/>
      <c r="N594" s="11"/>
      <c r="P594" s="28">
        <f t="shared" si="18"/>
        <v>0</v>
      </c>
    </row>
    <row r="595" spans="1:16" s="28" customFormat="1" ht="20.100000000000001" customHeight="1" x14ac:dyDescent="0.3">
      <c r="A595" s="57"/>
      <c r="B595" s="10"/>
      <c r="C595" s="11"/>
      <c r="D595" s="11"/>
      <c r="E595" s="11"/>
      <c r="F595" s="12"/>
      <c r="G595" s="76" t="s">
        <v>119</v>
      </c>
      <c r="H595" s="14" t="s">
        <v>100</v>
      </c>
      <c r="I595" s="15">
        <v>1.01</v>
      </c>
      <c r="J595" s="15">
        <v>530.16</v>
      </c>
      <c r="K595" s="11"/>
      <c r="L595" s="58"/>
      <c r="M595" s="14" t="s">
        <v>17</v>
      </c>
      <c r="N595" s="11"/>
      <c r="P595" s="28">
        <f t="shared" si="18"/>
        <v>0</v>
      </c>
    </row>
    <row r="596" spans="1:16" s="28" customFormat="1" ht="20.100000000000001" customHeight="1" x14ac:dyDescent="0.3">
      <c r="A596" s="57"/>
      <c r="B596" s="10"/>
      <c r="C596" s="11"/>
      <c r="D596" s="11"/>
      <c r="E596" s="11"/>
      <c r="F596" s="12"/>
      <c r="G596" s="76" t="s">
        <v>120</v>
      </c>
      <c r="H596" s="14" t="s">
        <v>100</v>
      </c>
      <c r="I596" s="15">
        <v>1.01</v>
      </c>
      <c r="J596" s="15">
        <v>27.72</v>
      </c>
      <c r="K596" s="11"/>
      <c r="L596" s="58"/>
      <c r="M596" s="14" t="s">
        <v>17</v>
      </c>
      <c r="N596" s="11"/>
      <c r="P596" s="28">
        <f t="shared" si="18"/>
        <v>0</v>
      </c>
    </row>
    <row r="597" spans="1:16" s="19" customFormat="1" ht="20.100000000000001" customHeight="1" x14ac:dyDescent="0.3">
      <c r="A597" s="56"/>
      <c r="B597" s="1" t="s">
        <v>132</v>
      </c>
      <c r="C597" s="5"/>
      <c r="D597" s="6"/>
      <c r="E597" s="7"/>
      <c r="F597" s="1"/>
      <c r="G597" s="8"/>
      <c r="H597" s="4"/>
      <c r="I597" s="9"/>
      <c r="J597" s="9"/>
      <c r="K597" s="7"/>
      <c r="L597" s="16"/>
      <c r="M597" s="4"/>
      <c r="N597" s="7"/>
      <c r="P597" s="28">
        <f t="shared" si="18"/>
        <v>0</v>
      </c>
    </row>
    <row r="598" spans="1:16" s="28" customFormat="1" x14ac:dyDescent="0.3">
      <c r="A598" s="57">
        <v>101</v>
      </c>
      <c r="B598" s="10" t="s">
        <v>28</v>
      </c>
      <c r="C598" s="11" t="s">
        <v>21</v>
      </c>
      <c r="D598" s="11">
        <v>95.85</v>
      </c>
      <c r="E598" s="71"/>
      <c r="F598" s="12">
        <f>D598*E598</f>
        <v>0</v>
      </c>
      <c r="G598" s="13"/>
      <c r="H598" s="14"/>
      <c r="I598" s="15"/>
      <c r="J598" s="15"/>
      <c r="K598" s="71"/>
      <c r="L598" s="58"/>
      <c r="M598" s="14"/>
      <c r="N598" s="20">
        <f>1583.33</f>
        <v>1583.33</v>
      </c>
      <c r="P598" s="28">
        <f t="shared" si="18"/>
        <v>151762.18049999999</v>
      </c>
    </row>
    <row r="599" spans="1:16" s="28" customFormat="1" ht="20.100000000000001" customHeight="1" x14ac:dyDescent="0.3">
      <c r="A599" s="57"/>
      <c r="B599" s="10"/>
      <c r="C599" s="11"/>
      <c r="D599" s="11"/>
      <c r="E599" s="11"/>
      <c r="F599" s="12"/>
      <c r="G599" s="80" t="s">
        <v>106</v>
      </c>
      <c r="H599" s="14" t="s">
        <v>19</v>
      </c>
      <c r="I599" s="15">
        <v>195</v>
      </c>
      <c r="J599" s="15">
        <f>I599*D598</f>
        <v>18690.75</v>
      </c>
      <c r="K599" s="11"/>
      <c r="L599" s="58"/>
      <c r="M599" s="14" t="s">
        <v>17</v>
      </c>
      <c r="N599" s="11"/>
      <c r="P599" s="28">
        <f t="shared" si="18"/>
        <v>0</v>
      </c>
    </row>
    <row r="600" spans="1:16" s="28" customFormat="1" ht="20.100000000000001" customHeight="1" x14ac:dyDescent="0.3">
      <c r="A600" s="57"/>
      <c r="B600" s="10"/>
      <c r="C600" s="11"/>
      <c r="D600" s="11"/>
      <c r="E600" s="11"/>
      <c r="F600" s="12"/>
      <c r="G600" s="13" t="s">
        <v>113</v>
      </c>
      <c r="H600" s="14" t="s">
        <v>19</v>
      </c>
      <c r="I600" s="15">
        <v>13</v>
      </c>
      <c r="J600" s="15">
        <f>I600*D598</f>
        <v>1246.05</v>
      </c>
      <c r="K600" s="11"/>
      <c r="L600" s="58"/>
      <c r="M600" s="14" t="s">
        <v>17</v>
      </c>
      <c r="N600" s="11"/>
      <c r="P600" s="28">
        <f t="shared" si="18"/>
        <v>0</v>
      </c>
    </row>
    <row r="601" spans="1:16" s="28" customFormat="1" ht="20.100000000000001" customHeight="1" x14ac:dyDescent="0.3">
      <c r="A601" s="57"/>
      <c r="B601" s="10"/>
      <c r="C601" s="11"/>
      <c r="D601" s="11"/>
      <c r="E601" s="11"/>
      <c r="F601" s="12"/>
      <c r="G601" s="13" t="s">
        <v>20</v>
      </c>
      <c r="H601" s="14" t="s">
        <v>21</v>
      </c>
      <c r="I601" s="15">
        <v>0.3</v>
      </c>
      <c r="J601" s="15">
        <f>I601*D598</f>
        <v>28.754999999999999</v>
      </c>
      <c r="K601" s="11"/>
      <c r="L601" s="58"/>
      <c r="M601" s="14" t="s">
        <v>17</v>
      </c>
      <c r="N601" s="11"/>
      <c r="P601" s="28">
        <f t="shared" si="18"/>
        <v>0</v>
      </c>
    </row>
    <row r="602" spans="1:16" s="28" customFormat="1" ht="20.100000000000001" customHeight="1" x14ac:dyDescent="0.3">
      <c r="A602" s="57"/>
      <c r="B602" s="10"/>
      <c r="C602" s="11"/>
      <c r="D602" s="11"/>
      <c r="E602" s="11"/>
      <c r="F602" s="12"/>
      <c r="G602" s="13" t="s">
        <v>112</v>
      </c>
      <c r="H602" s="14" t="s">
        <v>15</v>
      </c>
      <c r="I602" s="15">
        <v>2</v>
      </c>
      <c r="J602" s="15">
        <f>I602*D598</f>
        <v>191.7</v>
      </c>
      <c r="K602" s="11"/>
      <c r="L602" s="58"/>
      <c r="M602" s="14" t="s">
        <v>17</v>
      </c>
      <c r="N602" s="11"/>
      <c r="P602" s="28">
        <f t="shared" si="18"/>
        <v>0</v>
      </c>
    </row>
    <row r="603" spans="1:16" s="28" customFormat="1" ht="20.100000000000001" customHeight="1" x14ac:dyDescent="0.3">
      <c r="A603" s="57"/>
      <c r="B603" s="10"/>
      <c r="C603" s="11"/>
      <c r="D603" s="11"/>
      <c r="E603" s="11"/>
      <c r="F603" s="12"/>
      <c r="G603" s="13" t="s">
        <v>102</v>
      </c>
      <c r="H603" s="14" t="s">
        <v>24</v>
      </c>
      <c r="I603" s="15">
        <v>2.5000000000000001E-3</v>
      </c>
      <c r="J603" s="15">
        <f>I603*D598</f>
        <v>0.23962499999999998</v>
      </c>
      <c r="K603" s="11"/>
      <c r="L603" s="58"/>
      <c r="M603" s="14" t="s">
        <v>17</v>
      </c>
      <c r="N603" s="11"/>
      <c r="P603" s="28">
        <f t="shared" si="18"/>
        <v>0</v>
      </c>
    </row>
    <row r="604" spans="1:16" s="28" customFormat="1" ht="20.100000000000001" customHeight="1" x14ac:dyDescent="0.3">
      <c r="A604" s="57"/>
      <c r="B604" s="10"/>
      <c r="C604" s="11"/>
      <c r="D604" s="11"/>
      <c r="E604" s="11"/>
      <c r="F604" s="12"/>
      <c r="G604" s="76" t="s">
        <v>115</v>
      </c>
      <c r="H604" s="14" t="s">
        <v>31</v>
      </c>
      <c r="I604" s="15">
        <v>0.74074074074074103</v>
      </c>
      <c r="J604" s="15">
        <f>I604*D598</f>
        <v>71.000000000000028</v>
      </c>
      <c r="K604" s="11"/>
      <c r="L604" s="58"/>
      <c r="M604" s="14" t="s">
        <v>17</v>
      </c>
      <c r="N604" s="11"/>
      <c r="P604" s="28">
        <f t="shared" si="18"/>
        <v>0</v>
      </c>
    </row>
    <row r="605" spans="1:16" s="28" customFormat="1" ht="20.100000000000001" customHeight="1" x14ac:dyDescent="0.3">
      <c r="A605" s="57"/>
      <c r="B605" s="10"/>
      <c r="C605" s="11"/>
      <c r="D605" s="11"/>
      <c r="E605" s="11"/>
      <c r="F605" s="12"/>
      <c r="G605" s="76" t="s">
        <v>114</v>
      </c>
      <c r="H605" s="14" t="s">
        <v>31</v>
      </c>
      <c r="I605" s="15">
        <v>1.4814814814814801</v>
      </c>
      <c r="J605" s="15">
        <f>I605*D598</f>
        <v>141.99999999999986</v>
      </c>
      <c r="K605" s="11"/>
      <c r="L605" s="58"/>
      <c r="M605" s="14" t="s">
        <v>17</v>
      </c>
      <c r="N605" s="11"/>
      <c r="P605" s="28">
        <f t="shared" si="18"/>
        <v>0</v>
      </c>
    </row>
    <row r="606" spans="1:16" s="28" customFormat="1" x14ac:dyDescent="0.3">
      <c r="A606" s="57">
        <v>102</v>
      </c>
      <c r="B606" s="10" t="s">
        <v>35</v>
      </c>
      <c r="C606" s="11" t="s">
        <v>21</v>
      </c>
      <c r="D606" s="11">
        <v>2.2242500000000001</v>
      </c>
      <c r="E606" s="71"/>
      <c r="F606" s="12">
        <f>D606*E606</f>
        <v>0</v>
      </c>
      <c r="G606" s="13"/>
      <c r="H606" s="14"/>
      <c r="I606" s="15"/>
      <c r="J606" s="15"/>
      <c r="K606" s="71"/>
      <c r="L606" s="58"/>
      <c r="M606" s="14"/>
      <c r="N606" s="20">
        <v>1583.33</v>
      </c>
      <c r="P606" s="28">
        <f t="shared" si="18"/>
        <v>3521.7217525000001</v>
      </c>
    </row>
    <row r="607" spans="1:16" s="28" customFormat="1" ht="20.100000000000001" customHeight="1" x14ac:dyDescent="0.3">
      <c r="A607" s="57"/>
      <c r="B607" s="10"/>
      <c r="C607" s="11"/>
      <c r="D607" s="11"/>
      <c r="E607" s="11"/>
      <c r="F607" s="12"/>
      <c r="G607" s="13" t="s">
        <v>113</v>
      </c>
      <c r="H607" s="14" t="s">
        <v>19</v>
      </c>
      <c r="I607" s="15">
        <v>395</v>
      </c>
      <c r="J607" s="15">
        <f>I607*D606</f>
        <v>878.57875000000001</v>
      </c>
      <c r="K607" s="11"/>
      <c r="L607" s="58"/>
      <c r="M607" s="14" t="s">
        <v>17</v>
      </c>
      <c r="N607" s="11"/>
      <c r="P607" s="28">
        <f t="shared" si="18"/>
        <v>0</v>
      </c>
    </row>
    <row r="608" spans="1:16" s="28" customFormat="1" ht="20.100000000000001" customHeight="1" x14ac:dyDescent="0.3">
      <c r="A608" s="57"/>
      <c r="B608" s="10"/>
      <c r="C608" s="11"/>
      <c r="D608" s="11"/>
      <c r="E608" s="11"/>
      <c r="F608" s="12"/>
      <c r="G608" s="13" t="s">
        <v>36</v>
      </c>
      <c r="H608" s="14" t="s">
        <v>21</v>
      </c>
      <c r="I608" s="15">
        <v>0.3</v>
      </c>
      <c r="J608" s="15">
        <f>I608*D606</f>
        <v>0.66727499999999995</v>
      </c>
      <c r="K608" s="11"/>
      <c r="L608" s="58"/>
      <c r="M608" s="14" t="s">
        <v>17</v>
      </c>
      <c r="N608" s="11"/>
      <c r="P608" s="28">
        <f t="shared" si="18"/>
        <v>0</v>
      </c>
    </row>
    <row r="609" spans="1:16" s="28" customFormat="1" ht="20.100000000000001" customHeight="1" x14ac:dyDescent="0.3">
      <c r="A609" s="57"/>
      <c r="B609" s="10"/>
      <c r="C609" s="11"/>
      <c r="D609" s="11"/>
      <c r="E609" s="11"/>
      <c r="F609" s="12"/>
      <c r="G609" s="13" t="s">
        <v>112</v>
      </c>
      <c r="H609" s="14" t="s">
        <v>15</v>
      </c>
      <c r="I609" s="15">
        <v>2</v>
      </c>
      <c r="J609" s="15">
        <f>I609*D606</f>
        <v>4.4485000000000001</v>
      </c>
      <c r="K609" s="11"/>
      <c r="L609" s="58"/>
      <c r="M609" s="14" t="s">
        <v>17</v>
      </c>
      <c r="N609" s="11"/>
      <c r="P609" s="28">
        <f t="shared" si="18"/>
        <v>0</v>
      </c>
    </row>
    <row r="610" spans="1:16" s="28" customFormat="1" ht="20.100000000000001" customHeight="1" x14ac:dyDescent="0.3">
      <c r="A610" s="57"/>
      <c r="B610" s="10"/>
      <c r="C610" s="11"/>
      <c r="D610" s="11"/>
      <c r="E610" s="11"/>
      <c r="F610" s="12"/>
      <c r="G610" s="80" t="s">
        <v>61</v>
      </c>
      <c r="H610" s="14" t="s">
        <v>15</v>
      </c>
      <c r="I610" s="15">
        <v>0.41</v>
      </c>
      <c r="J610" s="15">
        <f>I610*D606</f>
        <v>0.91194249999999999</v>
      </c>
      <c r="K610" s="11"/>
      <c r="L610" s="58"/>
      <c r="M610" s="14" t="s">
        <v>17</v>
      </c>
      <c r="N610" s="11"/>
      <c r="P610" s="28">
        <f t="shared" si="18"/>
        <v>0</v>
      </c>
    </row>
    <row r="611" spans="1:16" s="28" customFormat="1" ht="20.100000000000001" customHeight="1" x14ac:dyDescent="0.3">
      <c r="A611" s="57"/>
      <c r="B611" s="10"/>
      <c r="C611" s="11"/>
      <c r="D611" s="11"/>
      <c r="E611" s="11"/>
      <c r="F611" s="12"/>
      <c r="G611" s="13" t="s">
        <v>102</v>
      </c>
      <c r="H611" s="14" t="s">
        <v>24</v>
      </c>
      <c r="I611" s="15">
        <v>5.5000000000000003E-4</v>
      </c>
      <c r="J611" s="15">
        <f>I611*D606</f>
        <v>1.2233375000000001E-3</v>
      </c>
      <c r="K611" s="11"/>
      <c r="L611" s="58"/>
      <c r="M611" s="14" t="s">
        <v>17</v>
      </c>
      <c r="N611" s="11"/>
      <c r="P611" s="28">
        <f t="shared" si="18"/>
        <v>0</v>
      </c>
    </row>
    <row r="612" spans="1:16" s="28" customFormat="1" ht="34.799999999999997" x14ac:dyDescent="0.3">
      <c r="A612" s="57">
        <v>103</v>
      </c>
      <c r="B612" s="10" t="s">
        <v>122</v>
      </c>
      <c r="C612" s="11" t="s">
        <v>21</v>
      </c>
      <c r="D612" s="11">
        <v>26.225750000000001</v>
      </c>
      <c r="E612" s="71"/>
      <c r="F612" s="12">
        <f>D612*E612</f>
        <v>0</v>
      </c>
      <c r="G612" s="13"/>
      <c r="H612" s="14"/>
      <c r="I612" s="15"/>
      <c r="J612" s="15"/>
      <c r="K612" s="71"/>
      <c r="L612" s="58"/>
      <c r="M612" s="14"/>
      <c r="N612" s="20">
        <v>1583.33</v>
      </c>
      <c r="P612" s="28">
        <f t="shared" si="18"/>
        <v>41524.016747499998</v>
      </c>
    </row>
    <row r="613" spans="1:16" s="28" customFormat="1" ht="20.100000000000001" customHeight="1" x14ac:dyDescent="0.3">
      <c r="A613" s="57"/>
      <c r="B613" s="10"/>
      <c r="C613" s="11"/>
      <c r="D613" s="11"/>
      <c r="E613" s="11"/>
      <c r="F613" s="12"/>
      <c r="G613" s="13" t="s">
        <v>113</v>
      </c>
      <c r="H613" s="14" t="s">
        <v>19</v>
      </c>
      <c r="I613" s="15">
        <v>395</v>
      </c>
      <c r="J613" s="15">
        <f>I613*D612</f>
        <v>10359.171250000001</v>
      </c>
      <c r="K613" s="11"/>
      <c r="L613" s="58"/>
      <c r="M613" s="14" t="s">
        <v>17</v>
      </c>
      <c r="N613" s="11"/>
      <c r="P613" s="28">
        <f t="shared" si="18"/>
        <v>0</v>
      </c>
    </row>
    <row r="614" spans="1:16" s="28" customFormat="1" ht="20.100000000000001" customHeight="1" x14ac:dyDescent="0.3">
      <c r="A614" s="57"/>
      <c r="B614" s="10"/>
      <c r="C614" s="11"/>
      <c r="D614" s="11"/>
      <c r="E614" s="11"/>
      <c r="F614" s="12"/>
      <c r="G614" s="13" t="s">
        <v>36</v>
      </c>
      <c r="H614" s="14" t="s">
        <v>21</v>
      </c>
      <c r="I614" s="15">
        <v>0.3</v>
      </c>
      <c r="J614" s="15">
        <f>I614*D612</f>
        <v>7.8677250000000001</v>
      </c>
      <c r="K614" s="11"/>
      <c r="L614" s="58"/>
      <c r="M614" s="14" t="s">
        <v>17</v>
      </c>
      <c r="N614" s="11"/>
      <c r="P614" s="28">
        <f t="shared" si="18"/>
        <v>0</v>
      </c>
    </row>
    <row r="615" spans="1:16" s="28" customFormat="1" ht="20.100000000000001" customHeight="1" x14ac:dyDescent="0.3">
      <c r="A615" s="57"/>
      <c r="B615" s="10"/>
      <c r="C615" s="11"/>
      <c r="D615" s="11"/>
      <c r="E615" s="11"/>
      <c r="F615" s="12"/>
      <c r="G615" s="13" t="s">
        <v>112</v>
      </c>
      <c r="H615" s="14" t="s">
        <v>15</v>
      </c>
      <c r="I615" s="15">
        <v>2</v>
      </c>
      <c r="J615" s="15">
        <f>I615*D612</f>
        <v>52.451500000000003</v>
      </c>
      <c r="K615" s="11"/>
      <c r="L615" s="58"/>
      <c r="M615" s="14" t="s">
        <v>17</v>
      </c>
      <c r="N615" s="11"/>
      <c r="P615" s="28">
        <f t="shared" si="18"/>
        <v>0</v>
      </c>
    </row>
    <row r="616" spans="1:16" s="28" customFormat="1" ht="20.100000000000001" customHeight="1" x14ac:dyDescent="0.3">
      <c r="A616" s="57"/>
      <c r="B616" s="10"/>
      <c r="C616" s="11"/>
      <c r="D616" s="11"/>
      <c r="E616" s="11"/>
      <c r="F616" s="12"/>
      <c r="G616" s="80" t="s">
        <v>61</v>
      </c>
      <c r="H616" s="14" t="s">
        <v>15</v>
      </c>
      <c r="I616" s="15">
        <v>0.3</v>
      </c>
      <c r="J616" s="15">
        <f>I616*D612</f>
        <v>7.8677250000000001</v>
      </c>
      <c r="K616" s="11"/>
      <c r="L616" s="58"/>
      <c r="M616" s="14" t="s">
        <v>17</v>
      </c>
      <c r="N616" s="11"/>
      <c r="P616" s="28">
        <f t="shared" si="18"/>
        <v>0</v>
      </c>
    </row>
    <row r="617" spans="1:16" s="28" customFormat="1" ht="20.100000000000001" customHeight="1" x14ac:dyDescent="0.3">
      <c r="A617" s="57"/>
      <c r="B617" s="10"/>
      <c r="C617" s="11"/>
      <c r="D617" s="11"/>
      <c r="E617" s="11"/>
      <c r="F617" s="12"/>
      <c r="G617" s="13" t="s">
        <v>102</v>
      </c>
      <c r="H617" s="14" t="s">
        <v>24</v>
      </c>
      <c r="I617" s="15">
        <v>2.5000000000000001E-3</v>
      </c>
      <c r="J617" s="15">
        <f>I617*D612</f>
        <v>6.5564375000000008E-2</v>
      </c>
      <c r="K617" s="11"/>
      <c r="L617" s="58"/>
      <c r="M617" s="14" t="s">
        <v>17</v>
      </c>
      <c r="N617" s="11"/>
      <c r="P617" s="28">
        <f t="shared" si="18"/>
        <v>0</v>
      </c>
    </row>
    <row r="618" spans="1:16" s="28" customFormat="1" ht="20.100000000000001" customHeight="1" x14ac:dyDescent="0.3">
      <c r="A618" s="57">
        <v>104</v>
      </c>
      <c r="B618" s="10" t="s">
        <v>33</v>
      </c>
      <c r="C618" s="11" t="s">
        <v>15</v>
      </c>
      <c r="D618" s="11">
        <v>495.11</v>
      </c>
      <c r="E618" s="11"/>
      <c r="F618" s="12">
        <f>D618*E618</f>
        <v>0</v>
      </c>
      <c r="G618" s="13"/>
      <c r="H618" s="14"/>
      <c r="I618" s="15"/>
      <c r="J618" s="15"/>
      <c r="K618" s="11"/>
      <c r="L618" s="58"/>
      <c r="M618" s="14"/>
      <c r="N618" s="11" t="e">
        <f>#REF!</f>
        <v>#REF!</v>
      </c>
      <c r="P618" s="28" t="e">
        <f t="shared" ref="P618:P664" si="19">N618*D618</f>
        <v>#REF!</v>
      </c>
    </row>
    <row r="619" spans="1:16" s="28" customFormat="1" ht="20.100000000000001" customHeight="1" x14ac:dyDescent="0.3">
      <c r="A619" s="57"/>
      <c r="B619" s="10"/>
      <c r="C619" s="11"/>
      <c r="D619" s="11"/>
      <c r="E619" s="11"/>
      <c r="F619" s="12"/>
      <c r="G619" s="80" t="s">
        <v>106</v>
      </c>
      <c r="H619" s="14" t="s">
        <v>19</v>
      </c>
      <c r="I619" s="15">
        <v>25</v>
      </c>
      <c r="J619" s="15">
        <f>I619*D618</f>
        <v>12377.75</v>
      </c>
      <c r="K619" s="11"/>
      <c r="L619" s="58"/>
      <c r="M619" s="14" t="s">
        <v>17</v>
      </c>
      <c r="N619" s="11"/>
      <c r="P619" s="28">
        <f t="shared" si="19"/>
        <v>0</v>
      </c>
    </row>
    <row r="620" spans="1:16" s="28" customFormat="1" ht="20.100000000000001" customHeight="1" x14ac:dyDescent="0.3">
      <c r="A620" s="57"/>
      <c r="B620" s="10"/>
      <c r="C620" s="11"/>
      <c r="D620" s="11"/>
      <c r="E620" s="11"/>
      <c r="F620" s="12"/>
      <c r="G620" s="13" t="s">
        <v>113</v>
      </c>
      <c r="H620" s="14" t="s">
        <v>19</v>
      </c>
      <c r="I620" s="15">
        <v>1.32</v>
      </c>
      <c r="J620" s="15">
        <f>I620*D618</f>
        <v>653.54520000000002</v>
      </c>
      <c r="K620" s="11"/>
      <c r="L620" s="58"/>
      <c r="M620" s="14" t="s">
        <v>17</v>
      </c>
      <c r="N620" s="11"/>
      <c r="P620" s="28">
        <f t="shared" si="19"/>
        <v>0</v>
      </c>
    </row>
    <row r="621" spans="1:16" s="28" customFormat="1" ht="20.100000000000001" customHeight="1" x14ac:dyDescent="0.3">
      <c r="A621" s="57"/>
      <c r="B621" s="10"/>
      <c r="C621" s="11"/>
      <c r="D621" s="11"/>
      <c r="E621" s="11"/>
      <c r="F621" s="12"/>
      <c r="G621" s="13" t="s">
        <v>20</v>
      </c>
      <c r="H621" s="14" t="s">
        <v>21</v>
      </c>
      <c r="I621" s="15">
        <v>3.4000000000000002E-2</v>
      </c>
      <c r="J621" s="15">
        <f>I621*D618</f>
        <v>16.833740000000002</v>
      </c>
      <c r="K621" s="11"/>
      <c r="L621" s="58"/>
      <c r="M621" s="14" t="s">
        <v>17</v>
      </c>
      <c r="N621" s="11"/>
      <c r="P621" s="28">
        <f t="shared" si="19"/>
        <v>0</v>
      </c>
    </row>
    <row r="622" spans="1:16" s="28" customFormat="1" ht="20.100000000000001" customHeight="1" x14ac:dyDescent="0.3">
      <c r="A622" s="57"/>
      <c r="B622" s="10"/>
      <c r="C622" s="11"/>
      <c r="D622" s="11"/>
      <c r="E622" s="11"/>
      <c r="F622" s="12"/>
      <c r="G622" s="13" t="s">
        <v>112</v>
      </c>
      <c r="H622" s="14" t="s">
        <v>15</v>
      </c>
      <c r="I622" s="15">
        <v>0.22</v>
      </c>
      <c r="J622" s="15">
        <f>I622*D618</f>
        <v>108.9242</v>
      </c>
      <c r="K622" s="11"/>
      <c r="L622" s="58"/>
      <c r="M622" s="14" t="s">
        <v>17</v>
      </c>
      <c r="N622" s="11"/>
      <c r="P622" s="28">
        <f t="shared" si="19"/>
        <v>0</v>
      </c>
    </row>
    <row r="623" spans="1:16" s="28" customFormat="1" ht="20.100000000000001" customHeight="1" x14ac:dyDescent="0.3">
      <c r="A623" s="57"/>
      <c r="B623" s="10"/>
      <c r="C623" s="11"/>
      <c r="D623" s="11"/>
      <c r="E623" s="11"/>
      <c r="F623" s="12"/>
      <c r="G623" s="80" t="s">
        <v>61</v>
      </c>
      <c r="H623" s="14" t="s">
        <v>15</v>
      </c>
      <c r="I623" s="15">
        <v>4.2999999999999997E-2</v>
      </c>
      <c r="J623" s="15">
        <f>I623*D618</f>
        <v>21.289729999999999</v>
      </c>
      <c r="K623" s="11"/>
      <c r="L623" s="58"/>
      <c r="M623" s="14" t="s">
        <v>17</v>
      </c>
      <c r="N623" s="11"/>
      <c r="P623" s="28">
        <f t="shared" si="19"/>
        <v>0</v>
      </c>
    </row>
    <row r="624" spans="1:16" s="28" customFormat="1" ht="20.100000000000001" customHeight="1" x14ac:dyDescent="0.3">
      <c r="A624" s="57"/>
      <c r="B624" s="10"/>
      <c r="C624" s="11"/>
      <c r="D624" s="11"/>
      <c r="E624" s="11"/>
      <c r="F624" s="12"/>
      <c r="G624" s="13" t="s">
        <v>102</v>
      </c>
      <c r="H624" s="14" t="s">
        <v>24</v>
      </c>
      <c r="I624" s="15">
        <v>1E-4</v>
      </c>
      <c r="J624" s="15">
        <f>I624*D618</f>
        <v>4.9511000000000006E-2</v>
      </c>
      <c r="K624" s="11"/>
      <c r="L624" s="58"/>
      <c r="M624" s="14" t="s">
        <v>17</v>
      </c>
      <c r="N624" s="11"/>
      <c r="P624" s="28">
        <f t="shared" si="19"/>
        <v>0</v>
      </c>
    </row>
    <row r="625" spans="1:16" s="28" customFormat="1" ht="20.100000000000001" customHeight="1" x14ac:dyDescent="0.3">
      <c r="A625" s="57">
        <v>105</v>
      </c>
      <c r="B625" s="10" t="s">
        <v>14</v>
      </c>
      <c r="C625" s="11" t="s">
        <v>15</v>
      </c>
      <c r="D625" s="11">
        <v>255.95</v>
      </c>
      <c r="E625" s="11"/>
      <c r="F625" s="12">
        <f>D625*E625</f>
        <v>0</v>
      </c>
      <c r="G625" s="13"/>
      <c r="H625" s="14"/>
      <c r="I625" s="15"/>
      <c r="J625" s="15"/>
      <c r="K625" s="11"/>
      <c r="L625" s="58"/>
      <c r="M625" s="14"/>
      <c r="N625" s="11" t="e">
        <f>#REF!</f>
        <v>#REF!</v>
      </c>
      <c r="P625" s="28" t="e">
        <f t="shared" si="19"/>
        <v>#REF!</v>
      </c>
    </row>
    <row r="626" spans="1:16" s="28" customFormat="1" ht="20.100000000000001" customHeight="1" x14ac:dyDescent="0.3">
      <c r="A626" s="57"/>
      <c r="B626" s="10"/>
      <c r="C626" s="11"/>
      <c r="D626" s="11"/>
      <c r="E626" s="11"/>
      <c r="F626" s="12"/>
      <c r="G626" s="13" t="s">
        <v>113</v>
      </c>
      <c r="H626" s="14" t="s">
        <v>19</v>
      </c>
      <c r="I626" s="15">
        <v>52</v>
      </c>
      <c r="J626" s="15">
        <f>I626*D625</f>
        <v>13309.4</v>
      </c>
      <c r="K626" s="11"/>
      <c r="L626" s="58"/>
      <c r="M626" s="14" t="s">
        <v>17</v>
      </c>
      <c r="N626" s="11"/>
      <c r="P626" s="28">
        <f t="shared" si="19"/>
        <v>0</v>
      </c>
    </row>
    <row r="627" spans="1:16" s="28" customFormat="1" ht="20.100000000000001" customHeight="1" x14ac:dyDescent="0.3">
      <c r="A627" s="57"/>
      <c r="B627" s="10"/>
      <c r="C627" s="11"/>
      <c r="D627" s="11"/>
      <c r="E627" s="11"/>
      <c r="F627" s="12"/>
      <c r="G627" s="13" t="s">
        <v>20</v>
      </c>
      <c r="H627" s="14" t="s">
        <v>21</v>
      </c>
      <c r="I627" s="15">
        <v>2.3E-2</v>
      </c>
      <c r="J627" s="15">
        <f>I627*D625</f>
        <v>5.8868499999999999</v>
      </c>
      <c r="K627" s="11"/>
      <c r="L627" s="58"/>
      <c r="M627" s="14" t="s">
        <v>17</v>
      </c>
      <c r="N627" s="11"/>
      <c r="P627" s="28">
        <f t="shared" si="19"/>
        <v>0</v>
      </c>
    </row>
    <row r="628" spans="1:16" s="28" customFormat="1" ht="20.100000000000001" customHeight="1" x14ac:dyDescent="0.3">
      <c r="A628" s="57"/>
      <c r="B628" s="10"/>
      <c r="C628" s="11"/>
      <c r="D628" s="11"/>
      <c r="E628" s="11"/>
      <c r="F628" s="12"/>
      <c r="G628" s="13" t="s">
        <v>112</v>
      </c>
      <c r="H628" s="14" t="s">
        <v>15</v>
      </c>
      <c r="I628" s="15">
        <v>0.22</v>
      </c>
      <c r="J628" s="15">
        <f>I628*D625</f>
        <v>56.308999999999997</v>
      </c>
      <c r="K628" s="11"/>
      <c r="L628" s="58"/>
      <c r="M628" s="14" t="s">
        <v>17</v>
      </c>
      <c r="N628" s="11"/>
      <c r="P628" s="28">
        <f t="shared" si="19"/>
        <v>0</v>
      </c>
    </row>
    <row r="629" spans="1:16" s="28" customFormat="1" ht="20.100000000000001" customHeight="1" x14ac:dyDescent="0.3">
      <c r="A629" s="57"/>
      <c r="B629" s="10"/>
      <c r="C629" s="11"/>
      <c r="D629" s="11"/>
      <c r="E629" s="11"/>
      <c r="F629" s="12"/>
      <c r="G629" s="80" t="s">
        <v>61</v>
      </c>
      <c r="H629" s="14" t="s">
        <v>15</v>
      </c>
      <c r="I629" s="15">
        <v>4.2999999999999997E-2</v>
      </c>
      <c r="J629" s="15">
        <f>I629*D625</f>
        <v>11.005849999999999</v>
      </c>
      <c r="K629" s="11"/>
      <c r="L629" s="58"/>
      <c r="M629" s="14" t="s">
        <v>17</v>
      </c>
      <c r="N629" s="11"/>
      <c r="P629" s="28">
        <f t="shared" si="19"/>
        <v>0</v>
      </c>
    </row>
    <row r="630" spans="1:16" s="28" customFormat="1" ht="20.100000000000001" customHeight="1" x14ac:dyDescent="0.3">
      <c r="A630" s="57"/>
      <c r="B630" s="10"/>
      <c r="C630" s="11"/>
      <c r="D630" s="11"/>
      <c r="E630" s="11"/>
      <c r="F630" s="12"/>
      <c r="G630" s="13" t="s">
        <v>102</v>
      </c>
      <c r="H630" s="14" t="s">
        <v>24</v>
      </c>
      <c r="I630" s="15">
        <v>2.9999999999999997E-4</v>
      </c>
      <c r="J630" s="15">
        <f>I630*D625</f>
        <v>7.6784999999999992E-2</v>
      </c>
      <c r="K630" s="11"/>
      <c r="L630" s="58"/>
      <c r="M630" s="14" t="s">
        <v>17</v>
      </c>
      <c r="N630" s="11"/>
      <c r="P630" s="28">
        <f t="shared" si="19"/>
        <v>0</v>
      </c>
    </row>
    <row r="631" spans="1:16" s="28" customFormat="1" ht="34.799999999999997" x14ac:dyDescent="0.3">
      <c r="A631" s="57">
        <v>106</v>
      </c>
      <c r="B631" s="10" t="s">
        <v>121</v>
      </c>
      <c r="C631" s="11" t="s">
        <v>15</v>
      </c>
      <c r="D631" s="11">
        <v>262</v>
      </c>
      <c r="E631" s="11"/>
      <c r="F631" s="12">
        <f>D631*E631</f>
        <v>0</v>
      </c>
      <c r="G631" s="13"/>
      <c r="H631" s="14"/>
      <c r="I631" s="15"/>
      <c r="J631" s="15"/>
      <c r="K631" s="11"/>
      <c r="L631" s="58"/>
      <c r="M631" s="14"/>
      <c r="N631" s="11" t="e">
        <f>#REF!</f>
        <v>#REF!</v>
      </c>
      <c r="P631" s="28" t="e">
        <f t="shared" si="19"/>
        <v>#REF!</v>
      </c>
    </row>
    <row r="632" spans="1:16" s="28" customFormat="1" ht="20.100000000000001" customHeight="1" x14ac:dyDescent="0.3">
      <c r="A632" s="57"/>
      <c r="B632" s="10"/>
      <c r="C632" s="11"/>
      <c r="D632" s="11"/>
      <c r="E632" s="11"/>
      <c r="F632" s="12"/>
      <c r="G632" s="13" t="s">
        <v>113</v>
      </c>
      <c r="H632" s="14" t="s">
        <v>19</v>
      </c>
      <c r="I632" s="15">
        <v>52</v>
      </c>
      <c r="J632" s="15">
        <f>I632*D631</f>
        <v>13624</v>
      </c>
      <c r="K632" s="11"/>
      <c r="L632" s="58"/>
      <c r="M632" s="14" t="s">
        <v>17</v>
      </c>
      <c r="N632" s="11"/>
      <c r="P632" s="28">
        <f t="shared" si="19"/>
        <v>0</v>
      </c>
    </row>
    <row r="633" spans="1:16" s="28" customFormat="1" ht="20.100000000000001" customHeight="1" x14ac:dyDescent="0.3">
      <c r="A633" s="57"/>
      <c r="B633" s="10"/>
      <c r="C633" s="11"/>
      <c r="D633" s="11"/>
      <c r="E633" s="11"/>
      <c r="F633" s="12"/>
      <c r="G633" s="13" t="s">
        <v>20</v>
      </c>
      <c r="H633" s="14" t="s">
        <v>21</v>
      </c>
      <c r="I633" s="15">
        <v>2.3E-2</v>
      </c>
      <c r="J633" s="15">
        <f>I633*D631</f>
        <v>6.0259999999999998</v>
      </c>
      <c r="K633" s="11"/>
      <c r="L633" s="58"/>
      <c r="M633" s="14" t="s">
        <v>17</v>
      </c>
      <c r="N633" s="11"/>
      <c r="P633" s="28">
        <f t="shared" si="19"/>
        <v>0</v>
      </c>
    </row>
    <row r="634" spans="1:16" s="28" customFormat="1" ht="20.100000000000001" customHeight="1" x14ac:dyDescent="0.3">
      <c r="A634" s="57"/>
      <c r="B634" s="10"/>
      <c r="C634" s="11"/>
      <c r="D634" s="11"/>
      <c r="E634" s="11"/>
      <c r="F634" s="12"/>
      <c r="G634" s="13" t="s">
        <v>112</v>
      </c>
      <c r="H634" s="14" t="s">
        <v>15</v>
      </c>
      <c r="I634" s="15">
        <v>0.22</v>
      </c>
      <c r="J634" s="15">
        <f>I634*D631</f>
        <v>57.64</v>
      </c>
      <c r="K634" s="11"/>
      <c r="L634" s="58"/>
      <c r="M634" s="14" t="s">
        <v>17</v>
      </c>
      <c r="N634" s="11"/>
      <c r="P634" s="28">
        <f t="shared" si="19"/>
        <v>0</v>
      </c>
    </row>
    <row r="635" spans="1:16" s="28" customFormat="1" ht="20.100000000000001" customHeight="1" x14ac:dyDescent="0.3">
      <c r="A635" s="57"/>
      <c r="B635" s="10"/>
      <c r="C635" s="11"/>
      <c r="D635" s="11"/>
      <c r="E635" s="11"/>
      <c r="F635" s="12"/>
      <c r="G635" s="80" t="s">
        <v>61</v>
      </c>
      <c r="H635" s="14" t="s">
        <v>15</v>
      </c>
      <c r="I635" s="15">
        <v>4.2999999999999997E-2</v>
      </c>
      <c r="J635" s="15">
        <f>I635*D631</f>
        <v>11.265999999999998</v>
      </c>
      <c r="K635" s="11"/>
      <c r="L635" s="58"/>
      <c r="M635" s="14" t="s">
        <v>17</v>
      </c>
      <c r="N635" s="11"/>
      <c r="P635" s="28">
        <f t="shared" si="19"/>
        <v>0</v>
      </c>
    </row>
    <row r="636" spans="1:16" s="28" customFormat="1" ht="20.100000000000001" customHeight="1" x14ac:dyDescent="0.3">
      <c r="A636" s="57"/>
      <c r="B636" s="10"/>
      <c r="C636" s="11"/>
      <c r="D636" s="11"/>
      <c r="E636" s="11"/>
      <c r="F636" s="12"/>
      <c r="G636" s="13" t="s">
        <v>102</v>
      </c>
      <c r="H636" s="14" t="s">
        <v>24</v>
      </c>
      <c r="I636" s="15">
        <v>5.1999999999999997E-5</v>
      </c>
      <c r="J636" s="15">
        <f>I636*D631</f>
        <v>1.3623999999999999E-2</v>
      </c>
      <c r="K636" s="11"/>
      <c r="L636" s="58"/>
      <c r="M636" s="14" t="s">
        <v>17</v>
      </c>
      <c r="N636" s="11"/>
      <c r="P636" s="28">
        <f t="shared" si="19"/>
        <v>0</v>
      </c>
    </row>
    <row r="637" spans="1:16" s="28" customFormat="1" ht="20.100000000000001" customHeight="1" x14ac:dyDescent="0.3">
      <c r="A637" s="57">
        <v>107</v>
      </c>
      <c r="B637" s="10" t="s">
        <v>25</v>
      </c>
      <c r="C637" s="11" t="s">
        <v>19</v>
      </c>
      <c r="D637" s="11">
        <f>8+1+4+3+10+5+1+10</f>
        <v>42</v>
      </c>
      <c r="E637" s="11"/>
      <c r="F637" s="12">
        <f>D637*E637</f>
        <v>0</v>
      </c>
      <c r="G637" s="13"/>
      <c r="H637" s="14"/>
      <c r="I637" s="15"/>
      <c r="J637" s="15"/>
      <c r="K637" s="11"/>
      <c r="L637" s="58"/>
      <c r="M637" s="14"/>
      <c r="N637" s="11"/>
      <c r="P637" s="28">
        <f t="shared" si="19"/>
        <v>0</v>
      </c>
    </row>
    <row r="638" spans="1:16" s="28" customFormat="1" ht="20.100000000000001" customHeight="1" x14ac:dyDescent="0.3">
      <c r="A638" s="57"/>
      <c r="B638" s="10"/>
      <c r="C638" s="11"/>
      <c r="D638" s="11"/>
      <c r="E638" s="11"/>
      <c r="F638" s="12"/>
      <c r="G638" s="76" t="s">
        <v>116</v>
      </c>
      <c r="H638" s="14" t="s">
        <v>19</v>
      </c>
      <c r="I638" s="15">
        <v>1</v>
      </c>
      <c r="J638" s="15">
        <v>26</v>
      </c>
      <c r="K638" s="11"/>
      <c r="L638" s="58"/>
      <c r="M638" s="14" t="s">
        <v>17</v>
      </c>
      <c r="N638" s="11"/>
      <c r="P638" s="28">
        <f t="shared" si="19"/>
        <v>0</v>
      </c>
    </row>
    <row r="639" spans="1:16" s="28" customFormat="1" ht="20.100000000000001" customHeight="1" x14ac:dyDescent="0.3">
      <c r="A639" s="57"/>
      <c r="B639" s="10"/>
      <c r="C639" s="11"/>
      <c r="D639" s="11"/>
      <c r="E639" s="11"/>
      <c r="F639" s="12"/>
      <c r="G639" s="76" t="s">
        <v>108</v>
      </c>
      <c r="H639" s="14" t="s">
        <v>19</v>
      </c>
      <c r="I639" s="15">
        <v>1</v>
      </c>
      <c r="J639" s="15">
        <v>8</v>
      </c>
      <c r="K639" s="11"/>
      <c r="L639" s="58"/>
      <c r="M639" s="14" t="s">
        <v>17</v>
      </c>
      <c r="N639" s="11"/>
      <c r="P639" s="28">
        <f t="shared" si="19"/>
        <v>0</v>
      </c>
    </row>
    <row r="640" spans="1:16" s="28" customFormat="1" ht="20.100000000000001" customHeight="1" x14ac:dyDescent="0.3">
      <c r="A640" s="57"/>
      <c r="B640" s="10"/>
      <c r="C640" s="11"/>
      <c r="D640" s="11"/>
      <c r="E640" s="11"/>
      <c r="F640" s="12"/>
      <c r="G640" s="76" t="s">
        <v>117</v>
      </c>
      <c r="H640" s="14" t="s">
        <v>19</v>
      </c>
      <c r="I640" s="15">
        <v>1</v>
      </c>
      <c r="J640" s="15">
        <v>1</v>
      </c>
      <c r="K640" s="11"/>
      <c r="L640" s="58"/>
      <c r="M640" s="14" t="s">
        <v>17</v>
      </c>
      <c r="N640" s="11"/>
      <c r="P640" s="28">
        <f t="shared" si="19"/>
        <v>0</v>
      </c>
    </row>
    <row r="641" spans="1:16" s="28" customFormat="1" ht="20.100000000000001" customHeight="1" x14ac:dyDescent="0.3">
      <c r="A641" s="57">
        <v>108</v>
      </c>
      <c r="B641" s="10" t="s">
        <v>118</v>
      </c>
      <c r="C641" s="11" t="s">
        <v>19</v>
      </c>
      <c r="D641" s="11">
        <f>8+1+4+3+6+5+1+24</f>
        <v>52</v>
      </c>
      <c r="E641" s="11"/>
      <c r="F641" s="12">
        <f>D641*E641</f>
        <v>0</v>
      </c>
      <c r="G641" s="13"/>
      <c r="H641" s="14"/>
      <c r="I641" s="15"/>
      <c r="J641" s="15"/>
      <c r="K641" s="11"/>
      <c r="L641" s="58"/>
      <c r="M641" s="14"/>
      <c r="N641" s="11"/>
      <c r="P641" s="28">
        <f t="shared" si="19"/>
        <v>0</v>
      </c>
    </row>
    <row r="642" spans="1:16" s="28" customFormat="1" ht="20.100000000000001" customHeight="1" x14ac:dyDescent="0.3">
      <c r="A642" s="57"/>
      <c r="B642" s="10"/>
      <c r="C642" s="11"/>
      <c r="D642" s="11"/>
      <c r="E642" s="11"/>
      <c r="F642" s="12"/>
      <c r="G642" s="76" t="s">
        <v>119</v>
      </c>
      <c r="H642" s="14" t="s">
        <v>100</v>
      </c>
      <c r="I642" s="15">
        <v>1.01</v>
      </c>
      <c r="J642" s="15">
        <v>530.16</v>
      </c>
      <c r="K642" s="11"/>
      <c r="L642" s="58"/>
      <c r="M642" s="14" t="s">
        <v>17</v>
      </c>
      <c r="N642" s="11"/>
      <c r="P642" s="28">
        <f t="shared" si="19"/>
        <v>0</v>
      </c>
    </row>
    <row r="643" spans="1:16" s="28" customFormat="1" ht="20.100000000000001" customHeight="1" x14ac:dyDescent="0.3">
      <c r="A643" s="57"/>
      <c r="B643" s="10"/>
      <c r="C643" s="11"/>
      <c r="D643" s="11"/>
      <c r="E643" s="11"/>
      <c r="F643" s="12"/>
      <c r="G643" s="76" t="s">
        <v>120</v>
      </c>
      <c r="H643" s="14" t="s">
        <v>100</v>
      </c>
      <c r="I643" s="15">
        <v>1.01</v>
      </c>
      <c r="J643" s="15">
        <v>27.72</v>
      </c>
      <c r="K643" s="11"/>
      <c r="L643" s="58"/>
      <c r="M643" s="14" t="s">
        <v>17</v>
      </c>
      <c r="N643" s="11"/>
      <c r="P643" s="28">
        <f t="shared" si="19"/>
        <v>0</v>
      </c>
    </row>
    <row r="644" spans="1:16" s="19" customFormat="1" ht="20.100000000000001" customHeight="1" x14ac:dyDescent="0.3">
      <c r="A644" s="56"/>
      <c r="B644" s="1" t="s">
        <v>133</v>
      </c>
      <c r="C644" s="5"/>
      <c r="D644" s="6"/>
      <c r="E644" s="7"/>
      <c r="F644" s="1"/>
      <c r="G644" s="8"/>
      <c r="H644" s="4"/>
      <c r="I644" s="9"/>
      <c r="J644" s="9"/>
      <c r="K644" s="7"/>
      <c r="L644" s="16"/>
      <c r="M644" s="4"/>
      <c r="N644" s="7"/>
      <c r="P644" s="28">
        <f t="shared" si="19"/>
        <v>0</v>
      </c>
    </row>
    <row r="645" spans="1:16" s="28" customFormat="1" x14ac:dyDescent="0.3">
      <c r="A645" s="57">
        <v>109</v>
      </c>
      <c r="B645" s="10" t="s">
        <v>28</v>
      </c>
      <c r="C645" s="11" t="s">
        <v>21</v>
      </c>
      <c r="D645" s="11">
        <v>95.85</v>
      </c>
      <c r="E645" s="71"/>
      <c r="F645" s="12">
        <f>D645*E645</f>
        <v>0</v>
      </c>
      <c r="G645" s="13"/>
      <c r="H645" s="14"/>
      <c r="I645" s="15"/>
      <c r="J645" s="15"/>
      <c r="K645" s="71"/>
      <c r="L645" s="58"/>
      <c r="M645" s="14"/>
      <c r="N645" s="20">
        <f>1583.33</f>
        <v>1583.33</v>
      </c>
      <c r="P645" s="28">
        <f t="shared" si="19"/>
        <v>151762.18049999999</v>
      </c>
    </row>
    <row r="646" spans="1:16" s="28" customFormat="1" ht="20.100000000000001" customHeight="1" x14ac:dyDescent="0.3">
      <c r="A646" s="57"/>
      <c r="B646" s="10"/>
      <c r="C646" s="11"/>
      <c r="D646" s="11"/>
      <c r="E646" s="11"/>
      <c r="F646" s="12"/>
      <c r="G646" s="80" t="s">
        <v>106</v>
      </c>
      <c r="H646" s="14" t="s">
        <v>19</v>
      </c>
      <c r="I646" s="15">
        <v>195</v>
      </c>
      <c r="J646" s="15">
        <f>I646*D645</f>
        <v>18690.75</v>
      </c>
      <c r="K646" s="11"/>
      <c r="L646" s="58"/>
      <c r="M646" s="14" t="s">
        <v>17</v>
      </c>
      <c r="N646" s="11"/>
      <c r="P646" s="28">
        <f t="shared" si="19"/>
        <v>0</v>
      </c>
    </row>
    <row r="647" spans="1:16" s="28" customFormat="1" ht="20.100000000000001" customHeight="1" x14ac:dyDescent="0.3">
      <c r="A647" s="57"/>
      <c r="B647" s="10"/>
      <c r="C647" s="11"/>
      <c r="D647" s="11"/>
      <c r="E647" s="11"/>
      <c r="F647" s="12"/>
      <c r="G647" s="13" t="s">
        <v>113</v>
      </c>
      <c r="H647" s="14" t="s">
        <v>19</v>
      </c>
      <c r="I647" s="15">
        <v>13</v>
      </c>
      <c r="J647" s="15">
        <f>I647*D645</f>
        <v>1246.05</v>
      </c>
      <c r="K647" s="11"/>
      <c r="L647" s="58"/>
      <c r="M647" s="14" t="s">
        <v>17</v>
      </c>
      <c r="N647" s="11"/>
      <c r="P647" s="28">
        <f t="shared" si="19"/>
        <v>0</v>
      </c>
    </row>
    <row r="648" spans="1:16" s="28" customFormat="1" ht="20.100000000000001" customHeight="1" x14ac:dyDescent="0.3">
      <c r="A648" s="57"/>
      <c r="B648" s="10"/>
      <c r="C648" s="11"/>
      <c r="D648" s="11"/>
      <c r="E648" s="11"/>
      <c r="F648" s="12"/>
      <c r="G648" s="13" t="s">
        <v>20</v>
      </c>
      <c r="H648" s="14" t="s">
        <v>21</v>
      </c>
      <c r="I648" s="15">
        <v>0.3</v>
      </c>
      <c r="J648" s="15">
        <f>I648*D645</f>
        <v>28.754999999999999</v>
      </c>
      <c r="K648" s="11"/>
      <c r="L648" s="58"/>
      <c r="M648" s="14" t="s">
        <v>17</v>
      </c>
      <c r="N648" s="11"/>
      <c r="P648" s="28">
        <f t="shared" si="19"/>
        <v>0</v>
      </c>
    </row>
    <row r="649" spans="1:16" s="28" customFormat="1" ht="20.100000000000001" customHeight="1" x14ac:dyDescent="0.3">
      <c r="A649" s="57"/>
      <c r="B649" s="10"/>
      <c r="C649" s="11"/>
      <c r="D649" s="11"/>
      <c r="E649" s="11"/>
      <c r="F649" s="12"/>
      <c r="G649" s="13" t="s">
        <v>112</v>
      </c>
      <c r="H649" s="14" t="s">
        <v>15</v>
      </c>
      <c r="I649" s="15">
        <v>2</v>
      </c>
      <c r="J649" s="15">
        <f>I649*D645</f>
        <v>191.7</v>
      </c>
      <c r="K649" s="11"/>
      <c r="L649" s="58"/>
      <c r="M649" s="14" t="s">
        <v>17</v>
      </c>
      <c r="N649" s="11"/>
      <c r="P649" s="28">
        <f t="shared" si="19"/>
        <v>0</v>
      </c>
    </row>
    <row r="650" spans="1:16" s="28" customFormat="1" ht="20.100000000000001" customHeight="1" x14ac:dyDescent="0.3">
      <c r="A650" s="57"/>
      <c r="B650" s="10"/>
      <c r="C650" s="11"/>
      <c r="D650" s="11"/>
      <c r="E650" s="11"/>
      <c r="F650" s="12"/>
      <c r="G650" s="13" t="s">
        <v>102</v>
      </c>
      <c r="H650" s="14" t="s">
        <v>24</v>
      </c>
      <c r="I650" s="15">
        <v>2.5000000000000001E-3</v>
      </c>
      <c r="J650" s="15">
        <f>I650*D645</f>
        <v>0.23962499999999998</v>
      </c>
      <c r="K650" s="11"/>
      <c r="L650" s="58"/>
      <c r="M650" s="14" t="s">
        <v>17</v>
      </c>
      <c r="N650" s="11"/>
      <c r="P650" s="28">
        <f t="shared" si="19"/>
        <v>0</v>
      </c>
    </row>
    <row r="651" spans="1:16" s="28" customFormat="1" ht="20.100000000000001" customHeight="1" x14ac:dyDescent="0.3">
      <c r="A651" s="57"/>
      <c r="B651" s="10"/>
      <c r="C651" s="11"/>
      <c r="D651" s="11"/>
      <c r="E651" s="11"/>
      <c r="F651" s="12"/>
      <c r="G651" s="76" t="s">
        <v>115</v>
      </c>
      <c r="H651" s="14" t="s">
        <v>31</v>
      </c>
      <c r="I651" s="15">
        <v>0.74074074074074103</v>
      </c>
      <c r="J651" s="15">
        <f>I651*D645</f>
        <v>71.000000000000028</v>
      </c>
      <c r="K651" s="11"/>
      <c r="L651" s="58"/>
      <c r="M651" s="14" t="s">
        <v>17</v>
      </c>
      <c r="N651" s="11"/>
      <c r="P651" s="28">
        <f t="shared" si="19"/>
        <v>0</v>
      </c>
    </row>
    <row r="652" spans="1:16" s="28" customFormat="1" ht="20.100000000000001" customHeight="1" x14ac:dyDescent="0.3">
      <c r="A652" s="57"/>
      <c r="B652" s="10"/>
      <c r="C652" s="11"/>
      <c r="D652" s="11"/>
      <c r="E652" s="11"/>
      <c r="F652" s="12"/>
      <c r="G652" s="76" t="s">
        <v>114</v>
      </c>
      <c r="H652" s="14" t="s">
        <v>31</v>
      </c>
      <c r="I652" s="15">
        <v>1.4814814814814801</v>
      </c>
      <c r="J652" s="15">
        <f>I652*D645</f>
        <v>141.99999999999986</v>
      </c>
      <c r="K652" s="11"/>
      <c r="L652" s="58"/>
      <c r="M652" s="14" t="s">
        <v>17</v>
      </c>
      <c r="N652" s="11"/>
      <c r="P652" s="28">
        <f t="shared" si="19"/>
        <v>0</v>
      </c>
    </row>
    <row r="653" spans="1:16" s="28" customFormat="1" x14ac:dyDescent="0.3">
      <c r="A653" s="57">
        <v>110</v>
      </c>
      <c r="B653" s="10" t="s">
        <v>35</v>
      </c>
      <c r="C653" s="11" t="s">
        <v>21</v>
      </c>
      <c r="D653" s="11">
        <v>2.2242500000000001</v>
      </c>
      <c r="E653" s="71"/>
      <c r="F653" s="12">
        <f>D653*E653</f>
        <v>0</v>
      </c>
      <c r="G653" s="13"/>
      <c r="H653" s="14"/>
      <c r="I653" s="15"/>
      <c r="J653" s="15"/>
      <c r="K653" s="71"/>
      <c r="L653" s="58"/>
      <c r="M653" s="14"/>
      <c r="N653" s="20">
        <v>1583.33</v>
      </c>
      <c r="P653" s="28">
        <f t="shared" si="19"/>
        <v>3521.7217525000001</v>
      </c>
    </row>
    <row r="654" spans="1:16" s="28" customFormat="1" ht="20.100000000000001" customHeight="1" x14ac:dyDescent="0.3">
      <c r="A654" s="57"/>
      <c r="B654" s="10"/>
      <c r="C654" s="11"/>
      <c r="D654" s="11"/>
      <c r="E654" s="11"/>
      <c r="F654" s="12"/>
      <c r="G654" s="13" t="s">
        <v>113</v>
      </c>
      <c r="H654" s="14" t="s">
        <v>19</v>
      </c>
      <c r="I654" s="15">
        <v>395</v>
      </c>
      <c r="J654" s="15">
        <f>I654*D653</f>
        <v>878.57875000000001</v>
      </c>
      <c r="K654" s="11"/>
      <c r="L654" s="58"/>
      <c r="M654" s="14" t="s">
        <v>17</v>
      </c>
      <c r="N654" s="11"/>
      <c r="P654" s="28">
        <f t="shared" si="19"/>
        <v>0</v>
      </c>
    </row>
    <row r="655" spans="1:16" s="28" customFormat="1" ht="20.100000000000001" customHeight="1" x14ac:dyDescent="0.3">
      <c r="A655" s="57"/>
      <c r="B655" s="10"/>
      <c r="C655" s="11"/>
      <c r="D655" s="11"/>
      <c r="E655" s="11"/>
      <c r="F655" s="12"/>
      <c r="G655" s="13" t="s">
        <v>36</v>
      </c>
      <c r="H655" s="14" t="s">
        <v>21</v>
      </c>
      <c r="I655" s="15">
        <v>0.3</v>
      </c>
      <c r="J655" s="15">
        <f>I655*D653</f>
        <v>0.66727499999999995</v>
      </c>
      <c r="K655" s="11"/>
      <c r="L655" s="58"/>
      <c r="M655" s="14" t="s">
        <v>17</v>
      </c>
      <c r="N655" s="11"/>
      <c r="P655" s="28">
        <f t="shared" si="19"/>
        <v>0</v>
      </c>
    </row>
    <row r="656" spans="1:16" s="28" customFormat="1" ht="20.100000000000001" customHeight="1" x14ac:dyDescent="0.3">
      <c r="A656" s="57"/>
      <c r="B656" s="10"/>
      <c r="C656" s="11"/>
      <c r="D656" s="11"/>
      <c r="E656" s="11"/>
      <c r="F656" s="12"/>
      <c r="G656" s="13" t="s">
        <v>112</v>
      </c>
      <c r="H656" s="14" t="s">
        <v>15</v>
      </c>
      <c r="I656" s="15">
        <v>2</v>
      </c>
      <c r="J656" s="15">
        <f>I656*D653</f>
        <v>4.4485000000000001</v>
      </c>
      <c r="K656" s="11"/>
      <c r="L656" s="58"/>
      <c r="M656" s="14" t="s">
        <v>17</v>
      </c>
      <c r="N656" s="11"/>
      <c r="P656" s="28">
        <f t="shared" si="19"/>
        <v>0</v>
      </c>
    </row>
    <row r="657" spans="1:16" s="28" customFormat="1" ht="20.100000000000001" customHeight="1" x14ac:dyDescent="0.3">
      <c r="A657" s="57"/>
      <c r="B657" s="10"/>
      <c r="C657" s="11"/>
      <c r="D657" s="11"/>
      <c r="E657" s="11"/>
      <c r="F657" s="12"/>
      <c r="G657" s="80" t="s">
        <v>61</v>
      </c>
      <c r="H657" s="14" t="s">
        <v>15</v>
      </c>
      <c r="I657" s="15">
        <v>0.41</v>
      </c>
      <c r="J657" s="15">
        <f>I657*D653</f>
        <v>0.91194249999999999</v>
      </c>
      <c r="K657" s="11"/>
      <c r="L657" s="58"/>
      <c r="M657" s="14" t="s">
        <v>17</v>
      </c>
      <c r="N657" s="11"/>
      <c r="P657" s="28">
        <f t="shared" si="19"/>
        <v>0</v>
      </c>
    </row>
    <row r="658" spans="1:16" s="28" customFormat="1" ht="20.100000000000001" customHeight="1" x14ac:dyDescent="0.3">
      <c r="A658" s="57"/>
      <c r="B658" s="10"/>
      <c r="C658" s="11"/>
      <c r="D658" s="11"/>
      <c r="E658" s="11"/>
      <c r="F658" s="12"/>
      <c r="G658" s="13" t="s">
        <v>102</v>
      </c>
      <c r="H658" s="14" t="s">
        <v>24</v>
      </c>
      <c r="I658" s="15">
        <v>5.5000000000000003E-4</v>
      </c>
      <c r="J658" s="15">
        <f>I658*D653</f>
        <v>1.2233375000000001E-3</v>
      </c>
      <c r="K658" s="11"/>
      <c r="L658" s="58"/>
      <c r="M658" s="14" t="s">
        <v>17</v>
      </c>
      <c r="N658" s="11"/>
      <c r="P658" s="28">
        <f t="shared" si="19"/>
        <v>0</v>
      </c>
    </row>
    <row r="659" spans="1:16" s="28" customFormat="1" ht="34.799999999999997" x14ac:dyDescent="0.3">
      <c r="A659" s="57">
        <v>111</v>
      </c>
      <c r="B659" s="10" t="s">
        <v>122</v>
      </c>
      <c r="C659" s="11" t="s">
        <v>21</v>
      </c>
      <c r="D659" s="11">
        <v>26.225750000000001</v>
      </c>
      <c r="E659" s="71"/>
      <c r="F659" s="12">
        <f>D659*E659</f>
        <v>0</v>
      </c>
      <c r="G659" s="13"/>
      <c r="H659" s="14"/>
      <c r="I659" s="15"/>
      <c r="J659" s="15"/>
      <c r="K659" s="71"/>
      <c r="L659" s="58"/>
      <c r="M659" s="14"/>
      <c r="N659" s="20">
        <v>1583.33</v>
      </c>
      <c r="P659" s="28">
        <f t="shared" si="19"/>
        <v>41524.016747499998</v>
      </c>
    </row>
    <row r="660" spans="1:16" s="28" customFormat="1" ht="20.100000000000001" customHeight="1" x14ac:dyDescent="0.3">
      <c r="A660" s="57"/>
      <c r="B660" s="10"/>
      <c r="C660" s="11"/>
      <c r="D660" s="11"/>
      <c r="E660" s="11"/>
      <c r="F660" s="12"/>
      <c r="G660" s="13" t="s">
        <v>113</v>
      </c>
      <c r="H660" s="14" t="s">
        <v>19</v>
      </c>
      <c r="I660" s="15">
        <v>395</v>
      </c>
      <c r="J660" s="15">
        <f>I660*D659</f>
        <v>10359.171250000001</v>
      </c>
      <c r="K660" s="11"/>
      <c r="L660" s="58"/>
      <c r="M660" s="14" t="s">
        <v>17</v>
      </c>
      <c r="N660" s="11"/>
      <c r="P660" s="28">
        <f t="shared" si="19"/>
        <v>0</v>
      </c>
    </row>
    <row r="661" spans="1:16" s="28" customFormat="1" ht="20.100000000000001" customHeight="1" x14ac:dyDescent="0.3">
      <c r="A661" s="57"/>
      <c r="B661" s="10"/>
      <c r="C661" s="11"/>
      <c r="D661" s="11"/>
      <c r="E661" s="11"/>
      <c r="F661" s="12"/>
      <c r="G661" s="13" t="s">
        <v>36</v>
      </c>
      <c r="H661" s="14" t="s">
        <v>21</v>
      </c>
      <c r="I661" s="15">
        <v>0.3</v>
      </c>
      <c r="J661" s="15">
        <f>I661*D659</f>
        <v>7.8677250000000001</v>
      </c>
      <c r="K661" s="11"/>
      <c r="L661" s="58"/>
      <c r="M661" s="14" t="s">
        <v>17</v>
      </c>
      <c r="N661" s="11"/>
      <c r="P661" s="28">
        <f t="shared" si="19"/>
        <v>0</v>
      </c>
    </row>
    <row r="662" spans="1:16" s="28" customFormat="1" ht="20.100000000000001" customHeight="1" x14ac:dyDescent="0.3">
      <c r="A662" s="57"/>
      <c r="B662" s="10"/>
      <c r="C662" s="11"/>
      <c r="D662" s="11"/>
      <c r="E662" s="11"/>
      <c r="F662" s="12"/>
      <c r="G662" s="13" t="s">
        <v>112</v>
      </c>
      <c r="H662" s="14" t="s">
        <v>15</v>
      </c>
      <c r="I662" s="15">
        <v>2</v>
      </c>
      <c r="J662" s="15">
        <f>I662*D659</f>
        <v>52.451500000000003</v>
      </c>
      <c r="K662" s="11"/>
      <c r="L662" s="58"/>
      <c r="M662" s="14" t="s">
        <v>17</v>
      </c>
      <c r="N662" s="11"/>
      <c r="P662" s="28">
        <f t="shared" si="19"/>
        <v>0</v>
      </c>
    </row>
    <row r="663" spans="1:16" s="28" customFormat="1" ht="20.100000000000001" customHeight="1" x14ac:dyDescent="0.3">
      <c r="A663" s="57"/>
      <c r="B663" s="10"/>
      <c r="C663" s="11"/>
      <c r="D663" s="11"/>
      <c r="E663" s="11"/>
      <c r="F663" s="12"/>
      <c r="G663" s="80" t="s">
        <v>61</v>
      </c>
      <c r="H663" s="14" t="s">
        <v>15</v>
      </c>
      <c r="I663" s="15">
        <v>0.3</v>
      </c>
      <c r="J663" s="15">
        <f>I663*D659</f>
        <v>7.8677250000000001</v>
      </c>
      <c r="K663" s="11"/>
      <c r="L663" s="58"/>
      <c r="M663" s="14" t="s">
        <v>17</v>
      </c>
      <c r="N663" s="11"/>
      <c r="P663" s="28">
        <f t="shared" si="19"/>
        <v>0</v>
      </c>
    </row>
    <row r="664" spans="1:16" s="28" customFormat="1" ht="20.100000000000001" customHeight="1" x14ac:dyDescent="0.3">
      <c r="A664" s="57"/>
      <c r="B664" s="10"/>
      <c r="C664" s="11"/>
      <c r="D664" s="11"/>
      <c r="E664" s="11"/>
      <c r="F664" s="12"/>
      <c r="G664" s="13" t="s">
        <v>102</v>
      </c>
      <c r="H664" s="14" t="s">
        <v>24</v>
      </c>
      <c r="I664" s="15">
        <v>2.5000000000000001E-3</v>
      </c>
      <c r="J664" s="15">
        <f>I664*D659</f>
        <v>6.5564375000000008E-2</v>
      </c>
      <c r="K664" s="11"/>
      <c r="L664" s="58"/>
      <c r="M664" s="14" t="s">
        <v>17</v>
      </c>
      <c r="N664" s="11"/>
      <c r="P664" s="28">
        <f t="shared" si="19"/>
        <v>0</v>
      </c>
    </row>
    <row r="665" spans="1:16" s="28" customFormat="1" ht="20.100000000000001" customHeight="1" x14ac:dyDescent="0.3">
      <c r="A665" s="57">
        <v>112</v>
      </c>
      <c r="B665" s="10" t="s">
        <v>33</v>
      </c>
      <c r="C665" s="11" t="s">
        <v>15</v>
      </c>
      <c r="D665" s="11">
        <v>495.11</v>
      </c>
      <c r="E665" s="11"/>
      <c r="F665" s="12">
        <f>D665*E665</f>
        <v>0</v>
      </c>
      <c r="G665" s="13"/>
      <c r="H665" s="14"/>
      <c r="I665" s="15"/>
      <c r="J665" s="15"/>
      <c r="K665" s="11"/>
      <c r="L665" s="58"/>
      <c r="M665" s="14"/>
      <c r="N665" s="11" t="e">
        <f>#REF!</f>
        <v>#REF!</v>
      </c>
      <c r="P665" s="28" t="e">
        <f t="shared" ref="P665:P690" si="20">N665*D665</f>
        <v>#REF!</v>
      </c>
    </row>
    <row r="666" spans="1:16" s="28" customFormat="1" ht="20.100000000000001" customHeight="1" x14ac:dyDescent="0.3">
      <c r="A666" s="57"/>
      <c r="B666" s="10"/>
      <c r="C666" s="11"/>
      <c r="D666" s="11"/>
      <c r="E666" s="11"/>
      <c r="F666" s="12"/>
      <c r="G666" s="80" t="s">
        <v>106</v>
      </c>
      <c r="H666" s="14" t="s">
        <v>19</v>
      </c>
      <c r="I666" s="15">
        <v>25</v>
      </c>
      <c r="J666" s="15">
        <f>I666*D665</f>
        <v>12377.75</v>
      </c>
      <c r="K666" s="11"/>
      <c r="L666" s="58"/>
      <c r="M666" s="14" t="s">
        <v>17</v>
      </c>
      <c r="N666" s="11"/>
      <c r="P666" s="28">
        <f t="shared" si="20"/>
        <v>0</v>
      </c>
    </row>
    <row r="667" spans="1:16" s="28" customFormat="1" ht="20.100000000000001" customHeight="1" x14ac:dyDescent="0.3">
      <c r="A667" s="57"/>
      <c r="B667" s="10"/>
      <c r="C667" s="11"/>
      <c r="D667" s="11"/>
      <c r="E667" s="11"/>
      <c r="F667" s="12"/>
      <c r="G667" s="13" t="s">
        <v>113</v>
      </c>
      <c r="H667" s="14" t="s">
        <v>19</v>
      </c>
      <c r="I667" s="15">
        <v>1.32</v>
      </c>
      <c r="J667" s="15">
        <f>I667*D665</f>
        <v>653.54520000000002</v>
      </c>
      <c r="K667" s="11"/>
      <c r="L667" s="58"/>
      <c r="M667" s="14" t="s">
        <v>17</v>
      </c>
      <c r="N667" s="11"/>
      <c r="P667" s="28">
        <f t="shared" si="20"/>
        <v>0</v>
      </c>
    </row>
    <row r="668" spans="1:16" s="28" customFormat="1" ht="20.100000000000001" customHeight="1" x14ac:dyDescent="0.3">
      <c r="A668" s="57"/>
      <c r="B668" s="10"/>
      <c r="C668" s="11"/>
      <c r="D668" s="11"/>
      <c r="E668" s="11"/>
      <c r="F668" s="12"/>
      <c r="G668" s="13" t="s">
        <v>20</v>
      </c>
      <c r="H668" s="14" t="s">
        <v>21</v>
      </c>
      <c r="I668" s="15">
        <v>3.4000000000000002E-2</v>
      </c>
      <c r="J668" s="15">
        <f>I668*D665</f>
        <v>16.833740000000002</v>
      </c>
      <c r="K668" s="11"/>
      <c r="L668" s="58"/>
      <c r="M668" s="14" t="s">
        <v>17</v>
      </c>
      <c r="N668" s="11"/>
      <c r="P668" s="28">
        <f t="shared" si="20"/>
        <v>0</v>
      </c>
    </row>
    <row r="669" spans="1:16" s="28" customFormat="1" ht="20.100000000000001" customHeight="1" x14ac:dyDescent="0.3">
      <c r="A669" s="57"/>
      <c r="B669" s="10"/>
      <c r="C669" s="11"/>
      <c r="D669" s="11"/>
      <c r="E669" s="11"/>
      <c r="F669" s="12"/>
      <c r="G669" s="13" t="s">
        <v>112</v>
      </c>
      <c r="H669" s="14" t="s">
        <v>15</v>
      </c>
      <c r="I669" s="15">
        <v>0.22</v>
      </c>
      <c r="J669" s="15">
        <f>I669*D665</f>
        <v>108.9242</v>
      </c>
      <c r="K669" s="11"/>
      <c r="L669" s="58"/>
      <c r="M669" s="14" t="s">
        <v>17</v>
      </c>
      <c r="N669" s="11"/>
      <c r="P669" s="28">
        <f t="shared" si="20"/>
        <v>0</v>
      </c>
    </row>
    <row r="670" spans="1:16" s="28" customFormat="1" ht="20.100000000000001" customHeight="1" x14ac:dyDescent="0.3">
      <c r="A670" s="57"/>
      <c r="B670" s="10"/>
      <c r="C670" s="11"/>
      <c r="D670" s="11"/>
      <c r="E670" s="11"/>
      <c r="F670" s="12"/>
      <c r="G670" s="80" t="s">
        <v>61</v>
      </c>
      <c r="H670" s="14" t="s">
        <v>15</v>
      </c>
      <c r="I670" s="15">
        <v>4.2999999999999997E-2</v>
      </c>
      <c r="J670" s="15">
        <f>I670*D665</f>
        <v>21.289729999999999</v>
      </c>
      <c r="K670" s="11"/>
      <c r="L670" s="58"/>
      <c r="M670" s="14" t="s">
        <v>17</v>
      </c>
      <c r="N670" s="11"/>
      <c r="P670" s="28">
        <f t="shared" si="20"/>
        <v>0</v>
      </c>
    </row>
    <row r="671" spans="1:16" s="28" customFormat="1" ht="20.100000000000001" customHeight="1" x14ac:dyDescent="0.3">
      <c r="A671" s="57"/>
      <c r="B671" s="10"/>
      <c r="C671" s="11"/>
      <c r="D671" s="11"/>
      <c r="E671" s="11"/>
      <c r="F671" s="12"/>
      <c r="G671" s="13" t="s">
        <v>102</v>
      </c>
      <c r="H671" s="14" t="s">
        <v>24</v>
      </c>
      <c r="I671" s="15">
        <v>1E-4</v>
      </c>
      <c r="J671" s="15">
        <f>I671*D665</f>
        <v>4.9511000000000006E-2</v>
      </c>
      <c r="K671" s="11"/>
      <c r="L671" s="58"/>
      <c r="M671" s="14" t="s">
        <v>17</v>
      </c>
      <c r="N671" s="11"/>
      <c r="P671" s="28">
        <f t="shared" si="20"/>
        <v>0</v>
      </c>
    </row>
    <row r="672" spans="1:16" s="28" customFormat="1" ht="20.100000000000001" customHeight="1" x14ac:dyDescent="0.3">
      <c r="A672" s="57">
        <v>113</v>
      </c>
      <c r="B672" s="10" t="s">
        <v>14</v>
      </c>
      <c r="C672" s="11" t="s">
        <v>15</v>
      </c>
      <c r="D672" s="11">
        <v>255.95</v>
      </c>
      <c r="E672" s="11"/>
      <c r="F672" s="12">
        <f>D672*E672</f>
        <v>0</v>
      </c>
      <c r="G672" s="13"/>
      <c r="H672" s="14"/>
      <c r="I672" s="15"/>
      <c r="J672" s="15"/>
      <c r="K672" s="11"/>
      <c r="L672" s="58"/>
      <c r="M672" s="14"/>
      <c r="N672" s="11" t="e">
        <f>#REF!</f>
        <v>#REF!</v>
      </c>
      <c r="P672" s="28" t="e">
        <f t="shared" si="20"/>
        <v>#REF!</v>
      </c>
    </row>
    <row r="673" spans="1:16" s="28" customFormat="1" ht="20.100000000000001" customHeight="1" x14ac:dyDescent="0.3">
      <c r="A673" s="57"/>
      <c r="B673" s="10"/>
      <c r="C673" s="11"/>
      <c r="D673" s="11"/>
      <c r="E673" s="11"/>
      <c r="F673" s="12"/>
      <c r="G673" s="13" t="s">
        <v>113</v>
      </c>
      <c r="H673" s="14" t="s">
        <v>19</v>
      </c>
      <c r="I673" s="15">
        <v>52</v>
      </c>
      <c r="J673" s="15">
        <f>I673*D672</f>
        <v>13309.4</v>
      </c>
      <c r="K673" s="11"/>
      <c r="L673" s="58"/>
      <c r="M673" s="14" t="s">
        <v>17</v>
      </c>
      <c r="N673" s="11"/>
      <c r="P673" s="28">
        <f t="shared" si="20"/>
        <v>0</v>
      </c>
    </row>
    <row r="674" spans="1:16" s="28" customFormat="1" ht="20.100000000000001" customHeight="1" x14ac:dyDescent="0.3">
      <c r="A674" s="57"/>
      <c r="B674" s="10"/>
      <c r="C674" s="11"/>
      <c r="D674" s="11"/>
      <c r="E674" s="11"/>
      <c r="F674" s="12"/>
      <c r="G674" s="13" t="s">
        <v>20</v>
      </c>
      <c r="H674" s="14" t="s">
        <v>21</v>
      </c>
      <c r="I674" s="15">
        <v>2.3E-2</v>
      </c>
      <c r="J674" s="15">
        <f>I674*D672</f>
        <v>5.8868499999999999</v>
      </c>
      <c r="K674" s="11"/>
      <c r="L674" s="58"/>
      <c r="M674" s="14" t="s">
        <v>17</v>
      </c>
      <c r="N674" s="11"/>
      <c r="P674" s="28">
        <f t="shared" si="20"/>
        <v>0</v>
      </c>
    </row>
    <row r="675" spans="1:16" s="28" customFormat="1" ht="20.100000000000001" customHeight="1" x14ac:dyDescent="0.3">
      <c r="A675" s="57"/>
      <c r="B675" s="10"/>
      <c r="C675" s="11"/>
      <c r="D675" s="11"/>
      <c r="E675" s="11"/>
      <c r="F675" s="12"/>
      <c r="G675" s="13" t="s">
        <v>112</v>
      </c>
      <c r="H675" s="14" t="s">
        <v>15</v>
      </c>
      <c r="I675" s="15">
        <v>0.22</v>
      </c>
      <c r="J675" s="15">
        <f>I675*D672</f>
        <v>56.308999999999997</v>
      </c>
      <c r="K675" s="11"/>
      <c r="L675" s="58"/>
      <c r="M675" s="14" t="s">
        <v>17</v>
      </c>
      <c r="N675" s="11"/>
      <c r="P675" s="28">
        <f t="shared" si="20"/>
        <v>0</v>
      </c>
    </row>
    <row r="676" spans="1:16" s="28" customFormat="1" ht="20.100000000000001" customHeight="1" x14ac:dyDescent="0.3">
      <c r="A676" s="57"/>
      <c r="B676" s="10"/>
      <c r="C676" s="11"/>
      <c r="D676" s="11"/>
      <c r="E676" s="11"/>
      <c r="F676" s="12"/>
      <c r="G676" s="80" t="s">
        <v>61</v>
      </c>
      <c r="H676" s="14" t="s">
        <v>15</v>
      </c>
      <c r="I676" s="15">
        <v>4.2999999999999997E-2</v>
      </c>
      <c r="J676" s="15">
        <f>I676*D672</f>
        <v>11.005849999999999</v>
      </c>
      <c r="K676" s="11"/>
      <c r="L676" s="58"/>
      <c r="M676" s="14" t="s">
        <v>17</v>
      </c>
      <c r="N676" s="11"/>
      <c r="P676" s="28">
        <f t="shared" si="20"/>
        <v>0</v>
      </c>
    </row>
    <row r="677" spans="1:16" s="28" customFormat="1" ht="20.100000000000001" customHeight="1" x14ac:dyDescent="0.3">
      <c r="A677" s="57"/>
      <c r="B677" s="10"/>
      <c r="C677" s="11"/>
      <c r="D677" s="11"/>
      <c r="E677" s="11"/>
      <c r="F677" s="12"/>
      <c r="G677" s="13" t="s">
        <v>102</v>
      </c>
      <c r="H677" s="14" t="s">
        <v>24</v>
      </c>
      <c r="I677" s="15">
        <v>2.9999999999999997E-4</v>
      </c>
      <c r="J677" s="15">
        <f>I677*D672</f>
        <v>7.6784999999999992E-2</v>
      </c>
      <c r="K677" s="11"/>
      <c r="L677" s="58"/>
      <c r="M677" s="14" t="s">
        <v>17</v>
      </c>
      <c r="N677" s="11"/>
      <c r="P677" s="28">
        <f t="shared" si="20"/>
        <v>0</v>
      </c>
    </row>
    <row r="678" spans="1:16" s="28" customFormat="1" ht="34.799999999999997" x14ac:dyDescent="0.3">
      <c r="A678" s="57">
        <v>114</v>
      </c>
      <c r="B678" s="10" t="s">
        <v>121</v>
      </c>
      <c r="C678" s="11" t="s">
        <v>15</v>
      </c>
      <c r="D678" s="11">
        <v>262</v>
      </c>
      <c r="E678" s="11"/>
      <c r="F678" s="12">
        <f>D678*E678</f>
        <v>0</v>
      </c>
      <c r="G678" s="13"/>
      <c r="H678" s="14"/>
      <c r="I678" s="15"/>
      <c r="J678" s="15"/>
      <c r="K678" s="11"/>
      <c r="L678" s="58"/>
      <c r="M678" s="14"/>
      <c r="N678" s="11" t="e">
        <f>#REF!</f>
        <v>#REF!</v>
      </c>
      <c r="P678" s="28" t="e">
        <f t="shared" si="20"/>
        <v>#REF!</v>
      </c>
    </row>
    <row r="679" spans="1:16" s="28" customFormat="1" ht="20.100000000000001" customHeight="1" x14ac:dyDescent="0.3">
      <c r="A679" s="57"/>
      <c r="B679" s="10"/>
      <c r="C679" s="11"/>
      <c r="D679" s="11"/>
      <c r="E679" s="11"/>
      <c r="F679" s="12"/>
      <c r="G679" s="13" t="s">
        <v>113</v>
      </c>
      <c r="H679" s="14" t="s">
        <v>19</v>
      </c>
      <c r="I679" s="15">
        <v>52</v>
      </c>
      <c r="J679" s="15">
        <f>I679*D678</f>
        <v>13624</v>
      </c>
      <c r="K679" s="11"/>
      <c r="L679" s="58"/>
      <c r="M679" s="14" t="s">
        <v>17</v>
      </c>
      <c r="N679" s="11"/>
      <c r="P679" s="28">
        <f t="shared" si="20"/>
        <v>0</v>
      </c>
    </row>
    <row r="680" spans="1:16" s="28" customFormat="1" ht="20.100000000000001" customHeight="1" x14ac:dyDescent="0.3">
      <c r="A680" s="57"/>
      <c r="B680" s="10"/>
      <c r="C680" s="11"/>
      <c r="D680" s="11"/>
      <c r="E680" s="11"/>
      <c r="F680" s="12"/>
      <c r="G680" s="13" t="s">
        <v>20</v>
      </c>
      <c r="H680" s="14" t="s">
        <v>21</v>
      </c>
      <c r="I680" s="15">
        <v>2.3E-2</v>
      </c>
      <c r="J680" s="15">
        <f>I680*D678</f>
        <v>6.0259999999999998</v>
      </c>
      <c r="K680" s="11"/>
      <c r="L680" s="58"/>
      <c r="M680" s="14" t="s">
        <v>17</v>
      </c>
      <c r="N680" s="11"/>
      <c r="P680" s="28">
        <f t="shared" si="20"/>
        <v>0</v>
      </c>
    </row>
    <row r="681" spans="1:16" s="28" customFormat="1" ht="20.100000000000001" customHeight="1" x14ac:dyDescent="0.3">
      <c r="A681" s="57"/>
      <c r="B681" s="10"/>
      <c r="C681" s="11"/>
      <c r="D681" s="11"/>
      <c r="E681" s="11"/>
      <c r="F681" s="12"/>
      <c r="G681" s="13" t="s">
        <v>112</v>
      </c>
      <c r="H681" s="14" t="s">
        <v>15</v>
      </c>
      <c r="I681" s="15">
        <v>0.22</v>
      </c>
      <c r="J681" s="15">
        <f>I681*D678</f>
        <v>57.64</v>
      </c>
      <c r="K681" s="11"/>
      <c r="L681" s="58"/>
      <c r="M681" s="14" t="s">
        <v>17</v>
      </c>
      <c r="N681" s="11"/>
      <c r="P681" s="28">
        <f t="shared" si="20"/>
        <v>0</v>
      </c>
    </row>
    <row r="682" spans="1:16" s="28" customFormat="1" ht="20.100000000000001" customHeight="1" x14ac:dyDescent="0.3">
      <c r="A682" s="57"/>
      <c r="B682" s="10"/>
      <c r="C682" s="11"/>
      <c r="D682" s="11"/>
      <c r="E682" s="11"/>
      <c r="F682" s="12"/>
      <c r="G682" s="80" t="s">
        <v>61</v>
      </c>
      <c r="H682" s="14" t="s">
        <v>15</v>
      </c>
      <c r="I682" s="15">
        <v>4.2999999999999997E-2</v>
      </c>
      <c r="J682" s="15">
        <f>I682*D678</f>
        <v>11.265999999999998</v>
      </c>
      <c r="K682" s="11"/>
      <c r="L682" s="58"/>
      <c r="M682" s="14" t="s">
        <v>17</v>
      </c>
      <c r="N682" s="11"/>
      <c r="P682" s="28">
        <f t="shared" si="20"/>
        <v>0</v>
      </c>
    </row>
    <row r="683" spans="1:16" s="28" customFormat="1" ht="20.100000000000001" customHeight="1" x14ac:dyDescent="0.3">
      <c r="A683" s="57"/>
      <c r="B683" s="10"/>
      <c r="C683" s="11"/>
      <c r="D683" s="11"/>
      <c r="E683" s="11"/>
      <c r="F683" s="12"/>
      <c r="G683" s="13" t="s">
        <v>102</v>
      </c>
      <c r="H683" s="14" t="s">
        <v>24</v>
      </c>
      <c r="I683" s="15">
        <v>5.1999999999999997E-5</v>
      </c>
      <c r="J683" s="15">
        <f>I683*D678</f>
        <v>1.3623999999999999E-2</v>
      </c>
      <c r="K683" s="11"/>
      <c r="L683" s="58"/>
      <c r="M683" s="14" t="s">
        <v>17</v>
      </c>
      <c r="N683" s="11"/>
      <c r="P683" s="28">
        <f t="shared" si="20"/>
        <v>0</v>
      </c>
    </row>
    <row r="684" spans="1:16" s="28" customFormat="1" ht="20.100000000000001" customHeight="1" x14ac:dyDescent="0.3">
      <c r="A684" s="57">
        <v>115</v>
      </c>
      <c r="B684" s="10" t="s">
        <v>25</v>
      </c>
      <c r="C684" s="11" t="s">
        <v>19</v>
      </c>
      <c r="D684" s="11">
        <f>8+1+4+3+10+5+1+10</f>
        <v>42</v>
      </c>
      <c r="E684" s="11"/>
      <c r="F684" s="12">
        <f>D684*E684</f>
        <v>0</v>
      </c>
      <c r="G684" s="13"/>
      <c r="H684" s="14"/>
      <c r="I684" s="15"/>
      <c r="J684" s="15"/>
      <c r="K684" s="11"/>
      <c r="L684" s="58"/>
      <c r="M684" s="14"/>
      <c r="N684" s="11"/>
      <c r="P684" s="28">
        <f t="shared" si="20"/>
        <v>0</v>
      </c>
    </row>
    <row r="685" spans="1:16" s="28" customFormat="1" ht="20.100000000000001" customHeight="1" x14ac:dyDescent="0.3">
      <c r="A685" s="57"/>
      <c r="B685" s="10"/>
      <c r="C685" s="11"/>
      <c r="D685" s="11"/>
      <c r="E685" s="11"/>
      <c r="F685" s="12"/>
      <c r="G685" s="76" t="s">
        <v>116</v>
      </c>
      <c r="H685" s="14" t="s">
        <v>19</v>
      </c>
      <c r="I685" s="15">
        <v>1</v>
      </c>
      <c r="J685" s="15">
        <v>26</v>
      </c>
      <c r="K685" s="11"/>
      <c r="L685" s="58"/>
      <c r="M685" s="14" t="s">
        <v>17</v>
      </c>
      <c r="N685" s="11"/>
      <c r="P685" s="28">
        <f t="shared" si="20"/>
        <v>0</v>
      </c>
    </row>
    <row r="686" spans="1:16" s="28" customFormat="1" ht="20.100000000000001" customHeight="1" x14ac:dyDescent="0.3">
      <c r="A686" s="57"/>
      <c r="B686" s="10"/>
      <c r="C686" s="11"/>
      <c r="D686" s="11"/>
      <c r="E686" s="11"/>
      <c r="F686" s="12"/>
      <c r="G686" s="76" t="s">
        <v>108</v>
      </c>
      <c r="H686" s="14" t="s">
        <v>19</v>
      </c>
      <c r="I686" s="15">
        <v>1</v>
      </c>
      <c r="J686" s="15">
        <v>8</v>
      </c>
      <c r="K686" s="11"/>
      <c r="L686" s="58"/>
      <c r="M686" s="14" t="s">
        <v>17</v>
      </c>
      <c r="N686" s="11"/>
      <c r="P686" s="28">
        <f t="shared" si="20"/>
        <v>0</v>
      </c>
    </row>
    <row r="687" spans="1:16" s="28" customFormat="1" ht="20.100000000000001" customHeight="1" x14ac:dyDescent="0.3">
      <c r="A687" s="57"/>
      <c r="B687" s="10"/>
      <c r="C687" s="11"/>
      <c r="D687" s="11"/>
      <c r="E687" s="11"/>
      <c r="F687" s="12"/>
      <c r="G687" s="76" t="s">
        <v>117</v>
      </c>
      <c r="H687" s="14" t="s">
        <v>19</v>
      </c>
      <c r="I687" s="15">
        <v>1</v>
      </c>
      <c r="J687" s="15">
        <v>1</v>
      </c>
      <c r="K687" s="11"/>
      <c r="L687" s="58"/>
      <c r="M687" s="14" t="s">
        <v>17</v>
      </c>
      <c r="N687" s="11"/>
      <c r="P687" s="28">
        <f t="shared" si="20"/>
        <v>0</v>
      </c>
    </row>
    <row r="688" spans="1:16" s="28" customFormat="1" ht="20.100000000000001" customHeight="1" x14ac:dyDescent="0.3">
      <c r="A688" s="57">
        <v>116</v>
      </c>
      <c r="B688" s="10" t="s">
        <v>118</v>
      </c>
      <c r="C688" s="11" t="s">
        <v>19</v>
      </c>
      <c r="D688" s="11">
        <f>8+1+4+3+6+5+1+24</f>
        <v>52</v>
      </c>
      <c r="E688" s="11"/>
      <c r="F688" s="12">
        <f>D688*E688</f>
        <v>0</v>
      </c>
      <c r="G688" s="13"/>
      <c r="H688" s="14"/>
      <c r="I688" s="15"/>
      <c r="J688" s="15"/>
      <c r="K688" s="11"/>
      <c r="L688" s="58"/>
      <c r="M688" s="14"/>
      <c r="N688" s="11"/>
      <c r="P688" s="28">
        <f t="shared" si="20"/>
        <v>0</v>
      </c>
    </row>
    <row r="689" spans="1:16" s="28" customFormat="1" ht="20.100000000000001" customHeight="1" x14ac:dyDescent="0.3">
      <c r="A689" s="57"/>
      <c r="B689" s="10"/>
      <c r="C689" s="11"/>
      <c r="D689" s="11"/>
      <c r="E689" s="11"/>
      <c r="F689" s="12"/>
      <c r="G689" s="76" t="s">
        <v>119</v>
      </c>
      <c r="H689" s="14" t="s">
        <v>100</v>
      </c>
      <c r="I689" s="15">
        <v>1.01</v>
      </c>
      <c r="J689" s="15">
        <v>530.16</v>
      </c>
      <c r="K689" s="11"/>
      <c r="L689" s="58"/>
      <c r="M689" s="14" t="s">
        <v>17</v>
      </c>
      <c r="N689" s="11"/>
      <c r="P689" s="28">
        <f t="shared" si="20"/>
        <v>0</v>
      </c>
    </row>
    <row r="690" spans="1:16" s="28" customFormat="1" ht="20.100000000000001" customHeight="1" x14ac:dyDescent="0.3">
      <c r="A690" s="57"/>
      <c r="B690" s="10"/>
      <c r="C690" s="11"/>
      <c r="D690" s="11"/>
      <c r="E690" s="11"/>
      <c r="F690" s="12"/>
      <c r="G690" s="76" t="s">
        <v>120</v>
      </c>
      <c r="H690" s="14" t="s">
        <v>100</v>
      </c>
      <c r="I690" s="15">
        <v>1.01</v>
      </c>
      <c r="J690" s="15">
        <v>27.72</v>
      </c>
      <c r="K690" s="11"/>
      <c r="L690" s="58"/>
      <c r="M690" s="14" t="s">
        <v>17</v>
      </c>
      <c r="N690" s="11"/>
      <c r="P690" s="28">
        <f t="shared" si="20"/>
        <v>0</v>
      </c>
    </row>
    <row r="691" spans="1:16" s="18" customFormat="1" ht="17.399999999999999" x14ac:dyDescent="0.3">
      <c r="A691" s="96" t="s">
        <v>77</v>
      </c>
      <c r="B691" s="96"/>
      <c r="C691" s="96"/>
      <c r="D691" s="1"/>
      <c r="E691" s="29"/>
      <c r="F691" s="16">
        <f>SUM(F5:F690)</f>
        <v>0</v>
      </c>
      <c r="G691" s="31" t="s">
        <v>78</v>
      </c>
      <c r="H691" s="17"/>
      <c r="I691" s="17"/>
      <c r="J691" s="17"/>
      <c r="K691" s="29"/>
      <c r="L691" s="16">
        <f>SUM(L5:L690)</f>
        <v>0</v>
      </c>
      <c r="M691" s="17"/>
      <c r="N691" s="29"/>
    </row>
    <row r="692" spans="1:16" s="18" customFormat="1" ht="17.399999999999999" x14ac:dyDescent="0.3">
      <c r="A692" s="96" t="s">
        <v>79</v>
      </c>
      <c r="B692" s="96"/>
      <c r="C692" s="96"/>
      <c r="D692" s="96"/>
      <c r="E692" s="96"/>
      <c r="F692" s="30">
        <f>F691+L691</f>
        <v>0</v>
      </c>
      <c r="G692" s="43"/>
      <c r="H692" s="30"/>
      <c r="I692" s="30"/>
      <c r="J692" s="30"/>
      <c r="K692" s="30"/>
      <c r="L692" s="30"/>
      <c r="M692" s="30"/>
      <c r="N692" s="59"/>
      <c r="P692" s="16" t="e">
        <f>SUM(P32:P691)</f>
        <v>#REF!</v>
      </c>
    </row>
    <row r="693" spans="1:16" s="18" customFormat="1" ht="17.399999999999999" x14ac:dyDescent="0.3">
      <c r="A693" s="87" t="s">
        <v>80</v>
      </c>
      <c r="B693" s="87"/>
      <c r="C693" s="87"/>
      <c r="D693" s="87"/>
      <c r="E693" s="87"/>
      <c r="F693" s="32">
        <f>F692/5</f>
        <v>0</v>
      </c>
      <c r="G693" s="44"/>
      <c r="H693" s="32"/>
      <c r="I693" s="32"/>
      <c r="J693" s="32"/>
      <c r="K693" s="32"/>
      <c r="L693" s="32"/>
      <c r="M693" s="32"/>
      <c r="N693" s="60"/>
      <c r="P693" s="18" t="e">
        <f>P692/5</f>
        <v>#REF!</v>
      </c>
    </row>
    <row r="694" spans="1:16" s="18" customFormat="1" ht="17.399999999999999" x14ac:dyDescent="0.3">
      <c r="A694" s="88" t="s">
        <v>81</v>
      </c>
      <c r="B694" s="88"/>
      <c r="C694" s="88"/>
      <c r="D694" s="88"/>
      <c r="E694" s="88"/>
      <c r="F694" s="32">
        <f>F692+F693</f>
        <v>0</v>
      </c>
      <c r="G694" s="44"/>
      <c r="H694" s="32"/>
      <c r="I694" s="32"/>
      <c r="J694" s="32"/>
      <c r="K694" s="32"/>
      <c r="L694" s="32"/>
      <c r="M694" s="32"/>
      <c r="N694" s="61"/>
      <c r="P694" s="67" t="e">
        <f>P692+P693</f>
        <v>#REF!</v>
      </c>
    </row>
    <row r="695" spans="1:16" s="103" customFormat="1" ht="15" customHeight="1" x14ac:dyDescent="0.35">
      <c r="A695" s="105"/>
      <c r="B695" s="105"/>
      <c r="C695" s="106"/>
      <c r="D695" s="107"/>
      <c r="E695" s="106"/>
      <c r="F695" s="106"/>
    </row>
    <row r="696" spans="1:16" s="104" customFormat="1" x14ac:dyDescent="0.3">
      <c r="A696" s="108" t="s">
        <v>136</v>
      </c>
      <c r="B696" s="108"/>
      <c r="C696" s="108"/>
      <c r="D696" s="108"/>
      <c r="E696" s="108"/>
      <c r="F696" s="109"/>
    </row>
    <row r="697" spans="1:16" s="104" customFormat="1" x14ac:dyDescent="0.3">
      <c r="A697" s="108" t="s">
        <v>137</v>
      </c>
      <c r="B697" s="108"/>
      <c r="C697" s="108"/>
      <c r="D697" s="108"/>
      <c r="E697" s="108"/>
      <c r="F697" s="110"/>
    </row>
    <row r="698" spans="1:16" s="104" customFormat="1" x14ac:dyDescent="0.3">
      <c r="A698" s="108" t="s">
        <v>138</v>
      </c>
      <c r="B698" s="108"/>
      <c r="C698" s="108"/>
      <c r="D698" s="108"/>
      <c r="E698" s="108"/>
      <c r="F698" s="109"/>
    </row>
    <row r="699" spans="1:16" s="104" customFormat="1" x14ac:dyDescent="0.3">
      <c r="A699" s="108" t="s">
        <v>139</v>
      </c>
      <c r="B699" s="108"/>
      <c r="C699" s="108"/>
      <c r="D699" s="108"/>
      <c r="E699" s="108"/>
      <c r="F699" s="111"/>
    </row>
    <row r="700" spans="1:16" s="104" customFormat="1" x14ac:dyDescent="0.3">
      <c r="A700" s="108" t="s">
        <v>140</v>
      </c>
      <c r="B700" s="108"/>
      <c r="C700" s="108"/>
      <c r="D700" s="108"/>
      <c r="E700" s="108"/>
      <c r="F700" s="109"/>
    </row>
    <row r="701" spans="1:16" s="104" customFormat="1" x14ac:dyDescent="0.3">
      <c r="A701" s="108" t="s">
        <v>141</v>
      </c>
      <c r="B701" s="108"/>
      <c r="C701" s="108"/>
      <c r="D701" s="108"/>
      <c r="E701" s="108"/>
      <c r="F701" s="110"/>
    </row>
    <row r="702" spans="1:16" s="104" customFormat="1" x14ac:dyDescent="0.3">
      <c r="A702" s="108" t="s">
        <v>142</v>
      </c>
      <c r="B702" s="108"/>
      <c r="C702" s="108"/>
      <c r="D702" s="108"/>
      <c r="E702" s="109"/>
      <c r="F702" s="110"/>
    </row>
    <row r="703" spans="1:16" s="104" customFormat="1" ht="18.600000000000001" thickBot="1" x14ac:dyDescent="0.35">
      <c r="A703" s="112" t="s">
        <v>143</v>
      </c>
      <c r="B703" s="112"/>
      <c r="C703" s="112"/>
      <c r="D703" s="112"/>
      <c r="E703" s="112"/>
      <c r="F703" s="112"/>
    </row>
    <row r="704" spans="1:16" s="104" customFormat="1" ht="34.799999999999997" x14ac:dyDescent="0.3">
      <c r="A704" s="113" t="s">
        <v>144</v>
      </c>
      <c r="B704" s="114" t="s">
        <v>145</v>
      </c>
      <c r="C704" s="115"/>
      <c r="D704" s="114" t="s">
        <v>146</v>
      </c>
      <c r="E704" s="116"/>
      <c r="F704" s="117" t="s">
        <v>147</v>
      </c>
    </row>
    <row r="705" spans="1:14" s="104" customFormat="1" x14ac:dyDescent="0.3">
      <c r="A705" s="118"/>
      <c r="B705" s="119"/>
      <c r="C705" s="120"/>
      <c r="D705" s="121"/>
      <c r="E705" s="122"/>
      <c r="F705" s="123"/>
    </row>
    <row r="706" spans="1:14" s="104" customFormat="1" x14ac:dyDescent="0.3">
      <c r="A706" s="118"/>
      <c r="B706" s="119"/>
      <c r="C706" s="120"/>
      <c r="D706" s="121"/>
      <c r="E706" s="122"/>
      <c r="F706" s="123"/>
    </row>
    <row r="707" spans="1:14" s="104" customFormat="1" ht="18.600000000000001" thickBot="1" x14ac:dyDescent="0.35">
      <c r="A707" s="124"/>
      <c r="B707" s="125"/>
      <c r="C707" s="126"/>
      <c r="D707" s="127"/>
      <c r="E707" s="128"/>
      <c r="F707" s="129"/>
    </row>
    <row r="708" spans="1:14" s="18" customFormat="1" x14ac:dyDescent="0.3">
      <c r="A708" s="25"/>
      <c r="B708" s="25"/>
      <c r="C708" s="25"/>
      <c r="D708" s="26"/>
      <c r="E708" s="26"/>
      <c r="F708" s="26"/>
      <c r="G708" s="41"/>
      <c r="H708" s="26"/>
      <c r="I708" s="26"/>
      <c r="J708" s="26"/>
      <c r="K708" s="26"/>
      <c r="L708" s="26"/>
      <c r="M708" s="26"/>
      <c r="N708" s="26"/>
    </row>
    <row r="709" spans="1:14" s="18" customFormat="1" x14ac:dyDescent="0.3">
      <c r="A709" s="25"/>
      <c r="B709" s="25"/>
      <c r="C709" s="25"/>
      <c r="D709" s="26"/>
      <c r="E709" s="26"/>
      <c r="F709" s="26"/>
      <c r="G709" s="41"/>
      <c r="H709" s="26"/>
      <c r="I709" s="26"/>
      <c r="J709" s="26"/>
      <c r="K709" s="26"/>
      <c r="L709" s="26"/>
      <c r="M709" s="26"/>
      <c r="N709" s="26"/>
    </row>
    <row r="710" spans="1:14" s="18" customFormat="1" ht="36" customHeight="1" x14ac:dyDescent="0.3">
      <c r="A710" s="25"/>
      <c r="B710" s="25"/>
      <c r="C710" s="25"/>
      <c r="D710" s="26"/>
      <c r="E710" s="26"/>
      <c r="F710" s="26"/>
      <c r="G710" s="41"/>
      <c r="H710" s="26"/>
      <c r="I710" s="26"/>
      <c r="J710" s="26"/>
      <c r="K710" s="26"/>
      <c r="L710" s="26"/>
      <c r="M710" s="26"/>
      <c r="N710" s="26"/>
    </row>
    <row r="711" spans="1:14" s="18" customFormat="1" ht="24" customHeight="1" x14ac:dyDescent="0.3">
      <c r="A711" s="25"/>
      <c r="B711" s="25"/>
      <c r="C711" s="25"/>
      <c r="D711" s="26"/>
      <c r="E711" s="26"/>
      <c r="F711" s="26"/>
      <c r="G711" s="41"/>
      <c r="H711" s="26"/>
      <c r="I711" s="26"/>
      <c r="J711" s="26"/>
      <c r="K711" s="26"/>
      <c r="L711" s="26"/>
      <c r="M711" s="26"/>
      <c r="N711" s="26"/>
    </row>
    <row r="712" spans="1:14" s="18" customFormat="1" ht="24" customHeight="1" x14ac:dyDescent="0.3">
      <c r="A712" s="25"/>
      <c r="B712" s="25"/>
      <c r="C712" s="25"/>
      <c r="D712" s="26"/>
      <c r="E712" s="26"/>
      <c r="F712" s="26"/>
      <c r="G712" s="41"/>
      <c r="H712" s="26"/>
      <c r="I712" s="26"/>
      <c r="J712" s="26"/>
      <c r="K712" s="26"/>
      <c r="L712" s="26"/>
      <c r="M712" s="26"/>
      <c r="N712" s="26"/>
    </row>
    <row r="713" spans="1:14" s="18" customFormat="1" ht="35.25" customHeight="1" x14ac:dyDescent="0.3">
      <c r="A713" s="25"/>
      <c r="B713" s="25"/>
      <c r="C713" s="25"/>
      <c r="D713" s="26"/>
      <c r="E713" s="26"/>
      <c r="F713" s="26"/>
      <c r="G713" s="41"/>
      <c r="H713" s="26"/>
      <c r="I713" s="26"/>
      <c r="J713" s="26"/>
      <c r="K713" s="26"/>
      <c r="L713" s="26"/>
      <c r="M713" s="26"/>
      <c r="N713" s="26"/>
    </row>
    <row r="714" spans="1:14" s="18" customFormat="1" ht="24" customHeight="1" x14ac:dyDescent="0.3">
      <c r="A714" s="25"/>
      <c r="B714" s="25"/>
      <c r="C714" s="25"/>
      <c r="D714" s="26"/>
      <c r="E714" s="26"/>
      <c r="F714" s="26"/>
      <c r="G714" s="41"/>
      <c r="H714" s="26"/>
      <c r="I714" s="26"/>
      <c r="J714" s="26"/>
      <c r="K714" s="26"/>
      <c r="L714" s="26"/>
      <c r="M714" s="26"/>
      <c r="N714" s="26"/>
    </row>
    <row r="715" spans="1:14" s="18" customFormat="1" ht="24" customHeight="1" x14ac:dyDescent="0.3">
      <c r="A715" s="25"/>
      <c r="B715" s="25"/>
      <c r="C715" s="25"/>
      <c r="D715" s="26"/>
      <c r="E715" s="26"/>
      <c r="F715" s="26"/>
      <c r="G715" s="41"/>
      <c r="H715" s="26"/>
      <c r="I715" s="26"/>
      <c r="J715" s="26"/>
      <c r="K715" s="26"/>
      <c r="L715" s="26"/>
      <c r="M715" s="26"/>
      <c r="N715" s="26"/>
    </row>
    <row r="716" spans="1:14" s="18" customFormat="1" ht="27.75" customHeight="1" x14ac:dyDescent="0.3">
      <c r="A716" s="25"/>
      <c r="B716" s="25"/>
      <c r="C716" s="25"/>
      <c r="D716" s="26"/>
      <c r="E716" s="26"/>
      <c r="F716" s="26"/>
      <c r="G716" s="41"/>
      <c r="H716" s="26"/>
      <c r="I716" s="26"/>
      <c r="J716" s="26"/>
      <c r="K716" s="26"/>
      <c r="L716" s="26"/>
      <c r="M716" s="26"/>
      <c r="N716" s="26"/>
    </row>
    <row r="717" spans="1:14" s="18" customFormat="1" ht="24" customHeight="1" x14ac:dyDescent="0.3">
      <c r="A717" s="25"/>
      <c r="B717" s="25"/>
      <c r="C717" s="25"/>
      <c r="D717" s="26"/>
      <c r="E717" s="26"/>
      <c r="F717" s="26"/>
      <c r="G717" s="41"/>
      <c r="H717" s="26"/>
      <c r="I717" s="26"/>
      <c r="J717" s="26"/>
      <c r="K717" s="26"/>
      <c r="L717" s="26"/>
      <c r="M717" s="26"/>
      <c r="N717" s="26"/>
    </row>
    <row r="718" spans="1:14" s="18" customFormat="1" ht="24" customHeight="1" x14ac:dyDescent="0.3">
      <c r="A718" s="25"/>
      <c r="B718" s="25"/>
      <c r="C718" s="25"/>
      <c r="D718" s="26"/>
      <c r="E718" s="26"/>
      <c r="F718" s="26"/>
      <c r="G718" s="41"/>
      <c r="H718" s="26"/>
      <c r="I718" s="26"/>
      <c r="J718" s="26"/>
      <c r="K718" s="26"/>
      <c r="L718" s="26"/>
      <c r="M718" s="26"/>
      <c r="N718" s="26"/>
    </row>
    <row r="719" spans="1:14" s="18" customFormat="1" ht="35.25" customHeight="1" x14ac:dyDescent="0.3">
      <c r="A719" s="25"/>
      <c r="B719" s="25"/>
      <c r="C719" s="25"/>
      <c r="D719" s="26"/>
      <c r="E719" s="26"/>
      <c r="F719" s="26"/>
      <c r="G719" s="41"/>
      <c r="H719" s="26"/>
      <c r="I719" s="26"/>
      <c r="J719" s="26"/>
      <c r="K719" s="26"/>
      <c r="L719" s="26"/>
      <c r="M719" s="26"/>
      <c r="N719" s="26"/>
    </row>
    <row r="720" spans="1:14" s="18" customFormat="1" ht="24" customHeight="1" x14ac:dyDescent="0.3">
      <c r="A720" s="25"/>
      <c r="B720" s="25"/>
      <c r="C720" s="25"/>
      <c r="D720" s="26"/>
      <c r="E720" s="26"/>
      <c r="F720" s="26"/>
      <c r="G720" s="41"/>
      <c r="H720" s="26"/>
      <c r="I720" s="26"/>
      <c r="J720" s="26"/>
      <c r="K720" s="26"/>
      <c r="L720" s="26"/>
      <c r="M720" s="26"/>
      <c r="N720" s="26"/>
    </row>
    <row r="721" spans="1:14" s="18" customFormat="1" ht="24" customHeight="1" x14ac:dyDescent="0.3">
      <c r="A721" s="25"/>
      <c r="B721" s="25"/>
      <c r="C721" s="25"/>
      <c r="D721" s="26"/>
      <c r="E721" s="26"/>
      <c r="F721" s="26"/>
      <c r="G721" s="41"/>
      <c r="H721" s="26"/>
      <c r="I721" s="26"/>
      <c r="J721" s="26"/>
      <c r="K721" s="26"/>
      <c r="L721" s="26"/>
      <c r="M721" s="26"/>
      <c r="N721" s="26"/>
    </row>
    <row r="722" spans="1:14" s="18" customFormat="1" ht="35.25" customHeight="1" x14ac:dyDescent="0.3">
      <c r="A722" s="25"/>
      <c r="B722" s="25"/>
      <c r="C722" s="25"/>
      <c r="D722" s="26"/>
      <c r="E722" s="26"/>
      <c r="F722" s="26"/>
      <c r="G722" s="41"/>
      <c r="H722" s="26"/>
      <c r="I722" s="26"/>
      <c r="J722" s="26"/>
      <c r="K722" s="26"/>
      <c r="L722" s="26"/>
      <c r="M722" s="26"/>
      <c r="N722" s="26"/>
    </row>
    <row r="723" spans="1:14" s="18" customFormat="1" ht="24" customHeight="1" x14ac:dyDescent="0.3">
      <c r="A723" s="25"/>
      <c r="B723" s="25"/>
      <c r="C723" s="25"/>
      <c r="D723" s="26"/>
      <c r="E723" s="26"/>
      <c r="F723" s="26"/>
      <c r="G723" s="41"/>
      <c r="H723" s="26"/>
      <c r="I723" s="26"/>
      <c r="J723" s="26"/>
      <c r="K723" s="26"/>
      <c r="L723" s="26"/>
      <c r="M723" s="26"/>
      <c r="N723" s="26"/>
    </row>
    <row r="724" spans="1:14" s="18" customFormat="1" ht="24" customHeight="1" x14ac:dyDescent="0.3">
      <c r="A724" s="25"/>
      <c r="B724" s="25"/>
      <c r="C724" s="25"/>
      <c r="D724" s="26"/>
      <c r="E724" s="26"/>
      <c r="F724" s="26"/>
      <c r="G724" s="41"/>
      <c r="H724" s="26"/>
      <c r="I724" s="26"/>
      <c r="J724" s="26"/>
      <c r="K724" s="26"/>
      <c r="L724" s="26"/>
      <c r="M724" s="26"/>
      <c r="N724" s="26"/>
    </row>
    <row r="725" spans="1:14" s="18" customFormat="1" ht="35.25" customHeight="1" x14ac:dyDescent="0.3">
      <c r="A725" s="25"/>
      <c r="B725" s="25"/>
      <c r="C725" s="25"/>
      <c r="D725" s="26"/>
      <c r="E725" s="26"/>
      <c r="F725" s="26"/>
      <c r="G725" s="41"/>
      <c r="H725" s="26"/>
      <c r="I725" s="26"/>
      <c r="J725" s="26"/>
      <c r="K725" s="26"/>
      <c r="L725" s="26"/>
      <c r="M725" s="26"/>
      <c r="N725" s="26"/>
    </row>
    <row r="726" spans="1:14" s="18" customFormat="1" ht="24" customHeight="1" x14ac:dyDescent="0.3">
      <c r="A726" s="25"/>
      <c r="B726" s="25"/>
      <c r="C726" s="25"/>
      <c r="D726" s="26"/>
      <c r="E726" s="26"/>
      <c r="F726" s="26"/>
      <c r="G726" s="41"/>
      <c r="H726" s="26"/>
      <c r="I726" s="26"/>
      <c r="J726" s="26"/>
      <c r="K726" s="26"/>
      <c r="L726" s="26"/>
      <c r="M726" s="26"/>
      <c r="N726" s="26"/>
    </row>
    <row r="727" spans="1:14" s="18" customFormat="1" ht="24" customHeight="1" x14ac:dyDescent="0.3">
      <c r="A727" s="25"/>
      <c r="B727" s="25"/>
      <c r="C727" s="25"/>
      <c r="D727" s="26"/>
      <c r="E727" s="26"/>
      <c r="F727" s="26"/>
      <c r="G727" s="41"/>
      <c r="H727" s="26"/>
      <c r="I727" s="26"/>
      <c r="J727" s="26"/>
      <c r="K727" s="26"/>
      <c r="L727" s="26"/>
      <c r="M727" s="26"/>
      <c r="N727" s="26"/>
    </row>
    <row r="728" spans="1:14" s="18" customFormat="1" ht="35.25" customHeight="1" x14ac:dyDescent="0.3">
      <c r="A728" s="25"/>
      <c r="B728" s="25"/>
      <c r="C728" s="25"/>
      <c r="D728" s="26"/>
      <c r="E728" s="26"/>
      <c r="F728" s="26"/>
      <c r="G728" s="41"/>
      <c r="H728" s="26"/>
      <c r="I728" s="26"/>
      <c r="J728" s="26"/>
      <c r="K728" s="26"/>
      <c r="L728" s="26"/>
      <c r="M728" s="26"/>
      <c r="N728" s="26"/>
    </row>
    <row r="729" spans="1:14" s="18" customFormat="1" ht="24" customHeight="1" x14ac:dyDescent="0.3">
      <c r="A729" s="25"/>
      <c r="B729" s="25"/>
      <c r="C729" s="25"/>
      <c r="D729" s="26"/>
      <c r="E729" s="26"/>
      <c r="F729" s="26"/>
      <c r="G729" s="41"/>
      <c r="H729" s="26"/>
      <c r="I729" s="26"/>
      <c r="J729" s="26"/>
      <c r="K729" s="26"/>
      <c r="L729" s="26"/>
      <c r="M729" s="26"/>
      <c r="N729" s="26"/>
    </row>
    <row r="730" spans="1:14" s="18" customFormat="1" ht="24" customHeight="1" x14ac:dyDescent="0.3">
      <c r="A730" s="25"/>
      <c r="B730" s="25"/>
      <c r="C730" s="25"/>
      <c r="D730" s="26"/>
      <c r="E730" s="26"/>
      <c r="F730" s="26"/>
      <c r="G730" s="41"/>
      <c r="H730" s="26"/>
      <c r="I730" s="26"/>
      <c r="J730" s="26"/>
      <c r="K730" s="26"/>
      <c r="L730" s="26"/>
      <c r="M730" s="26"/>
      <c r="N730" s="26"/>
    </row>
    <row r="731" spans="1:14" s="18" customFormat="1" ht="35.25" customHeight="1" x14ac:dyDescent="0.3">
      <c r="A731" s="25"/>
      <c r="B731" s="25"/>
      <c r="C731" s="25"/>
      <c r="D731" s="26"/>
      <c r="E731" s="26"/>
      <c r="F731" s="26"/>
      <c r="G731" s="41"/>
      <c r="H731" s="26"/>
      <c r="I731" s="26"/>
      <c r="J731" s="26"/>
      <c r="K731" s="26"/>
      <c r="L731" s="26"/>
      <c r="M731" s="26"/>
      <c r="N731" s="26"/>
    </row>
    <row r="732" spans="1:14" s="18" customFormat="1" ht="24" customHeight="1" x14ac:dyDescent="0.3">
      <c r="A732" s="25"/>
      <c r="B732" s="25"/>
      <c r="C732" s="25"/>
      <c r="D732" s="26"/>
      <c r="E732" s="26"/>
      <c r="F732" s="26"/>
      <c r="G732" s="41"/>
      <c r="H732" s="26"/>
      <c r="I732" s="26"/>
      <c r="J732" s="26"/>
      <c r="K732" s="26"/>
      <c r="L732" s="26"/>
      <c r="M732" s="26"/>
      <c r="N732" s="26"/>
    </row>
    <row r="733" spans="1:14" s="18" customFormat="1" ht="24" customHeight="1" x14ac:dyDescent="0.3">
      <c r="A733" s="25"/>
      <c r="B733" s="25"/>
      <c r="C733" s="25"/>
      <c r="D733" s="26"/>
      <c r="E733" s="26"/>
      <c r="F733" s="26"/>
      <c r="G733" s="41"/>
      <c r="H733" s="26"/>
      <c r="I733" s="26"/>
      <c r="J733" s="26"/>
      <c r="K733" s="26"/>
      <c r="L733" s="26"/>
      <c r="M733" s="26"/>
      <c r="N733" s="26"/>
    </row>
    <row r="734" spans="1:14" s="18" customFormat="1" ht="24" customHeight="1" x14ac:dyDescent="0.3">
      <c r="A734" s="25"/>
      <c r="B734" s="25"/>
      <c r="C734" s="25"/>
      <c r="D734" s="26"/>
      <c r="E734" s="26"/>
      <c r="F734" s="26"/>
      <c r="G734" s="41"/>
      <c r="H734" s="26"/>
      <c r="I734" s="26"/>
      <c r="J734" s="26"/>
      <c r="K734" s="26"/>
      <c r="L734" s="26"/>
      <c r="M734" s="26"/>
      <c r="N734" s="26"/>
    </row>
    <row r="735" spans="1:14" s="18" customFormat="1" ht="24" customHeight="1" x14ac:dyDescent="0.3">
      <c r="A735" s="25"/>
      <c r="B735" s="25"/>
      <c r="C735" s="25"/>
      <c r="D735" s="26"/>
      <c r="E735" s="26"/>
      <c r="F735" s="26"/>
      <c r="G735" s="41"/>
      <c r="H735" s="26"/>
      <c r="I735" s="26"/>
      <c r="J735" s="26"/>
      <c r="K735" s="26"/>
      <c r="L735" s="26"/>
      <c r="M735" s="26"/>
      <c r="N735" s="26"/>
    </row>
    <row r="736" spans="1:14" s="18" customFormat="1" ht="24" customHeight="1" x14ac:dyDescent="0.3">
      <c r="A736" s="25"/>
      <c r="B736" s="25"/>
      <c r="C736" s="25"/>
      <c r="D736" s="26"/>
      <c r="E736" s="26"/>
      <c r="F736" s="26"/>
      <c r="G736" s="41"/>
      <c r="H736" s="26"/>
      <c r="I736" s="26"/>
      <c r="J736" s="26"/>
      <c r="K736" s="26"/>
      <c r="L736" s="26"/>
      <c r="M736" s="26"/>
      <c r="N736" s="26"/>
    </row>
    <row r="737" spans="1:14" s="19" customFormat="1" ht="20.100000000000001" customHeight="1" x14ac:dyDescent="0.3">
      <c r="A737" s="25"/>
      <c r="B737" s="25"/>
      <c r="C737" s="25"/>
      <c r="D737" s="26"/>
      <c r="E737" s="26"/>
      <c r="F737" s="26"/>
      <c r="G737" s="41"/>
      <c r="H737" s="26"/>
      <c r="I737" s="26"/>
      <c r="J737" s="26"/>
      <c r="K737" s="26"/>
      <c r="L737" s="26"/>
      <c r="M737" s="26"/>
      <c r="N737" s="26"/>
    </row>
    <row r="738" spans="1:14" s="18" customFormat="1" ht="35.25" customHeight="1" x14ac:dyDescent="0.3">
      <c r="A738" s="25"/>
      <c r="B738" s="25"/>
      <c r="C738" s="25"/>
      <c r="D738" s="26"/>
      <c r="E738" s="26"/>
      <c r="F738" s="26"/>
      <c r="G738" s="41"/>
      <c r="H738" s="26"/>
      <c r="I738" s="26"/>
      <c r="J738" s="26"/>
      <c r="K738" s="26"/>
      <c r="L738" s="26"/>
      <c r="M738" s="26"/>
      <c r="N738" s="26"/>
    </row>
    <row r="739" spans="1:14" s="18" customFormat="1" ht="24" customHeight="1" x14ac:dyDescent="0.3">
      <c r="A739" s="25"/>
      <c r="B739" s="25"/>
      <c r="C739" s="25"/>
      <c r="D739" s="26"/>
      <c r="E739" s="26"/>
      <c r="F739" s="26"/>
      <c r="G739" s="41"/>
      <c r="H739" s="26"/>
      <c r="I739" s="26"/>
      <c r="J739" s="26"/>
      <c r="K739" s="26"/>
      <c r="L739" s="26"/>
      <c r="M739" s="26"/>
      <c r="N739" s="26"/>
    </row>
    <row r="740" spans="1:14" s="18" customFormat="1" ht="24" customHeight="1" x14ac:dyDescent="0.3">
      <c r="A740" s="25"/>
      <c r="B740" s="25"/>
      <c r="C740" s="25"/>
      <c r="D740" s="26"/>
      <c r="E740" s="26"/>
      <c r="F740" s="26"/>
      <c r="G740" s="41"/>
      <c r="H740" s="26"/>
      <c r="I740" s="26"/>
      <c r="J740" s="26"/>
      <c r="K740" s="26"/>
      <c r="L740" s="26"/>
      <c r="M740" s="26"/>
      <c r="N740" s="26"/>
    </row>
    <row r="741" spans="1:14" s="18" customFormat="1" ht="34.5" customHeight="1" x14ac:dyDescent="0.3">
      <c r="A741" s="25"/>
      <c r="B741" s="25"/>
      <c r="C741" s="25"/>
      <c r="D741" s="26"/>
      <c r="E741" s="26"/>
      <c r="F741" s="26"/>
      <c r="G741" s="41"/>
      <c r="H741" s="26"/>
      <c r="I741" s="26"/>
      <c r="J741" s="26"/>
      <c r="K741" s="26"/>
      <c r="L741" s="26"/>
      <c r="M741" s="26"/>
      <c r="N741" s="26"/>
    </row>
    <row r="742" spans="1:14" s="18" customFormat="1" ht="24" customHeight="1" x14ac:dyDescent="0.3">
      <c r="A742" s="25"/>
      <c r="B742" s="25"/>
      <c r="C742" s="25"/>
      <c r="D742" s="26"/>
      <c r="E742" s="26"/>
      <c r="F742" s="26"/>
      <c r="G742" s="41"/>
      <c r="H742" s="26"/>
      <c r="I742" s="26"/>
      <c r="J742" s="26"/>
      <c r="K742" s="26"/>
      <c r="L742" s="26"/>
      <c r="M742" s="26"/>
      <c r="N742" s="26"/>
    </row>
    <row r="743" spans="1:14" s="18" customFormat="1" ht="24" customHeight="1" x14ac:dyDescent="0.3">
      <c r="A743" s="25"/>
      <c r="B743" s="25"/>
      <c r="C743" s="25"/>
      <c r="D743" s="26"/>
      <c r="E743" s="26"/>
      <c r="F743" s="26"/>
      <c r="G743" s="41"/>
      <c r="H743" s="26"/>
      <c r="I743" s="26"/>
      <c r="J743" s="26"/>
      <c r="K743" s="26"/>
      <c r="L743" s="26"/>
      <c r="M743" s="26"/>
      <c r="N743" s="26"/>
    </row>
    <row r="744" spans="1:14" s="18" customFormat="1" ht="37.5" customHeight="1" x14ac:dyDescent="0.3">
      <c r="A744" s="25"/>
      <c r="B744" s="25"/>
      <c r="C744" s="25"/>
      <c r="D744" s="26"/>
      <c r="E744" s="26"/>
      <c r="F744" s="26"/>
      <c r="G744" s="41"/>
      <c r="H744" s="26"/>
      <c r="I744" s="26"/>
      <c r="J744" s="26"/>
      <c r="K744" s="26"/>
      <c r="L744" s="26"/>
      <c r="M744" s="26"/>
      <c r="N744" s="26"/>
    </row>
    <row r="745" spans="1:14" s="18" customFormat="1" ht="24" customHeight="1" x14ac:dyDescent="0.3">
      <c r="A745" s="25"/>
      <c r="B745" s="25"/>
      <c r="C745" s="25"/>
      <c r="D745" s="26"/>
      <c r="E745" s="26"/>
      <c r="F745" s="26"/>
      <c r="G745" s="41"/>
      <c r="H745" s="26"/>
      <c r="I745" s="26"/>
      <c r="J745" s="26"/>
      <c r="K745" s="26"/>
      <c r="L745" s="26"/>
      <c r="M745" s="26"/>
      <c r="N745" s="26"/>
    </row>
    <row r="746" spans="1:14" s="18" customFormat="1" ht="24" customHeight="1" x14ac:dyDescent="0.3">
      <c r="A746" s="25"/>
      <c r="B746" s="25"/>
      <c r="C746" s="25"/>
      <c r="D746" s="26"/>
      <c r="E746" s="26"/>
      <c r="F746" s="26"/>
      <c r="G746" s="41"/>
      <c r="H746" s="26"/>
      <c r="I746" s="26"/>
      <c r="J746" s="26"/>
      <c r="K746" s="26"/>
      <c r="L746" s="26"/>
      <c r="M746" s="26"/>
      <c r="N746" s="26"/>
    </row>
    <row r="747" spans="1:14" s="18" customFormat="1" ht="35.25" customHeight="1" x14ac:dyDescent="0.3">
      <c r="A747" s="25"/>
      <c r="B747" s="25"/>
      <c r="C747" s="25"/>
      <c r="D747" s="26"/>
      <c r="E747" s="26"/>
      <c r="F747" s="26"/>
      <c r="G747" s="41"/>
      <c r="H747" s="26"/>
      <c r="I747" s="26"/>
      <c r="J747" s="26"/>
      <c r="K747" s="26"/>
      <c r="L747" s="26"/>
      <c r="M747" s="26"/>
      <c r="N747" s="26"/>
    </row>
    <row r="748" spans="1:14" s="18" customFormat="1" ht="24" customHeight="1" x14ac:dyDescent="0.3">
      <c r="A748" s="25"/>
      <c r="B748" s="25"/>
      <c r="C748" s="25"/>
      <c r="D748" s="26"/>
      <c r="E748" s="26"/>
      <c r="F748" s="26"/>
      <c r="G748" s="41"/>
      <c r="H748" s="26"/>
      <c r="I748" s="26"/>
      <c r="J748" s="26"/>
      <c r="K748" s="26"/>
      <c r="L748" s="26"/>
      <c r="M748" s="26"/>
      <c r="N748" s="26"/>
    </row>
    <row r="749" spans="1:14" s="18" customFormat="1" ht="24" customHeight="1" x14ac:dyDescent="0.3">
      <c r="A749" s="25"/>
      <c r="B749" s="25"/>
      <c r="C749" s="25"/>
      <c r="D749" s="26"/>
      <c r="E749" s="26"/>
      <c r="F749" s="26"/>
      <c r="G749" s="41"/>
      <c r="H749" s="26"/>
      <c r="I749" s="26"/>
      <c r="J749" s="26"/>
      <c r="K749" s="26"/>
      <c r="L749" s="26"/>
      <c r="M749" s="26"/>
      <c r="N749" s="26"/>
    </row>
    <row r="750" spans="1:14" s="18" customFormat="1" ht="24" customHeight="1" x14ac:dyDescent="0.3">
      <c r="A750" s="25"/>
      <c r="B750" s="25"/>
      <c r="C750" s="25"/>
      <c r="D750" s="26"/>
      <c r="E750" s="26"/>
      <c r="F750" s="26"/>
      <c r="G750" s="41"/>
      <c r="H750" s="26"/>
      <c r="I750" s="26"/>
      <c r="J750" s="26"/>
      <c r="K750" s="26"/>
      <c r="L750" s="26"/>
      <c r="M750" s="26"/>
      <c r="N750" s="26"/>
    </row>
    <row r="751" spans="1:14" s="18" customFormat="1" ht="24" customHeight="1" x14ac:dyDescent="0.3">
      <c r="A751" s="25"/>
      <c r="B751" s="25"/>
      <c r="C751" s="25"/>
      <c r="D751" s="26"/>
      <c r="E751" s="26"/>
      <c r="F751" s="26"/>
      <c r="G751" s="41"/>
      <c r="H751" s="26"/>
      <c r="I751" s="26"/>
      <c r="J751" s="26"/>
      <c r="K751" s="26"/>
      <c r="L751" s="26"/>
      <c r="M751" s="26"/>
      <c r="N751" s="26"/>
    </row>
    <row r="752" spans="1:14" s="18" customFormat="1" ht="24" customHeight="1" x14ac:dyDescent="0.3">
      <c r="A752" s="25"/>
      <c r="B752" s="25"/>
      <c r="C752" s="25"/>
      <c r="D752" s="26"/>
      <c r="E752" s="26"/>
      <c r="F752" s="26"/>
      <c r="G752" s="41"/>
      <c r="H752" s="26"/>
      <c r="I752" s="26"/>
      <c r="J752" s="26"/>
      <c r="K752" s="26"/>
      <c r="L752" s="26"/>
      <c r="M752" s="26"/>
      <c r="N752" s="26"/>
    </row>
    <row r="753" spans="1:20" s="18" customFormat="1" ht="24" customHeight="1" x14ac:dyDescent="0.3">
      <c r="A753" s="25"/>
      <c r="B753" s="25"/>
      <c r="C753" s="25"/>
      <c r="D753" s="26"/>
      <c r="E753" s="26"/>
      <c r="F753" s="26"/>
      <c r="G753" s="41"/>
      <c r="H753" s="26"/>
      <c r="I753" s="26"/>
      <c r="J753" s="26"/>
      <c r="K753" s="26"/>
      <c r="L753" s="26"/>
      <c r="M753" s="26"/>
      <c r="N753" s="26"/>
    </row>
    <row r="754" spans="1:20" s="18" customFormat="1" ht="24" customHeight="1" x14ac:dyDescent="0.3">
      <c r="A754" s="25"/>
      <c r="B754" s="25"/>
      <c r="C754" s="25"/>
      <c r="D754" s="26"/>
      <c r="E754" s="26"/>
      <c r="F754" s="26"/>
      <c r="G754" s="41"/>
      <c r="H754" s="26"/>
      <c r="I754" s="26"/>
      <c r="J754" s="26"/>
      <c r="K754" s="26"/>
      <c r="L754" s="26"/>
      <c r="M754" s="26"/>
      <c r="N754" s="26"/>
    </row>
    <row r="755" spans="1:20" s="18" customFormat="1" ht="24" customHeight="1" x14ac:dyDescent="0.3">
      <c r="A755" s="25"/>
      <c r="B755" s="25"/>
      <c r="C755" s="25"/>
      <c r="D755" s="26"/>
      <c r="E755" s="26"/>
      <c r="F755" s="26"/>
      <c r="G755" s="41"/>
      <c r="H755" s="26"/>
      <c r="I755" s="26"/>
      <c r="J755" s="26"/>
      <c r="K755" s="26"/>
      <c r="L755" s="26"/>
      <c r="M755" s="26"/>
      <c r="N755" s="26"/>
    </row>
    <row r="756" spans="1:20" s="18" customFormat="1" ht="24" customHeight="1" x14ac:dyDescent="0.3">
      <c r="A756" s="25"/>
      <c r="B756" s="25"/>
      <c r="C756" s="25"/>
      <c r="D756" s="26"/>
      <c r="E756" s="26"/>
      <c r="F756" s="26"/>
      <c r="G756" s="41"/>
      <c r="H756" s="26"/>
      <c r="I756" s="26"/>
      <c r="J756" s="26"/>
      <c r="K756" s="26"/>
      <c r="L756" s="26"/>
      <c r="M756" s="26"/>
      <c r="N756" s="26"/>
    </row>
    <row r="757" spans="1:20" s="18" customFormat="1" ht="24" customHeight="1" x14ac:dyDescent="0.3">
      <c r="A757" s="25"/>
      <c r="B757" s="25"/>
      <c r="C757" s="25"/>
      <c r="D757" s="26"/>
      <c r="E757" s="26"/>
      <c r="F757" s="26"/>
      <c r="G757" s="41"/>
      <c r="H757" s="26"/>
      <c r="I757" s="26"/>
      <c r="J757" s="26"/>
      <c r="K757" s="26"/>
      <c r="L757" s="26"/>
      <c r="M757" s="26"/>
      <c r="N757" s="26"/>
    </row>
    <row r="758" spans="1:20" s="18" customFormat="1" ht="24" customHeight="1" x14ac:dyDescent="0.3">
      <c r="A758" s="25"/>
      <c r="B758" s="25"/>
      <c r="C758" s="25"/>
      <c r="D758" s="26"/>
      <c r="E758" s="26"/>
      <c r="F758" s="26"/>
      <c r="G758" s="41"/>
      <c r="H758" s="26"/>
      <c r="I758" s="26"/>
      <c r="J758" s="26"/>
      <c r="K758" s="26"/>
      <c r="L758" s="26"/>
      <c r="M758" s="26"/>
      <c r="N758" s="26"/>
    </row>
    <row r="759" spans="1:20" s="18" customFormat="1" ht="24" customHeight="1" x14ac:dyDescent="0.3">
      <c r="A759" s="25"/>
      <c r="B759" s="25"/>
      <c r="C759" s="25"/>
      <c r="D759" s="26"/>
      <c r="E759" s="26"/>
      <c r="F759" s="26"/>
      <c r="G759" s="41"/>
      <c r="H759" s="26"/>
      <c r="I759" s="26"/>
      <c r="J759" s="26"/>
      <c r="K759" s="26"/>
      <c r="L759" s="26"/>
      <c r="M759" s="26"/>
      <c r="N759" s="26"/>
      <c r="T759" s="18" t="s">
        <v>83</v>
      </c>
    </row>
    <row r="760" spans="1:20" s="18" customFormat="1" ht="30" customHeight="1" x14ac:dyDescent="0.3">
      <c r="A760" s="25"/>
      <c r="B760" s="25"/>
      <c r="C760" s="25"/>
      <c r="D760" s="26"/>
      <c r="E760" s="26"/>
      <c r="F760" s="26"/>
      <c r="G760" s="41"/>
      <c r="H760" s="26"/>
      <c r="I760" s="26"/>
      <c r="J760" s="26"/>
      <c r="K760" s="26"/>
      <c r="L760" s="26"/>
      <c r="M760" s="26"/>
      <c r="N760" s="26"/>
    </row>
    <row r="761" spans="1:20" s="18" customFormat="1" ht="29.4" customHeight="1" x14ac:dyDescent="0.3">
      <c r="A761" s="25"/>
      <c r="B761" s="25"/>
      <c r="C761" s="25"/>
      <c r="D761" s="26"/>
      <c r="E761" s="26"/>
      <c r="F761" s="26"/>
      <c r="G761" s="41"/>
      <c r="H761" s="26"/>
      <c r="I761" s="26"/>
      <c r="J761" s="26"/>
      <c r="K761" s="26"/>
      <c r="L761" s="26"/>
      <c r="M761" s="26"/>
      <c r="N761" s="26"/>
    </row>
    <row r="762" spans="1:20" s="33" customFormat="1" ht="23.4" customHeight="1" x14ac:dyDescent="0.3">
      <c r="A762" s="25"/>
      <c r="B762" s="25"/>
      <c r="C762" s="25"/>
      <c r="D762" s="26"/>
      <c r="E762" s="26"/>
      <c r="F762" s="26"/>
      <c r="G762" s="41"/>
      <c r="H762" s="26"/>
      <c r="I762" s="26"/>
      <c r="J762" s="26"/>
      <c r="K762" s="26"/>
      <c r="L762" s="26"/>
      <c r="M762" s="26"/>
      <c r="N762" s="26"/>
    </row>
    <row r="763" spans="1:20" s="33" customFormat="1" ht="23.4" customHeight="1" x14ac:dyDescent="0.3">
      <c r="A763" s="25"/>
      <c r="B763" s="25"/>
      <c r="C763" s="25"/>
      <c r="D763" s="26"/>
      <c r="E763" s="26"/>
      <c r="F763" s="26"/>
      <c r="G763" s="41"/>
      <c r="H763" s="26"/>
      <c r="I763" s="26"/>
      <c r="J763" s="26"/>
      <c r="K763" s="26"/>
      <c r="L763" s="26"/>
      <c r="M763" s="26"/>
      <c r="N763" s="26"/>
    </row>
    <row r="764" spans="1:20" s="33" customFormat="1" ht="32.25" customHeight="1" x14ac:dyDescent="0.3">
      <c r="A764" s="25"/>
      <c r="B764" s="25"/>
      <c r="C764" s="25"/>
      <c r="D764" s="26"/>
      <c r="E764" s="26"/>
      <c r="F764" s="26"/>
      <c r="G764" s="41"/>
      <c r="H764" s="26"/>
      <c r="I764" s="26"/>
      <c r="J764" s="26"/>
      <c r="K764" s="26"/>
      <c r="L764" s="26"/>
      <c r="M764" s="26"/>
      <c r="N764" s="26"/>
    </row>
  </sheetData>
  <mergeCells count="22">
    <mergeCell ref="B705:C705"/>
    <mergeCell ref="D705:E705"/>
    <mergeCell ref="B706:C706"/>
    <mergeCell ref="D706:E706"/>
    <mergeCell ref="B707:C707"/>
    <mergeCell ref="D707:E707"/>
    <mergeCell ref="A700:E700"/>
    <mergeCell ref="A701:E701"/>
    <mergeCell ref="A702:D702"/>
    <mergeCell ref="A703:F703"/>
    <mergeCell ref="B704:C704"/>
    <mergeCell ref="D704:E704"/>
    <mergeCell ref="A1:L1"/>
    <mergeCell ref="A696:E696"/>
    <mergeCell ref="A697:E697"/>
    <mergeCell ref="A698:E698"/>
    <mergeCell ref="A699:E699"/>
    <mergeCell ref="A693:E693"/>
    <mergeCell ref="A694:E694"/>
    <mergeCell ref="A2:M2"/>
    <mergeCell ref="A691:C691"/>
    <mergeCell ref="A692:E692"/>
  </mergeCells>
  <conditionalFormatting sqref="A73:E73 G73:I73 A54:E64 A7:E17 G19:I23 A19:E31 G25:I31 G60:I64 H59:I59 G54:I58 G75:I75 A75:E75">
    <cfRule type="cellIs" dxfId="2156" priority="2046" operator="equal">
      <formula>0</formula>
    </cfRule>
  </conditionalFormatting>
  <conditionalFormatting sqref="A32 C32:E32 G32:I32">
    <cfRule type="cellIs" dxfId="2155" priority="2031" operator="equal">
      <formula>0</formula>
    </cfRule>
  </conditionalFormatting>
  <conditionalFormatting sqref="A80 C80:E80 G80:I80">
    <cfRule type="cellIs" dxfId="2154" priority="2030" operator="equal">
      <formula>0</formula>
    </cfRule>
  </conditionalFormatting>
  <conditionalFormatting sqref="B32">
    <cfRule type="cellIs" dxfId="2153" priority="2027" operator="equal">
      <formula>0</formula>
    </cfRule>
  </conditionalFormatting>
  <conditionalFormatting sqref="B80">
    <cfRule type="cellIs" dxfId="2152" priority="2026" operator="equal">
      <formula>0</formula>
    </cfRule>
  </conditionalFormatting>
  <conditionalFormatting sqref="B66">
    <cfRule type="cellIs" dxfId="2151" priority="1975" operator="equal">
      <formula>0</formula>
    </cfRule>
  </conditionalFormatting>
  <conditionalFormatting sqref="E61">
    <cfRule type="cellIs" dxfId="2150" priority="1970" operator="equal">
      <formula>0</formula>
    </cfRule>
  </conditionalFormatting>
  <conditionalFormatting sqref="G62:G64 G66">
    <cfRule type="cellIs" dxfId="2149" priority="1972" operator="equal">
      <formula>0</formula>
    </cfRule>
  </conditionalFormatting>
  <conditionalFormatting sqref="A66:E66">
    <cfRule type="cellIs" dxfId="2148" priority="1971" operator="equal">
      <formula>0</formula>
    </cfRule>
  </conditionalFormatting>
  <conditionalFormatting sqref="G57:G58 G60">
    <cfRule type="cellIs" dxfId="2147" priority="1973" operator="equal">
      <formula>0</formula>
    </cfRule>
  </conditionalFormatting>
  <conditionalFormatting sqref="G66:I66">
    <cfRule type="cellIs" dxfId="2146" priority="1974" operator="equal">
      <formula>0</formula>
    </cfRule>
  </conditionalFormatting>
  <conditionalFormatting sqref="B65">
    <cfRule type="cellIs" dxfId="2145" priority="1969" operator="equal">
      <formula>0</formula>
    </cfRule>
  </conditionalFormatting>
  <conditionalFormatting sqref="A65:E65">
    <cfRule type="cellIs" dxfId="2144" priority="1966" operator="equal">
      <formula>0</formula>
    </cfRule>
  </conditionalFormatting>
  <conditionalFormatting sqref="H65:I65">
    <cfRule type="cellIs" dxfId="2143" priority="1968" operator="equal">
      <formula>0</formula>
    </cfRule>
  </conditionalFormatting>
  <conditionalFormatting sqref="N66">
    <cfRule type="cellIs" dxfId="2142" priority="1837" operator="equal">
      <formula>0</formula>
    </cfRule>
  </conditionalFormatting>
  <conditionalFormatting sqref="N65">
    <cfRule type="cellIs" dxfId="2141" priority="1836" operator="equal">
      <formula>0</formula>
    </cfRule>
  </conditionalFormatting>
  <conditionalFormatting sqref="N55:N60 N73 N62:N64 N75">
    <cfRule type="cellIs" dxfId="2140" priority="1862" operator="equal">
      <formula>0</formula>
    </cfRule>
  </conditionalFormatting>
  <conditionalFormatting sqref="N80">
    <cfRule type="cellIs" dxfId="2139" priority="1855" operator="equal">
      <formula>0</formula>
    </cfRule>
  </conditionalFormatting>
  <conditionalFormatting sqref="N32">
    <cfRule type="cellIs" dxfId="2138" priority="1856" operator="equal">
      <formula>0</formula>
    </cfRule>
  </conditionalFormatting>
  <conditionalFormatting sqref="A33:D33 A35:E37 A39:E41">
    <cfRule type="cellIs" dxfId="2137" priority="1777" operator="equal">
      <formula>0</formula>
    </cfRule>
  </conditionalFormatting>
  <conditionalFormatting sqref="C37:E37 C39:E41">
    <cfRule type="cellIs" dxfId="2136" priority="1776" operator="equal">
      <formula>0</formula>
    </cfRule>
  </conditionalFormatting>
  <conditionalFormatting sqref="A6 C6:E6 G6:I6">
    <cfRule type="cellIs" dxfId="2135" priority="1793" operator="equal">
      <formula>0</formula>
    </cfRule>
  </conditionalFormatting>
  <conditionalFormatting sqref="B6">
    <cfRule type="cellIs" dxfId="2134" priority="1792" operator="equal">
      <formula>0</formula>
    </cfRule>
  </conditionalFormatting>
  <conditionalFormatting sqref="N6">
    <cfRule type="cellIs" dxfId="2133" priority="1791" operator="equal">
      <formula>0</formula>
    </cfRule>
  </conditionalFormatting>
  <conditionalFormatting sqref="G7:I8 G16:I17 H24:I24">
    <cfRule type="cellIs" dxfId="2132" priority="1790" operator="equal">
      <formula>0</formula>
    </cfRule>
  </conditionalFormatting>
  <conditionalFormatting sqref="E61">
    <cfRule type="cellIs" dxfId="2131" priority="1884" operator="equal">
      <formula>0</formula>
    </cfRule>
  </conditionalFormatting>
  <conditionalFormatting sqref="E54">
    <cfRule type="cellIs" dxfId="2130" priority="1883" operator="equal">
      <formula>0</formula>
    </cfRule>
  </conditionalFormatting>
  <conditionalFormatting sqref="N34">
    <cfRule type="cellIs" dxfId="2129" priority="1769" operator="equal">
      <formula>0</formula>
    </cfRule>
  </conditionalFormatting>
  <conditionalFormatting sqref="N33">
    <cfRule type="cellIs" dxfId="2128" priority="1768" operator="equal">
      <formula>0</formula>
    </cfRule>
  </conditionalFormatting>
  <conditionalFormatting sqref="I29:J30">
    <cfRule type="cellIs" dxfId="2127" priority="1788" operator="equal">
      <formula>0</formula>
    </cfRule>
  </conditionalFormatting>
  <conditionalFormatting sqref="G10:I10 H9:I9 G13:I13 H11:I12">
    <cfRule type="cellIs" dxfId="2126" priority="1789" operator="equal">
      <formula>0</formula>
    </cfRule>
  </conditionalFormatting>
  <conditionalFormatting sqref="G9">
    <cfRule type="cellIs" dxfId="2125" priority="1787" operator="equal">
      <formula>0</formula>
    </cfRule>
  </conditionalFormatting>
  <conditionalFormatting sqref="G11:G12">
    <cfRule type="cellIs" dxfId="2124" priority="1786" operator="equal">
      <formula>0</formula>
    </cfRule>
  </conditionalFormatting>
  <conditionalFormatting sqref="A18:E18">
    <cfRule type="cellIs" dxfId="2123" priority="1785" operator="equal">
      <formula>0</formula>
    </cfRule>
  </conditionalFormatting>
  <conditionalFormatting sqref="N54">
    <cfRule type="cellIs" dxfId="2122" priority="1810" operator="equal">
      <formula>0</formula>
    </cfRule>
  </conditionalFormatting>
  <conditionalFormatting sqref="N54">
    <cfRule type="cellIs" dxfId="2121" priority="1809" operator="equal">
      <formula>0</formula>
    </cfRule>
  </conditionalFormatting>
  <conditionalFormatting sqref="N61">
    <cfRule type="cellIs" dxfId="2120" priority="1808" operator="equal">
      <formula>0</formula>
    </cfRule>
  </conditionalFormatting>
  <conditionalFormatting sqref="N61">
    <cfRule type="cellIs" dxfId="2119" priority="1807" operator="equal">
      <formula>0</formula>
    </cfRule>
  </conditionalFormatting>
  <conditionalFormatting sqref="N113">
    <cfRule type="cellIs" dxfId="2118" priority="1739" operator="equal">
      <formula>0</formula>
    </cfRule>
  </conditionalFormatting>
  <conditionalFormatting sqref="A52:E52">
    <cfRule type="cellIs" dxfId="2117" priority="1759" operator="equal">
      <formula>0</formula>
    </cfRule>
  </conditionalFormatting>
  <conditionalFormatting sqref="E48">
    <cfRule type="cellIs" dxfId="2116" priority="1758" operator="equal">
      <formula>0</formula>
    </cfRule>
  </conditionalFormatting>
  <conditionalFormatting sqref="N53">
    <cfRule type="cellIs" dxfId="2115" priority="1757" operator="equal">
      <formula>0</formula>
    </cfRule>
  </conditionalFormatting>
  <conditionalFormatting sqref="B5">
    <cfRule type="cellIs" dxfId="2114" priority="1794" operator="equal">
      <formula>0</formula>
    </cfRule>
  </conditionalFormatting>
  <conditionalFormatting sqref="A53:E53 G53:I53">
    <cfRule type="cellIs" dxfId="2113" priority="1767" operator="equal">
      <formula>0</formula>
    </cfRule>
  </conditionalFormatting>
  <conditionalFormatting sqref="B48:B51">
    <cfRule type="cellIs" dxfId="2112" priority="1766" operator="equal">
      <formula>0</formula>
    </cfRule>
  </conditionalFormatting>
  <conditionalFormatting sqref="G48:I51">
    <cfRule type="cellIs" dxfId="2111" priority="1765" operator="equal">
      <formula>0</formula>
    </cfRule>
  </conditionalFormatting>
  <conditionalFormatting sqref="G49:G51 G53">
    <cfRule type="cellIs" dxfId="2110" priority="1764" operator="equal">
      <formula>0</formula>
    </cfRule>
  </conditionalFormatting>
  <conditionalFormatting sqref="N102:N107 N120 N109:N111">
    <cfRule type="cellIs" dxfId="2109" priority="1740" operator="equal">
      <formula>0</formula>
    </cfRule>
  </conditionalFormatting>
  <conditionalFormatting sqref="N101">
    <cfRule type="cellIs" dxfId="2108" priority="1737" operator="equal">
      <formula>0</formula>
    </cfRule>
  </conditionalFormatting>
  <conditionalFormatting sqref="N112">
    <cfRule type="cellIs" dxfId="2107" priority="1738" operator="equal">
      <formula>0</formula>
    </cfRule>
  </conditionalFormatting>
  <conditionalFormatting sqref="N101">
    <cfRule type="cellIs" dxfId="2106" priority="1736" operator="equal">
      <formula>0</formula>
    </cfRule>
  </conditionalFormatting>
  <conditionalFormatting sqref="H18">
    <cfRule type="cellIs" dxfId="2105" priority="1784" operator="equal">
      <formula>0</formula>
    </cfRule>
  </conditionalFormatting>
  <conditionalFormatting sqref="I18">
    <cfRule type="cellIs" dxfId="2104" priority="1783" operator="equal">
      <formula>0</formula>
    </cfRule>
  </conditionalFormatting>
  <conditionalFormatting sqref="G14:I14">
    <cfRule type="cellIs" dxfId="2103" priority="1782" operator="equal">
      <formula>0</formula>
    </cfRule>
  </conditionalFormatting>
  <conditionalFormatting sqref="G18">
    <cfRule type="cellIs" dxfId="2102" priority="1781" operator="equal">
      <formula>0</formula>
    </cfRule>
  </conditionalFormatting>
  <conditionalFormatting sqref="G24">
    <cfRule type="cellIs" dxfId="2101" priority="1780" operator="equal">
      <formula>0</formula>
    </cfRule>
  </conditionalFormatting>
  <conditionalFormatting sqref="B37 B39:B41">
    <cfRule type="cellIs" dxfId="2100" priority="1779" operator="equal">
      <formula>0</formula>
    </cfRule>
  </conditionalFormatting>
  <conditionalFormatting sqref="H34:I34">
    <cfRule type="cellIs" dxfId="2099" priority="1774" operator="equal">
      <formula>0</formula>
    </cfRule>
  </conditionalFormatting>
  <conditionalFormatting sqref="G33">
    <cfRule type="cellIs" dxfId="2098" priority="1775" operator="equal">
      <formula>0</formula>
    </cfRule>
  </conditionalFormatting>
  <conditionalFormatting sqref="A37 H33:I33 G35:I37 G39:I41 A39:A41">
    <cfRule type="cellIs" dxfId="2097" priority="1778" operator="equal">
      <formula>0</formula>
    </cfRule>
  </conditionalFormatting>
  <conditionalFormatting sqref="A34:E34">
    <cfRule type="cellIs" dxfId="2096" priority="1773" operator="equal">
      <formula>0</formula>
    </cfRule>
  </conditionalFormatting>
  <conditionalFormatting sqref="E33">
    <cfRule type="cellIs" dxfId="2095" priority="1772" operator="equal">
      <formula>0</formula>
    </cfRule>
  </conditionalFormatting>
  <conditionalFormatting sqref="N37 N39:N41">
    <cfRule type="cellIs" dxfId="2094" priority="1770" operator="equal">
      <formula>0</formula>
    </cfRule>
  </conditionalFormatting>
  <conditionalFormatting sqref="N35:N37 N39:N41">
    <cfRule type="cellIs" dxfId="2093" priority="1771" operator="equal">
      <formula>0</formula>
    </cfRule>
  </conditionalFormatting>
  <conditionalFormatting sqref="B96:B98">
    <cfRule type="cellIs" dxfId="2092" priority="1720" operator="equal">
      <formula>0</formula>
    </cfRule>
  </conditionalFormatting>
  <conditionalFormatting sqref="G95:I98">
    <cfRule type="cellIs" dxfId="2091" priority="1719" operator="equal">
      <formula>0</formula>
    </cfRule>
  </conditionalFormatting>
  <conditionalFormatting sqref="B52">
    <cfRule type="cellIs" dxfId="2090" priority="1762" operator="equal">
      <formula>0</formula>
    </cfRule>
  </conditionalFormatting>
  <conditionalFormatting sqref="A49:E51 A48:D48">
    <cfRule type="cellIs" dxfId="2089" priority="1763" operator="equal">
      <formula>0</formula>
    </cfRule>
  </conditionalFormatting>
  <conditionalFormatting sqref="N96:N98">
    <cfRule type="cellIs" dxfId="2088" priority="1710" operator="equal">
      <formula>0</formula>
    </cfRule>
  </conditionalFormatting>
  <conditionalFormatting sqref="N100">
    <cfRule type="cellIs" dxfId="2087" priority="1711" operator="equal">
      <formula>0</formula>
    </cfRule>
  </conditionalFormatting>
  <conditionalFormatting sqref="H52:I52">
    <cfRule type="cellIs" dxfId="2086" priority="1761" operator="equal">
      <formula>0</formula>
    </cfRule>
  </conditionalFormatting>
  <conditionalFormatting sqref="N99">
    <cfRule type="cellIs" dxfId="2085" priority="1709" operator="equal">
      <formula>0</formula>
    </cfRule>
  </conditionalFormatting>
  <conditionalFormatting sqref="N95">
    <cfRule type="cellIs" dxfId="2084" priority="1708" operator="equal">
      <formula>0</formula>
    </cfRule>
  </conditionalFormatting>
  <conditionalFormatting sqref="N49:N51">
    <cfRule type="cellIs" dxfId="2083" priority="1756" operator="equal">
      <formula>0</formula>
    </cfRule>
  </conditionalFormatting>
  <conditionalFormatting sqref="N52">
    <cfRule type="cellIs" dxfId="2082" priority="1755" operator="equal">
      <formula>0</formula>
    </cfRule>
  </conditionalFormatting>
  <conditionalFormatting sqref="N48">
    <cfRule type="cellIs" dxfId="2081" priority="1754" operator="equal">
      <formula>0</formula>
    </cfRule>
  </conditionalFormatting>
  <conditionalFormatting sqref="G101:I101 A120:C120 G120:I120 A101:E111 G107:I111 H106:I106 G103:I105 H102:I102 E120">
    <cfRule type="cellIs" dxfId="2080" priority="1753" operator="equal">
      <formula>0</formula>
    </cfRule>
  </conditionalFormatting>
  <conditionalFormatting sqref="B113">
    <cfRule type="cellIs" dxfId="2079" priority="1752" operator="equal">
      <formula>0</formula>
    </cfRule>
  </conditionalFormatting>
  <conditionalFormatting sqref="E108">
    <cfRule type="cellIs" dxfId="2078" priority="1747" operator="equal">
      <formula>0</formula>
    </cfRule>
  </conditionalFormatting>
  <conditionalFormatting sqref="G109:G111 G113">
    <cfRule type="cellIs" dxfId="2077" priority="1749" operator="equal">
      <formula>0</formula>
    </cfRule>
  </conditionalFormatting>
  <conditionalFormatting sqref="A113:E113">
    <cfRule type="cellIs" dxfId="2076" priority="1748" operator="equal">
      <formula>0</formula>
    </cfRule>
  </conditionalFormatting>
  <conditionalFormatting sqref="G104:G105 G107">
    <cfRule type="cellIs" dxfId="2075" priority="1750" operator="equal">
      <formula>0</formula>
    </cfRule>
  </conditionalFormatting>
  <conditionalFormatting sqref="G113:I113">
    <cfRule type="cellIs" dxfId="2074" priority="1751" operator="equal">
      <formula>0</formula>
    </cfRule>
  </conditionalFormatting>
  <conditionalFormatting sqref="B112">
    <cfRule type="cellIs" dxfId="2073" priority="1746" operator="equal">
      <formula>0</formula>
    </cfRule>
  </conditionalFormatting>
  <conditionalFormatting sqref="A112:E112">
    <cfRule type="cellIs" dxfId="2072" priority="1743" operator="equal">
      <formula>0</formula>
    </cfRule>
  </conditionalFormatting>
  <conditionalFormatting sqref="B85:B88">
    <cfRule type="cellIs" dxfId="2071" priority="1733" operator="equal">
      <formula>0</formula>
    </cfRule>
  </conditionalFormatting>
  <conditionalFormatting sqref="H112:I112">
    <cfRule type="cellIs" dxfId="2070" priority="1745" operator="equal">
      <formula>0</formula>
    </cfRule>
  </conditionalFormatting>
  <conditionalFormatting sqref="E108">
    <cfRule type="cellIs" dxfId="2069" priority="1742" operator="equal">
      <formula>0</formula>
    </cfRule>
  </conditionalFormatting>
  <conditionalFormatting sqref="E101">
    <cfRule type="cellIs" dxfId="2068" priority="1741" operator="equal">
      <formula>0</formula>
    </cfRule>
  </conditionalFormatting>
  <conditionalFormatting sqref="E95">
    <cfRule type="cellIs" dxfId="2067" priority="1712" operator="equal">
      <formula>0</formula>
    </cfRule>
  </conditionalFormatting>
  <conditionalFormatting sqref="A99:E99">
    <cfRule type="cellIs" dxfId="2066" priority="1713" operator="equal">
      <formula>0</formula>
    </cfRule>
  </conditionalFormatting>
  <conditionalFormatting sqref="N108">
    <cfRule type="cellIs" dxfId="2065" priority="1735" operator="equal">
      <formula>0</formula>
    </cfRule>
  </conditionalFormatting>
  <conditionalFormatting sqref="N108">
    <cfRule type="cellIs" dxfId="2064" priority="1734" operator="equal">
      <formula>0</formula>
    </cfRule>
  </conditionalFormatting>
  <conditionalFormatting sqref="A81:D81 A83:E88">
    <cfRule type="cellIs" dxfId="2063" priority="1731" operator="equal">
      <formula>0</formula>
    </cfRule>
  </conditionalFormatting>
  <conditionalFormatting sqref="C85:E88">
    <cfRule type="cellIs" dxfId="2062" priority="1730" operator="equal">
      <formula>0</formula>
    </cfRule>
  </conditionalFormatting>
  <conditionalFormatting sqref="A85:A88 H81:I81 G83:I86 H87:I88">
    <cfRule type="cellIs" dxfId="2061" priority="1732" operator="equal">
      <formula>0</formula>
    </cfRule>
  </conditionalFormatting>
  <conditionalFormatting sqref="G81">
    <cfRule type="cellIs" dxfId="2060" priority="1729" operator="equal">
      <formula>0</formula>
    </cfRule>
  </conditionalFormatting>
  <conditionalFormatting sqref="H82:I82">
    <cfRule type="cellIs" dxfId="2059" priority="1728" operator="equal">
      <formula>0</formula>
    </cfRule>
  </conditionalFormatting>
  <conditionalFormatting sqref="A82:E82">
    <cfRule type="cellIs" dxfId="2058" priority="1727" operator="equal">
      <formula>0</formula>
    </cfRule>
  </conditionalFormatting>
  <conditionalFormatting sqref="E81">
    <cfRule type="cellIs" dxfId="2057" priority="1726" operator="equal">
      <formula>0</formula>
    </cfRule>
  </conditionalFormatting>
  <conditionalFormatting sqref="N85:N88">
    <cfRule type="cellIs" dxfId="2056" priority="1724" operator="equal">
      <formula>0</formula>
    </cfRule>
  </conditionalFormatting>
  <conditionalFormatting sqref="N83:N88">
    <cfRule type="cellIs" dxfId="2055" priority="1725" operator="equal">
      <formula>0</formula>
    </cfRule>
  </conditionalFormatting>
  <conditionalFormatting sqref="N82">
    <cfRule type="cellIs" dxfId="2054" priority="1723" operator="equal">
      <formula>0</formula>
    </cfRule>
  </conditionalFormatting>
  <conditionalFormatting sqref="N81">
    <cfRule type="cellIs" dxfId="2053" priority="1722" operator="equal">
      <formula>0</formula>
    </cfRule>
  </conditionalFormatting>
  <conditionalFormatting sqref="A100:E100 G100:I100">
    <cfRule type="cellIs" dxfId="2052" priority="1721" operator="equal">
      <formula>0</formula>
    </cfRule>
  </conditionalFormatting>
  <conditionalFormatting sqref="A300:E300">
    <cfRule type="cellIs" dxfId="2051" priority="1694" operator="equal">
      <formula>0</formula>
    </cfRule>
  </conditionalFormatting>
  <conditionalFormatting sqref="G96:G98 G100">
    <cfRule type="cellIs" dxfId="2050" priority="1718" operator="equal">
      <formula>0</formula>
    </cfRule>
  </conditionalFormatting>
  <conditionalFormatting sqref="A96:E98 A95 C95:D95">
    <cfRule type="cellIs" dxfId="2049" priority="1717" operator="equal">
      <formula>0</formula>
    </cfRule>
  </conditionalFormatting>
  <conditionalFormatting sqref="E296">
    <cfRule type="cellIs" dxfId="2048" priority="1693" operator="equal">
      <formula>0</formula>
    </cfRule>
  </conditionalFormatting>
  <conditionalFormatting sqref="B99">
    <cfRule type="cellIs" dxfId="2047" priority="1716" operator="equal">
      <formula>0</formula>
    </cfRule>
  </conditionalFormatting>
  <conditionalFormatting sqref="G292:G293 G295">
    <cfRule type="cellIs" dxfId="2046" priority="1701" operator="equal">
      <formula>0</formula>
    </cfRule>
  </conditionalFormatting>
  <conditionalFormatting sqref="H99:I99">
    <cfRule type="cellIs" dxfId="2045" priority="1715" operator="equal">
      <formula>0</formula>
    </cfRule>
  </conditionalFormatting>
  <conditionalFormatting sqref="N296">
    <cfRule type="cellIs" dxfId="2044" priority="1685" operator="equal">
      <formula>0</formula>
    </cfRule>
  </conditionalFormatting>
  <conditionalFormatting sqref="B273:B276">
    <cfRule type="cellIs" dxfId="2043" priority="1684" operator="equal">
      <formula>0</formula>
    </cfRule>
  </conditionalFormatting>
  <conditionalFormatting sqref="A273:A276 H269:I269 G271:I274 H275:I276">
    <cfRule type="cellIs" dxfId="2042" priority="1683" operator="equal">
      <formula>0</formula>
    </cfRule>
  </conditionalFormatting>
  <conditionalFormatting sqref="A269:D269 A271:E276">
    <cfRule type="cellIs" dxfId="2041" priority="1682" operator="equal">
      <formula>0</formula>
    </cfRule>
  </conditionalFormatting>
  <conditionalFormatting sqref="A268 C268:E268 G268:I268">
    <cfRule type="cellIs" dxfId="2040" priority="1707" operator="equal">
      <formula>0</formula>
    </cfRule>
  </conditionalFormatting>
  <conditionalFormatting sqref="B268">
    <cfRule type="cellIs" dxfId="2039" priority="1706" operator="equal">
      <formula>0</formula>
    </cfRule>
  </conditionalFormatting>
  <conditionalFormatting sqref="N268">
    <cfRule type="cellIs" dxfId="2038" priority="1705" operator="equal">
      <formula>0</formula>
    </cfRule>
  </conditionalFormatting>
  <conditionalFormatting sqref="G289:I289 A289:E299 G295:I299 H294:I294 G291:I293 H290:I290">
    <cfRule type="cellIs" dxfId="2037" priority="1704" operator="equal">
      <formula>0</formula>
    </cfRule>
  </conditionalFormatting>
  <conditionalFormatting sqref="B301">
    <cfRule type="cellIs" dxfId="2036" priority="1703" operator="equal">
      <formula>0</formula>
    </cfRule>
  </conditionalFormatting>
  <conditionalFormatting sqref="E296">
    <cfRule type="cellIs" dxfId="2035" priority="1698" operator="equal">
      <formula>0</formula>
    </cfRule>
  </conditionalFormatting>
  <conditionalFormatting sqref="G297:G299 G301">
    <cfRule type="cellIs" dxfId="2034" priority="1700" operator="equal">
      <formula>0</formula>
    </cfRule>
  </conditionalFormatting>
  <conditionalFormatting sqref="A301:E301">
    <cfRule type="cellIs" dxfId="2033" priority="1699" operator="equal">
      <formula>0</formula>
    </cfRule>
  </conditionalFormatting>
  <conditionalFormatting sqref="G301:I301">
    <cfRule type="cellIs" dxfId="2032" priority="1702" operator="equal">
      <formula>0</formula>
    </cfRule>
  </conditionalFormatting>
  <conditionalFormatting sqref="B300">
    <cfRule type="cellIs" dxfId="2031" priority="1697" operator="equal">
      <formula>0</formula>
    </cfRule>
  </conditionalFormatting>
  <conditionalFormatting sqref="E289">
    <cfRule type="cellIs" dxfId="2030" priority="1692" operator="equal">
      <formula>0</formula>
    </cfRule>
  </conditionalFormatting>
  <conditionalFormatting sqref="N289">
    <cfRule type="cellIs" dxfId="2029" priority="1687" operator="equal">
      <formula>0</formula>
    </cfRule>
  </conditionalFormatting>
  <conditionalFormatting sqref="H300:I300">
    <cfRule type="cellIs" dxfId="2028" priority="1696" operator="equal">
      <formula>0</formula>
    </cfRule>
  </conditionalFormatting>
  <conditionalFormatting sqref="N290:N295 N297:N299">
    <cfRule type="cellIs" dxfId="2027" priority="1691" operator="equal">
      <formula>0</formula>
    </cfRule>
  </conditionalFormatting>
  <conditionalFormatting sqref="N301">
    <cfRule type="cellIs" dxfId="2026" priority="1690" operator="equal">
      <formula>0</formula>
    </cfRule>
  </conditionalFormatting>
  <conditionalFormatting sqref="N300">
    <cfRule type="cellIs" dxfId="2025" priority="1689" operator="equal">
      <formula>0</formula>
    </cfRule>
  </conditionalFormatting>
  <conditionalFormatting sqref="N289">
    <cfRule type="cellIs" dxfId="2024" priority="1688" operator="equal">
      <formula>0</formula>
    </cfRule>
  </conditionalFormatting>
  <conditionalFormatting sqref="N296">
    <cfRule type="cellIs" dxfId="2023" priority="1686" operator="equal">
      <formula>0</formula>
    </cfRule>
  </conditionalFormatting>
  <conditionalFormatting sqref="C273:E276">
    <cfRule type="cellIs" dxfId="2022" priority="1681" operator="equal">
      <formula>0</formula>
    </cfRule>
  </conditionalFormatting>
  <conditionalFormatting sqref="G269">
    <cfRule type="cellIs" dxfId="2021" priority="1680" operator="equal">
      <formula>0</formula>
    </cfRule>
  </conditionalFormatting>
  <conditionalFormatting sqref="H270:I270">
    <cfRule type="cellIs" dxfId="2020" priority="1679" operator="equal">
      <formula>0</formula>
    </cfRule>
  </conditionalFormatting>
  <conditionalFormatting sqref="A270:E270">
    <cfRule type="cellIs" dxfId="2019" priority="1678" operator="equal">
      <formula>0</formula>
    </cfRule>
  </conditionalFormatting>
  <conditionalFormatting sqref="E269">
    <cfRule type="cellIs" dxfId="2018" priority="1677" operator="equal">
      <formula>0</formula>
    </cfRule>
  </conditionalFormatting>
  <conditionalFormatting sqref="N273:N276">
    <cfRule type="cellIs" dxfId="2017" priority="1675" operator="equal">
      <formula>0</formula>
    </cfRule>
  </conditionalFormatting>
  <conditionalFormatting sqref="N271:N276">
    <cfRule type="cellIs" dxfId="2016" priority="1676" operator="equal">
      <formula>0</formula>
    </cfRule>
  </conditionalFormatting>
  <conditionalFormatting sqref="N270">
    <cfRule type="cellIs" dxfId="2015" priority="1674" operator="equal">
      <formula>0</formula>
    </cfRule>
  </conditionalFormatting>
  <conditionalFormatting sqref="N269">
    <cfRule type="cellIs" dxfId="2014" priority="1673" operator="equal">
      <formula>0</formula>
    </cfRule>
  </conditionalFormatting>
  <conditionalFormatting sqref="A288:E288 G288:I288">
    <cfRule type="cellIs" dxfId="2013" priority="1672" operator="equal">
      <formula>0</formula>
    </cfRule>
  </conditionalFormatting>
  <conditionalFormatting sqref="B284:B286">
    <cfRule type="cellIs" dxfId="2012" priority="1671" operator="equal">
      <formula>0</formula>
    </cfRule>
  </conditionalFormatting>
  <conditionalFormatting sqref="G284:G286 G288">
    <cfRule type="cellIs" dxfId="2011" priority="1669" operator="equal">
      <formula>0</formula>
    </cfRule>
  </conditionalFormatting>
  <conditionalFormatting sqref="A284:E286 A283 C283:D283">
    <cfRule type="cellIs" dxfId="2010" priority="1668" operator="equal">
      <formula>0</formula>
    </cfRule>
  </conditionalFormatting>
  <conditionalFormatting sqref="G283:I286">
    <cfRule type="cellIs" dxfId="2009" priority="1670" operator="equal">
      <formula>0</formula>
    </cfRule>
  </conditionalFormatting>
  <conditionalFormatting sqref="B287">
    <cfRule type="cellIs" dxfId="2008" priority="1667" operator="equal">
      <formula>0</formula>
    </cfRule>
  </conditionalFormatting>
  <conditionalFormatting sqref="A287:E287">
    <cfRule type="cellIs" dxfId="2007" priority="1664" operator="equal">
      <formula>0</formula>
    </cfRule>
  </conditionalFormatting>
  <conditionalFormatting sqref="A38:E38">
    <cfRule type="cellIs" dxfId="2006" priority="1655" operator="equal">
      <formula>0</formula>
    </cfRule>
  </conditionalFormatting>
  <conditionalFormatting sqref="H287:I287">
    <cfRule type="cellIs" dxfId="2005" priority="1666" operator="equal">
      <formula>0</formula>
    </cfRule>
  </conditionalFormatting>
  <conditionalFormatting sqref="E283">
    <cfRule type="cellIs" dxfId="2004" priority="1663" operator="equal">
      <formula>0</formula>
    </cfRule>
  </conditionalFormatting>
  <conditionalFormatting sqref="N288">
    <cfRule type="cellIs" dxfId="2003" priority="1662" operator="equal">
      <formula>0</formula>
    </cfRule>
  </conditionalFormatting>
  <conditionalFormatting sqref="N284:N286">
    <cfRule type="cellIs" dxfId="2002" priority="1661" operator="equal">
      <formula>0</formula>
    </cfRule>
  </conditionalFormatting>
  <conditionalFormatting sqref="N287">
    <cfRule type="cellIs" dxfId="2001" priority="1660" operator="equal">
      <formula>0</formula>
    </cfRule>
  </conditionalFormatting>
  <conditionalFormatting sqref="N283">
    <cfRule type="cellIs" dxfId="2000" priority="1659" operator="equal">
      <formula>0</formula>
    </cfRule>
  </conditionalFormatting>
  <conditionalFormatting sqref="G34">
    <cfRule type="cellIs" dxfId="1999" priority="1639" operator="equal">
      <formula>0</formula>
    </cfRule>
  </conditionalFormatting>
  <conditionalFormatting sqref="B38">
    <cfRule type="cellIs" dxfId="1998" priority="1658" operator="equal">
      <formula>0</formula>
    </cfRule>
  </conditionalFormatting>
  <conditionalFormatting sqref="H38:I38">
    <cfRule type="cellIs" dxfId="1997" priority="1657" operator="equal">
      <formula>0</formula>
    </cfRule>
  </conditionalFormatting>
  <conditionalFormatting sqref="N38">
    <cfRule type="cellIs" dxfId="1996" priority="1654" operator="equal">
      <formula>0</formula>
    </cfRule>
  </conditionalFormatting>
  <conditionalFormatting sqref="G270">
    <cfRule type="cellIs" dxfId="1995" priority="1636" operator="equal">
      <formula>0</formula>
    </cfRule>
  </conditionalFormatting>
  <conditionalFormatting sqref="G102">
    <cfRule type="cellIs" dxfId="1994" priority="1637" operator="equal">
      <formula>0</formula>
    </cfRule>
  </conditionalFormatting>
  <conditionalFormatting sqref="G290">
    <cfRule type="cellIs" dxfId="1993" priority="1635" operator="equal">
      <formula>0</formula>
    </cfRule>
  </conditionalFormatting>
  <conditionalFormatting sqref="G87:G88">
    <cfRule type="cellIs" dxfId="1992" priority="1634" operator="equal">
      <formula>0</formula>
    </cfRule>
  </conditionalFormatting>
  <conditionalFormatting sqref="G275:G276">
    <cfRule type="cellIs" dxfId="1991" priority="1633" operator="equal">
      <formula>0</formula>
    </cfRule>
  </conditionalFormatting>
  <conditionalFormatting sqref="N74">
    <cfRule type="cellIs" dxfId="1990" priority="1631" operator="equal">
      <formula>0</formula>
    </cfRule>
  </conditionalFormatting>
  <conditionalFormatting sqref="G38">
    <cfRule type="cellIs" dxfId="1989" priority="1649" operator="equal">
      <formula>0</formula>
    </cfRule>
  </conditionalFormatting>
  <conditionalFormatting sqref="G52">
    <cfRule type="cellIs" dxfId="1988" priority="1648" operator="equal">
      <formula>0</formula>
    </cfRule>
  </conditionalFormatting>
  <conditionalFormatting sqref="G59">
    <cfRule type="cellIs" dxfId="1987" priority="1647" operator="equal">
      <formula>0</formula>
    </cfRule>
  </conditionalFormatting>
  <conditionalFormatting sqref="G65">
    <cfRule type="cellIs" dxfId="1986" priority="1646" operator="equal">
      <formula>0</formula>
    </cfRule>
  </conditionalFormatting>
  <conditionalFormatting sqref="G99">
    <cfRule type="cellIs" dxfId="1985" priority="1645" operator="equal">
      <formula>0</formula>
    </cfRule>
  </conditionalFormatting>
  <conditionalFormatting sqref="G106">
    <cfRule type="cellIs" dxfId="1984" priority="1644" operator="equal">
      <formula>0</formula>
    </cfRule>
  </conditionalFormatting>
  <conditionalFormatting sqref="G112">
    <cfRule type="cellIs" dxfId="1983" priority="1643" operator="equal">
      <formula>0</formula>
    </cfRule>
  </conditionalFormatting>
  <conditionalFormatting sqref="G287">
    <cfRule type="cellIs" dxfId="1982" priority="1642" operator="equal">
      <formula>0</formula>
    </cfRule>
  </conditionalFormatting>
  <conditionalFormatting sqref="G294">
    <cfRule type="cellIs" dxfId="1981" priority="1641" operator="equal">
      <formula>0</formula>
    </cfRule>
  </conditionalFormatting>
  <conditionalFormatting sqref="G300">
    <cfRule type="cellIs" dxfId="1980" priority="1640" operator="equal">
      <formula>0</formula>
    </cfRule>
  </conditionalFormatting>
  <conditionalFormatting sqref="G82">
    <cfRule type="cellIs" dxfId="1979" priority="1638" operator="equal">
      <formula>0</formula>
    </cfRule>
  </conditionalFormatting>
  <conditionalFormatting sqref="G74:I74 A74:E74">
    <cfRule type="cellIs" dxfId="1978" priority="1632" operator="equal">
      <formula>0</formula>
    </cfRule>
  </conditionalFormatting>
  <conditionalFormatting sqref="G76:I76 A76:E76">
    <cfRule type="cellIs" dxfId="1977" priority="1630" operator="equal">
      <formula>0</formula>
    </cfRule>
  </conditionalFormatting>
  <conditionalFormatting sqref="N76">
    <cfRule type="cellIs" dxfId="1976" priority="1629" operator="equal">
      <formula>0</formula>
    </cfRule>
  </conditionalFormatting>
  <conditionalFormatting sqref="A77:E77 G77:I77 H79:I79 A79:E79">
    <cfRule type="cellIs" dxfId="1975" priority="1628" operator="equal">
      <formula>0</formula>
    </cfRule>
  </conditionalFormatting>
  <conditionalFormatting sqref="N77 N79">
    <cfRule type="cellIs" dxfId="1974" priority="1627" operator="equal">
      <formula>0</formula>
    </cfRule>
  </conditionalFormatting>
  <conditionalFormatting sqref="N78">
    <cfRule type="cellIs" dxfId="1973" priority="1625" operator="equal">
      <formula>0</formula>
    </cfRule>
  </conditionalFormatting>
  <conditionalFormatting sqref="G78:I78 A78:E78">
    <cfRule type="cellIs" dxfId="1972" priority="1626" operator="equal">
      <formula>0</formula>
    </cfRule>
  </conditionalFormatting>
  <conditionalFormatting sqref="G125:I125 A125:E125">
    <cfRule type="cellIs" dxfId="1971" priority="1619" operator="equal">
      <formula>0</formula>
    </cfRule>
  </conditionalFormatting>
  <conditionalFormatting sqref="N125">
    <cfRule type="cellIs" dxfId="1970" priority="1618" operator="equal">
      <formula>0</formula>
    </cfRule>
  </conditionalFormatting>
  <conditionalFormatting sqref="G79">
    <cfRule type="cellIs" dxfId="1969" priority="1622" operator="equal">
      <formula>0</formula>
    </cfRule>
  </conditionalFormatting>
  <conditionalFormatting sqref="A124:E124 G124:I124 H126:I126 A126:E126">
    <cfRule type="cellIs" dxfId="1968" priority="1621" operator="equal">
      <formula>0</formula>
    </cfRule>
  </conditionalFormatting>
  <conditionalFormatting sqref="N124 N126">
    <cfRule type="cellIs" dxfId="1967" priority="1620" operator="equal">
      <formula>0</formula>
    </cfRule>
  </conditionalFormatting>
  <conditionalFormatting sqref="G123:I123 A123:E123">
    <cfRule type="cellIs" dxfId="1966" priority="1612" operator="equal">
      <formula>0</formula>
    </cfRule>
  </conditionalFormatting>
  <conditionalFormatting sqref="N121">
    <cfRule type="cellIs" dxfId="1965" priority="1613" operator="equal">
      <formula>0</formula>
    </cfRule>
  </conditionalFormatting>
  <conditionalFormatting sqref="G126">
    <cfRule type="cellIs" dxfId="1964" priority="1617" operator="equal">
      <formula>0</formula>
    </cfRule>
  </conditionalFormatting>
  <conditionalFormatting sqref="G122:I122 A122:E122">
    <cfRule type="cellIs" dxfId="1963" priority="1616" operator="equal">
      <formula>0</formula>
    </cfRule>
  </conditionalFormatting>
  <conditionalFormatting sqref="N122">
    <cfRule type="cellIs" dxfId="1962" priority="1615" operator="equal">
      <formula>0</formula>
    </cfRule>
  </conditionalFormatting>
  <conditionalFormatting sqref="G311:I311 A311:E311">
    <cfRule type="cellIs" dxfId="1961" priority="1598" operator="equal">
      <formula>0</formula>
    </cfRule>
  </conditionalFormatting>
  <conditionalFormatting sqref="G121:I121 A121:E121">
    <cfRule type="cellIs" dxfId="1960" priority="1614" operator="equal">
      <formula>0</formula>
    </cfRule>
  </conditionalFormatting>
  <conditionalFormatting sqref="N123">
    <cfRule type="cellIs" dxfId="1959" priority="1611" operator="equal">
      <formula>0</formula>
    </cfRule>
  </conditionalFormatting>
  <conditionalFormatting sqref="N311">
    <cfRule type="cellIs" dxfId="1958" priority="1597" operator="equal">
      <formula>0</formula>
    </cfRule>
  </conditionalFormatting>
  <conditionalFormatting sqref="D120">
    <cfRule type="cellIs" dxfId="1957" priority="1610" operator="equal">
      <formula>0</formula>
    </cfRule>
  </conditionalFormatting>
  <conditionalFormatting sqref="N308">
    <cfRule type="cellIs" dxfId="1956" priority="1608" operator="equal">
      <formula>0</formula>
    </cfRule>
  </conditionalFormatting>
  <conditionalFormatting sqref="A308:C308 G308:I308 E308">
    <cfRule type="cellIs" dxfId="1955" priority="1609" operator="equal">
      <formula>0</formula>
    </cfRule>
  </conditionalFormatting>
  <conditionalFormatting sqref="G313:I313 A313:E313">
    <cfRule type="cellIs" dxfId="1954" priority="1605" operator="equal">
      <formula>0</formula>
    </cfRule>
  </conditionalFormatting>
  <conditionalFormatting sqref="N313">
    <cfRule type="cellIs" dxfId="1953" priority="1604" operator="equal">
      <formula>0</formula>
    </cfRule>
  </conditionalFormatting>
  <conditionalFormatting sqref="A312:E312 G312:I312 H314:I314 A314:E314">
    <cfRule type="cellIs" dxfId="1952" priority="1607" operator="equal">
      <formula>0</formula>
    </cfRule>
  </conditionalFormatting>
  <conditionalFormatting sqref="N312 N314">
    <cfRule type="cellIs" dxfId="1951" priority="1606" operator="equal">
      <formula>0</formula>
    </cfRule>
  </conditionalFormatting>
  <conditionalFormatting sqref="N67">
    <cfRule type="cellIs" dxfId="1950" priority="1582" operator="equal">
      <formula>0</formula>
    </cfRule>
  </conditionalFormatting>
  <conditionalFormatting sqref="N309">
    <cfRule type="cellIs" dxfId="1949" priority="1599" operator="equal">
      <formula>0</formula>
    </cfRule>
  </conditionalFormatting>
  <conditionalFormatting sqref="G314">
    <cfRule type="cellIs" dxfId="1948" priority="1603" operator="equal">
      <formula>0</formula>
    </cfRule>
  </conditionalFormatting>
  <conditionalFormatting sqref="G310:I310 A310:E310">
    <cfRule type="cellIs" dxfId="1947" priority="1602" operator="equal">
      <formula>0</formula>
    </cfRule>
  </conditionalFormatting>
  <conditionalFormatting sqref="N310">
    <cfRule type="cellIs" dxfId="1946" priority="1601" operator="equal">
      <formula>0</formula>
    </cfRule>
  </conditionalFormatting>
  <conditionalFormatting sqref="G309:I309 A309:E309">
    <cfRule type="cellIs" dxfId="1945" priority="1600" operator="equal">
      <formula>0</formula>
    </cfRule>
  </conditionalFormatting>
  <conditionalFormatting sqref="N67">
    <cfRule type="cellIs" dxfId="1944" priority="1581" operator="equal">
      <formula>0</formula>
    </cfRule>
  </conditionalFormatting>
  <conditionalFormatting sqref="D308">
    <cfRule type="cellIs" dxfId="1943" priority="1596" operator="equal">
      <formula>0</formula>
    </cfRule>
  </conditionalFormatting>
  <conditionalFormatting sqref="A67:E70 G67:I70">
    <cfRule type="cellIs" dxfId="1942" priority="1595" operator="equal">
      <formula>0</formula>
    </cfRule>
  </conditionalFormatting>
  <conditionalFormatting sqref="B72">
    <cfRule type="cellIs" dxfId="1941" priority="1594" operator="equal">
      <formula>0</formula>
    </cfRule>
  </conditionalFormatting>
  <conditionalFormatting sqref="E67">
    <cfRule type="cellIs" dxfId="1940" priority="1590" operator="equal">
      <formula>0</formula>
    </cfRule>
  </conditionalFormatting>
  <conditionalFormatting sqref="G68:G70 G72">
    <cfRule type="cellIs" dxfId="1939" priority="1592" operator="equal">
      <formula>0</formula>
    </cfRule>
  </conditionalFormatting>
  <conditionalFormatting sqref="A72:E72">
    <cfRule type="cellIs" dxfId="1938" priority="1591" operator="equal">
      <formula>0</formula>
    </cfRule>
  </conditionalFormatting>
  <conditionalFormatting sqref="G72:I72">
    <cfRule type="cellIs" dxfId="1937" priority="1593" operator="equal">
      <formula>0</formula>
    </cfRule>
  </conditionalFormatting>
  <conditionalFormatting sqref="B71">
    <cfRule type="cellIs" dxfId="1936" priority="1589" operator="equal">
      <formula>0</formula>
    </cfRule>
  </conditionalFormatting>
  <conditionalFormatting sqref="A71:E71">
    <cfRule type="cellIs" dxfId="1935" priority="1587" operator="equal">
      <formula>0</formula>
    </cfRule>
  </conditionalFormatting>
  <conditionalFormatting sqref="H71:I71">
    <cfRule type="cellIs" dxfId="1934" priority="1588" operator="equal">
      <formula>0</formula>
    </cfRule>
  </conditionalFormatting>
  <conditionalFormatting sqref="N72">
    <cfRule type="cellIs" dxfId="1933" priority="1584" operator="equal">
      <formula>0</formula>
    </cfRule>
  </conditionalFormatting>
  <conditionalFormatting sqref="N71">
    <cfRule type="cellIs" dxfId="1932" priority="1583" operator="equal">
      <formula>0</formula>
    </cfRule>
  </conditionalFormatting>
  <conditionalFormatting sqref="N68:N70">
    <cfRule type="cellIs" dxfId="1931" priority="1585" operator="equal">
      <formula>0</formula>
    </cfRule>
  </conditionalFormatting>
  <conditionalFormatting sqref="E67">
    <cfRule type="cellIs" dxfId="1930" priority="1586" operator="equal">
      <formula>0</formula>
    </cfRule>
  </conditionalFormatting>
  <conditionalFormatting sqref="N114">
    <cfRule type="cellIs" dxfId="1929" priority="1566" operator="equal">
      <formula>0</formula>
    </cfRule>
  </conditionalFormatting>
  <conditionalFormatting sqref="N114">
    <cfRule type="cellIs" dxfId="1928" priority="1565" operator="equal">
      <formula>0</formula>
    </cfRule>
  </conditionalFormatting>
  <conditionalFormatting sqref="G71">
    <cfRule type="cellIs" dxfId="1927" priority="1580" operator="equal">
      <formula>0</formula>
    </cfRule>
  </conditionalFormatting>
  <conditionalFormatting sqref="B95">
    <cfRule type="cellIs" dxfId="1926" priority="1546" operator="equal">
      <formula>0</formula>
    </cfRule>
  </conditionalFormatting>
  <conditionalFormatting sqref="B283">
    <cfRule type="cellIs" dxfId="1925" priority="1545" operator="equal">
      <formula>0</formula>
    </cfRule>
  </conditionalFormatting>
  <conditionalFormatting sqref="A114:E117 G114:I117">
    <cfRule type="cellIs" dxfId="1924" priority="1579" operator="equal">
      <formula>0</formula>
    </cfRule>
  </conditionalFormatting>
  <conditionalFormatting sqref="B119">
    <cfRule type="cellIs" dxfId="1923" priority="1578" operator="equal">
      <formula>0</formula>
    </cfRule>
  </conditionalFormatting>
  <conditionalFormatting sqref="E114">
    <cfRule type="cellIs" dxfId="1922" priority="1574" operator="equal">
      <formula>0</formula>
    </cfRule>
  </conditionalFormatting>
  <conditionalFormatting sqref="G115:G117 G119">
    <cfRule type="cellIs" dxfId="1921" priority="1576" operator="equal">
      <formula>0</formula>
    </cfRule>
  </conditionalFormatting>
  <conditionalFormatting sqref="A119:E119">
    <cfRule type="cellIs" dxfId="1920" priority="1575" operator="equal">
      <formula>0</formula>
    </cfRule>
  </conditionalFormatting>
  <conditionalFormatting sqref="G119:I119">
    <cfRule type="cellIs" dxfId="1919" priority="1577" operator="equal">
      <formula>0</formula>
    </cfRule>
  </conditionalFormatting>
  <conditionalFormatting sqref="B118">
    <cfRule type="cellIs" dxfId="1918" priority="1573" operator="equal">
      <formula>0</formula>
    </cfRule>
  </conditionalFormatting>
  <conditionalFormatting sqref="A118:E118">
    <cfRule type="cellIs" dxfId="1917" priority="1571" operator="equal">
      <formula>0</formula>
    </cfRule>
  </conditionalFormatting>
  <conditionalFormatting sqref="H118:I118">
    <cfRule type="cellIs" dxfId="1916" priority="1572" operator="equal">
      <formula>0</formula>
    </cfRule>
  </conditionalFormatting>
  <conditionalFormatting sqref="N119">
    <cfRule type="cellIs" dxfId="1915" priority="1568" operator="equal">
      <formula>0</formula>
    </cfRule>
  </conditionalFormatting>
  <conditionalFormatting sqref="N118">
    <cfRule type="cellIs" dxfId="1914" priority="1567" operator="equal">
      <formula>0</formula>
    </cfRule>
  </conditionalFormatting>
  <conditionalFormatting sqref="N115:N117">
    <cfRule type="cellIs" dxfId="1913" priority="1569" operator="equal">
      <formula>0</formula>
    </cfRule>
  </conditionalFormatting>
  <conditionalFormatting sqref="E114">
    <cfRule type="cellIs" dxfId="1912" priority="1570" operator="equal">
      <formula>0</formula>
    </cfRule>
  </conditionalFormatting>
  <conditionalFormatting sqref="G118">
    <cfRule type="cellIs" dxfId="1911" priority="1564" operator="equal">
      <formula>0</formula>
    </cfRule>
  </conditionalFormatting>
  <conditionalFormatting sqref="N302">
    <cfRule type="cellIs" dxfId="1910" priority="1550" operator="equal">
      <formula>0</formula>
    </cfRule>
  </conditionalFormatting>
  <conditionalFormatting sqref="N302">
    <cfRule type="cellIs" dxfId="1909" priority="1549" operator="equal">
      <formula>0</formula>
    </cfRule>
  </conditionalFormatting>
  <conditionalFormatting sqref="A302:E305 G302:I305">
    <cfRule type="cellIs" dxfId="1908" priority="1563" operator="equal">
      <formula>0</formula>
    </cfRule>
  </conditionalFormatting>
  <conditionalFormatting sqref="B307">
    <cfRule type="cellIs" dxfId="1907" priority="1562" operator="equal">
      <formula>0</formula>
    </cfRule>
  </conditionalFormatting>
  <conditionalFormatting sqref="E302">
    <cfRule type="cellIs" dxfId="1906" priority="1558" operator="equal">
      <formula>0</formula>
    </cfRule>
  </conditionalFormatting>
  <conditionalFormatting sqref="G303:G305 G307">
    <cfRule type="cellIs" dxfId="1905" priority="1560" operator="equal">
      <formula>0</formula>
    </cfRule>
  </conditionalFormatting>
  <conditionalFormatting sqref="A307:E307">
    <cfRule type="cellIs" dxfId="1904" priority="1559" operator="equal">
      <formula>0</formula>
    </cfRule>
  </conditionalFormatting>
  <conditionalFormatting sqref="G307:I307">
    <cfRule type="cellIs" dxfId="1903" priority="1561" operator="equal">
      <formula>0</formula>
    </cfRule>
  </conditionalFormatting>
  <conditionalFormatting sqref="B306">
    <cfRule type="cellIs" dxfId="1902" priority="1557" operator="equal">
      <formula>0</formula>
    </cfRule>
  </conditionalFormatting>
  <conditionalFormatting sqref="A306:E306">
    <cfRule type="cellIs" dxfId="1901" priority="1555" operator="equal">
      <formula>0</formula>
    </cfRule>
  </conditionalFormatting>
  <conditionalFormatting sqref="H306:I306">
    <cfRule type="cellIs" dxfId="1900" priority="1556" operator="equal">
      <formula>0</formula>
    </cfRule>
  </conditionalFormatting>
  <conditionalFormatting sqref="N307">
    <cfRule type="cellIs" dxfId="1899" priority="1552" operator="equal">
      <formula>0</formula>
    </cfRule>
  </conditionalFormatting>
  <conditionalFormatting sqref="N306">
    <cfRule type="cellIs" dxfId="1898" priority="1551" operator="equal">
      <formula>0</formula>
    </cfRule>
  </conditionalFormatting>
  <conditionalFormatting sqref="N303:N305">
    <cfRule type="cellIs" dxfId="1897" priority="1553" operator="equal">
      <formula>0</formula>
    </cfRule>
  </conditionalFormatting>
  <conditionalFormatting sqref="E302">
    <cfRule type="cellIs" dxfId="1896" priority="1554" operator="equal">
      <formula>0</formula>
    </cfRule>
  </conditionalFormatting>
  <conditionalFormatting sqref="G306">
    <cfRule type="cellIs" dxfId="1895" priority="1548" operator="equal">
      <formula>0</formula>
    </cfRule>
  </conditionalFormatting>
  <conditionalFormatting sqref="B95">
    <cfRule type="cellIs" dxfId="1894" priority="1547" operator="equal">
      <formula>0</formula>
    </cfRule>
  </conditionalFormatting>
  <conditionalFormatting sqref="N46">
    <cfRule type="cellIs" dxfId="1893" priority="1532" operator="equal">
      <formula>0</formula>
    </cfRule>
  </conditionalFormatting>
  <conditionalFormatting sqref="N42">
    <cfRule type="cellIs" dxfId="1892" priority="1531" operator="equal">
      <formula>0</formula>
    </cfRule>
  </conditionalFormatting>
  <conditionalFormatting sqref="B283">
    <cfRule type="cellIs" dxfId="1891" priority="1544" operator="equal">
      <formula>0</formula>
    </cfRule>
  </conditionalFormatting>
  <conditionalFormatting sqref="A46:E46">
    <cfRule type="cellIs" dxfId="1890" priority="1536" operator="equal">
      <formula>0</formula>
    </cfRule>
  </conditionalFormatting>
  <conditionalFormatting sqref="E42">
    <cfRule type="cellIs" dxfId="1889" priority="1535" operator="equal">
      <formula>0</formula>
    </cfRule>
  </conditionalFormatting>
  <conditionalFormatting sqref="N47">
    <cfRule type="cellIs" dxfId="1888" priority="1534" operator="equal">
      <formula>0</formula>
    </cfRule>
  </conditionalFormatting>
  <conditionalFormatting sqref="A47:E47 G47:I47">
    <cfRule type="cellIs" dxfId="1887" priority="1543" operator="equal">
      <formula>0</formula>
    </cfRule>
  </conditionalFormatting>
  <conditionalFormatting sqref="B42:B45">
    <cfRule type="cellIs" dxfId="1886" priority="1542" operator="equal">
      <formula>0</formula>
    </cfRule>
  </conditionalFormatting>
  <conditionalFormatting sqref="G42:I45">
    <cfRule type="cellIs" dxfId="1885" priority="1541" operator="equal">
      <formula>0</formula>
    </cfRule>
  </conditionalFormatting>
  <conditionalFormatting sqref="G43:G45 G47">
    <cfRule type="cellIs" dxfId="1884" priority="1540" operator="equal">
      <formula>0</formula>
    </cfRule>
  </conditionalFormatting>
  <conditionalFormatting sqref="B46">
    <cfRule type="cellIs" dxfId="1883" priority="1538" operator="equal">
      <formula>0</formula>
    </cfRule>
  </conditionalFormatting>
  <conditionalFormatting sqref="A43:E45 A42:C42">
    <cfRule type="cellIs" dxfId="1882" priority="1539" operator="equal">
      <formula>0</formula>
    </cfRule>
  </conditionalFormatting>
  <conditionalFormatting sqref="H46:I46">
    <cfRule type="cellIs" dxfId="1881" priority="1537" operator="equal">
      <formula>0</formula>
    </cfRule>
  </conditionalFormatting>
  <conditionalFormatting sqref="N43:N45">
    <cfRule type="cellIs" dxfId="1880" priority="1533" operator="equal">
      <formula>0</formula>
    </cfRule>
  </conditionalFormatting>
  <conditionalFormatting sqref="N89">
    <cfRule type="cellIs" dxfId="1879" priority="1517" operator="equal">
      <formula>0</formula>
    </cfRule>
  </conditionalFormatting>
  <conditionalFormatting sqref="G93">
    <cfRule type="cellIs" dxfId="1878" priority="1516" operator="equal">
      <formula>0</formula>
    </cfRule>
  </conditionalFormatting>
  <conditionalFormatting sqref="G46">
    <cfRule type="cellIs" dxfId="1877" priority="1530" operator="equal">
      <formula>0</formula>
    </cfRule>
  </conditionalFormatting>
  <conditionalFormatting sqref="N93">
    <cfRule type="cellIs" dxfId="1876" priority="1518" operator="equal">
      <formula>0</formula>
    </cfRule>
  </conditionalFormatting>
  <conditionalFormatting sqref="N281">
    <cfRule type="cellIs" dxfId="1875" priority="1503" operator="equal">
      <formula>0</formula>
    </cfRule>
  </conditionalFormatting>
  <conditionalFormatting sqref="A93:E93">
    <cfRule type="cellIs" dxfId="1874" priority="1522" operator="equal">
      <formula>0</formula>
    </cfRule>
  </conditionalFormatting>
  <conditionalFormatting sqref="E89">
    <cfRule type="cellIs" dxfId="1873" priority="1521" operator="equal">
      <formula>0</formula>
    </cfRule>
  </conditionalFormatting>
  <conditionalFormatting sqref="N94">
    <cfRule type="cellIs" dxfId="1872" priority="1520" operator="equal">
      <formula>0</formula>
    </cfRule>
  </conditionalFormatting>
  <conditionalFormatting sqref="A94:E94 G94:I94">
    <cfRule type="cellIs" dxfId="1871" priority="1529" operator="equal">
      <formula>0</formula>
    </cfRule>
  </conditionalFormatting>
  <conditionalFormatting sqref="B89:B92">
    <cfRule type="cellIs" dxfId="1870" priority="1528" operator="equal">
      <formula>0</formula>
    </cfRule>
  </conditionalFormatting>
  <conditionalFormatting sqref="G89:I92">
    <cfRule type="cellIs" dxfId="1869" priority="1527" operator="equal">
      <formula>0</formula>
    </cfRule>
  </conditionalFormatting>
  <conditionalFormatting sqref="G90:G92 G94">
    <cfRule type="cellIs" dxfId="1868" priority="1526" operator="equal">
      <formula>0</formula>
    </cfRule>
  </conditionalFormatting>
  <conditionalFormatting sqref="B93">
    <cfRule type="cellIs" dxfId="1867" priority="1524" operator="equal">
      <formula>0</formula>
    </cfRule>
  </conditionalFormatting>
  <conditionalFormatting sqref="A90:E92 A89:D89">
    <cfRule type="cellIs" dxfId="1866" priority="1525" operator="equal">
      <formula>0</formula>
    </cfRule>
  </conditionalFormatting>
  <conditionalFormatting sqref="H93:I93">
    <cfRule type="cellIs" dxfId="1865" priority="1523" operator="equal">
      <formula>0</formula>
    </cfRule>
  </conditionalFormatting>
  <conditionalFormatting sqref="N90:N92">
    <cfRule type="cellIs" dxfId="1864" priority="1519" operator="equal">
      <formula>0</formula>
    </cfRule>
  </conditionalFormatting>
  <conditionalFormatting sqref="N277">
    <cfRule type="cellIs" dxfId="1863" priority="1502" operator="equal">
      <formula>0</formula>
    </cfRule>
  </conditionalFormatting>
  <conditionalFormatting sqref="D42">
    <cfRule type="cellIs" dxfId="1862" priority="1515" operator="equal">
      <formula>0</formula>
    </cfRule>
  </conditionalFormatting>
  <conditionalFormatting sqref="N136">
    <cfRule type="cellIs" dxfId="1861" priority="1405" operator="equal">
      <formula>0</formula>
    </cfRule>
  </conditionalFormatting>
  <conditionalFormatting sqref="G281">
    <cfRule type="cellIs" dxfId="1860" priority="1501" operator="equal">
      <formula>0</formula>
    </cfRule>
  </conditionalFormatting>
  <conditionalFormatting sqref="N140">
    <cfRule type="cellIs" dxfId="1859" priority="1406" operator="equal">
      <formula>0</formula>
    </cfRule>
  </conditionalFormatting>
  <conditionalFormatting sqref="A281:E281">
    <cfRule type="cellIs" dxfId="1858" priority="1507" operator="equal">
      <formula>0</formula>
    </cfRule>
  </conditionalFormatting>
  <conditionalFormatting sqref="E277">
    <cfRule type="cellIs" dxfId="1857" priority="1506" operator="equal">
      <formula>0</formula>
    </cfRule>
  </conditionalFormatting>
  <conditionalFormatting sqref="N282">
    <cfRule type="cellIs" dxfId="1856" priority="1505" operator="equal">
      <formula>0</formula>
    </cfRule>
  </conditionalFormatting>
  <conditionalFormatting sqref="A282:E282 G282:I282">
    <cfRule type="cellIs" dxfId="1855" priority="1514" operator="equal">
      <formula>0</formula>
    </cfRule>
  </conditionalFormatting>
  <conditionalFormatting sqref="B277:B280">
    <cfRule type="cellIs" dxfId="1854" priority="1513" operator="equal">
      <formula>0</formula>
    </cfRule>
  </conditionalFormatting>
  <conditionalFormatting sqref="G277:I280">
    <cfRule type="cellIs" dxfId="1853" priority="1512" operator="equal">
      <formula>0</formula>
    </cfRule>
  </conditionalFormatting>
  <conditionalFormatting sqref="G278:G280 G282">
    <cfRule type="cellIs" dxfId="1852" priority="1511" operator="equal">
      <formula>0</formula>
    </cfRule>
  </conditionalFormatting>
  <conditionalFormatting sqref="B281">
    <cfRule type="cellIs" dxfId="1851" priority="1509" operator="equal">
      <formula>0</formula>
    </cfRule>
  </conditionalFormatting>
  <conditionalFormatting sqref="A278:E280 A277:D277">
    <cfRule type="cellIs" dxfId="1850" priority="1510" operator="equal">
      <formula>0</formula>
    </cfRule>
  </conditionalFormatting>
  <conditionalFormatting sqref="H281:I281">
    <cfRule type="cellIs" dxfId="1849" priority="1508" operator="equal">
      <formula>0</formula>
    </cfRule>
  </conditionalFormatting>
  <conditionalFormatting sqref="N278:N280">
    <cfRule type="cellIs" dxfId="1848" priority="1504" operator="equal">
      <formula>0</formula>
    </cfRule>
  </conditionalFormatting>
  <conditionalFormatting sqref="A127 C127:E127 G127:I127">
    <cfRule type="cellIs" dxfId="1847" priority="1500" operator="equal">
      <formula>0</formula>
    </cfRule>
  </conditionalFormatting>
  <conditionalFormatting sqref="B127">
    <cfRule type="cellIs" dxfId="1846" priority="1499" operator="equal">
      <formula>0</formula>
    </cfRule>
  </conditionalFormatting>
  <conditionalFormatting sqref="N127">
    <cfRule type="cellIs" dxfId="1845" priority="1498" operator="equal">
      <formula>0</formula>
    </cfRule>
  </conditionalFormatting>
  <conditionalFormatting sqref="N160">
    <cfRule type="cellIs" dxfId="1844" priority="1484" operator="equal">
      <formula>0</formula>
    </cfRule>
  </conditionalFormatting>
  <conditionalFormatting sqref="N149:N154 N167 N156:N158">
    <cfRule type="cellIs" dxfId="1843" priority="1485" operator="equal">
      <formula>0</formula>
    </cfRule>
  </conditionalFormatting>
  <conditionalFormatting sqref="N148">
    <cfRule type="cellIs" dxfId="1842" priority="1482" operator="equal">
      <formula>0</formula>
    </cfRule>
  </conditionalFormatting>
  <conditionalFormatting sqref="N159">
    <cfRule type="cellIs" dxfId="1841" priority="1483" operator="equal">
      <formula>0</formula>
    </cfRule>
  </conditionalFormatting>
  <conditionalFormatting sqref="N148">
    <cfRule type="cellIs" dxfId="1840" priority="1481" operator="equal">
      <formula>0</formula>
    </cfRule>
  </conditionalFormatting>
  <conditionalFormatting sqref="B143:B145">
    <cfRule type="cellIs" dxfId="1839" priority="1465" operator="equal">
      <formula>0</formula>
    </cfRule>
  </conditionalFormatting>
  <conditionalFormatting sqref="G142:I145">
    <cfRule type="cellIs" dxfId="1838" priority="1464" operator="equal">
      <formula>0</formula>
    </cfRule>
  </conditionalFormatting>
  <conditionalFormatting sqref="N143:N145">
    <cfRule type="cellIs" dxfId="1837" priority="1456" operator="equal">
      <formula>0</formula>
    </cfRule>
  </conditionalFormatting>
  <conditionalFormatting sqref="N147">
    <cfRule type="cellIs" dxfId="1836" priority="1457" operator="equal">
      <formula>0</formula>
    </cfRule>
  </conditionalFormatting>
  <conditionalFormatting sqref="N146">
    <cfRule type="cellIs" dxfId="1835" priority="1455" operator="equal">
      <formula>0</formula>
    </cfRule>
  </conditionalFormatting>
  <conditionalFormatting sqref="N142">
    <cfRule type="cellIs" dxfId="1834" priority="1454" operator="equal">
      <formula>0</formula>
    </cfRule>
  </conditionalFormatting>
  <conditionalFormatting sqref="G148:I148 A167:C167 G167:I167 A148:E158 G154:I158 H153:I153 G150:I152 H149:I149 E167">
    <cfRule type="cellIs" dxfId="1833" priority="1497" operator="equal">
      <formula>0</formula>
    </cfRule>
  </conditionalFormatting>
  <conditionalFormatting sqref="B160">
    <cfRule type="cellIs" dxfId="1832" priority="1496" operator="equal">
      <formula>0</formula>
    </cfRule>
  </conditionalFormatting>
  <conditionalFormatting sqref="E155">
    <cfRule type="cellIs" dxfId="1831" priority="1491" operator="equal">
      <formula>0</formula>
    </cfRule>
  </conditionalFormatting>
  <conditionalFormatting sqref="G156:G158 G160">
    <cfRule type="cellIs" dxfId="1830" priority="1493" operator="equal">
      <formula>0</formula>
    </cfRule>
  </conditionalFormatting>
  <conditionalFormatting sqref="A160:E160">
    <cfRule type="cellIs" dxfId="1829" priority="1492" operator="equal">
      <formula>0</formula>
    </cfRule>
  </conditionalFormatting>
  <conditionalFormatting sqref="G151:G152 G154">
    <cfRule type="cellIs" dxfId="1828" priority="1494" operator="equal">
      <formula>0</formula>
    </cfRule>
  </conditionalFormatting>
  <conditionalFormatting sqref="G160:I160">
    <cfRule type="cellIs" dxfId="1827" priority="1495" operator="equal">
      <formula>0</formula>
    </cfRule>
  </conditionalFormatting>
  <conditionalFormatting sqref="B159">
    <cfRule type="cellIs" dxfId="1826" priority="1490" operator="equal">
      <formula>0</formula>
    </cfRule>
  </conditionalFormatting>
  <conditionalFormatting sqref="A159:E159">
    <cfRule type="cellIs" dxfId="1825" priority="1488" operator="equal">
      <formula>0</formula>
    </cfRule>
  </conditionalFormatting>
  <conditionalFormatting sqref="B132:B135">
    <cfRule type="cellIs" dxfId="1824" priority="1478" operator="equal">
      <formula>0</formula>
    </cfRule>
  </conditionalFormatting>
  <conditionalFormatting sqref="H159:I159">
    <cfRule type="cellIs" dxfId="1823" priority="1489" operator="equal">
      <formula>0</formula>
    </cfRule>
  </conditionalFormatting>
  <conditionalFormatting sqref="E155">
    <cfRule type="cellIs" dxfId="1822" priority="1487" operator="equal">
      <formula>0</formula>
    </cfRule>
  </conditionalFormatting>
  <conditionalFormatting sqref="E148">
    <cfRule type="cellIs" dxfId="1821" priority="1486" operator="equal">
      <formula>0</formula>
    </cfRule>
  </conditionalFormatting>
  <conditionalFormatting sqref="E142">
    <cfRule type="cellIs" dxfId="1820" priority="1458" operator="equal">
      <formula>0</formula>
    </cfRule>
  </conditionalFormatting>
  <conditionalFormatting sqref="A146:E146">
    <cfRule type="cellIs" dxfId="1819" priority="1459" operator="equal">
      <formula>0</formula>
    </cfRule>
  </conditionalFormatting>
  <conditionalFormatting sqref="N155">
    <cfRule type="cellIs" dxfId="1818" priority="1480" operator="equal">
      <formula>0</formula>
    </cfRule>
  </conditionalFormatting>
  <conditionalFormatting sqref="N155">
    <cfRule type="cellIs" dxfId="1817" priority="1479" operator="equal">
      <formula>0</formula>
    </cfRule>
  </conditionalFormatting>
  <conditionalFormatting sqref="A128:D128 A130:E135">
    <cfRule type="cellIs" dxfId="1816" priority="1476" operator="equal">
      <formula>0</formula>
    </cfRule>
  </conditionalFormatting>
  <conditionalFormatting sqref="C132:E135">
    <cfRule type="cellIs" dxfId="1815" priority="1475" operator="equal">
      <formula>0</formula>
    </cfRule>
  </conditionalFormatting>
  <conditionalFormatting sqref="A132:A135 H128:I128 G130:I133 H134:I135">
    <cfRule type="cellIs" dxfId="1814" priority="1477" operator="equal">
      <formula>0</formula>
    </cfRule>
  </conditionalFormatting>
  <conditionalFormatting sqref="G128">
    <cfRule type="cellIs" dxfId="1813" priority="1474" operator="equal">
      <formula>0</formula>
    </cfRule>
  </conditionalFormatting>
  <conditionalFormatting sqref="H129:I129">
    <cfRule type="cellIs" dxfId="1812" priority="1473" operator="equal">
      <formula>0</formula>
    </cfRule>
  </conditionalFormatting>
  <conditionalFormatting sqref="A129:E129">
    <cfRule type="cellIs" dxfId="1811" priority="1472" operator="equal">
      <formula>0</formula>
    </cfRule>
  </conditionalFormatting>
  <conditionalFormatting sqref="E128">
    <cfRule type="cellIs" dxfId="1810" priority="1471" operator="equal">
      <formula>0</formula>
    </cfRule>
  </conditionalFormatting>
  <conditionalFormatting sqref="N132:N135">
    <cfRule type="cellIs" dxfId="1809" priority="1469" operator="equal">
      <formula>0</formula>
    </cfRule>
  </conditionalFormatting>
  <conditionalFormatting sqref="N130:N135">
    <cfRule type="cellIs" dxfId="1808" priority="1470" operator="equal">
      <formula>0</formula>
    </cfRule>
  </conditionalFormatting>
  <conditionalFormatting sqref="N129">
    <cfRule type="cellIs" dxfId="1807" priority="1468" operator="equal">
      <formula>0</formula>
    </cfRule>
  </conditionalFormatting>
  <conditionalFormatting sqref="N128">
    <cfRule type="cellIs" dxfId="1806" priority="1467" operator="equal">
      <formula>0</formula>
    </cfRule>
  </conditionalFormatting>
  <conditionalFormatting sqref="A147:E147 G147:I147">
    <cfRule type="cellIs" dxfId="1805" priority="1466" operator="equal">
      <formula>0</formula>
    </cfRule>
  </conditionalFormatting>
  <conditionalFormatting sqref="G143:G145 G147">
    <cfRule type="cellIs" dxfId="1804" priority="1463" operator="equal">
      <formula>0</formula>
    </cfRule>
  </conditionalFormatting>
  <conditionalFormatting sqref="A143:E145 A142 C142:D142">
    <cfRule type="cellIs" dxfId="1803" priority="1462" operator="equal">
      <formula>0</formula>
    </cfRule>
  </conditionalFormatting>
  <conditionalFormatting sqref="B146">
    <cfRule type="cellIs" dxfId="1802" priority="1461" operator="equal">
      <formula>0</formula>
    </cfRule>
  </conditionalFormatting>
  <conditionalFormatting sqref="H146:I146">
    <cfRule type="cellIs" dxfId="1801" priority="1460" operator="equal">
      <formula>0</formula>
    </cfRule>
  </conditionalFormatting>
  <conditionalFormatting sqref="G149">
    <cfRule type="cellIs" dxfId="1800" priority="1449" operator="equal">
      <formula>0</formula>
    </cfRule>
  </conditionalFormatting>
  <conditionalFormatting sqref="G134:G135">
    <cfRule type="cellIs" dxfId="1799" priority="1448" operator="equal">
      <formula>0</formula>
    </cfRule>
  </conditionalFormatting>
  <conditionalFormatting sqref="G146">
    <cfRule type="cellIs" dxfId="1798" priority="1453" operator="equal">
      <formula>0</formula>
    </cfRule>
  </conditionalFormatting>
  <conditionalFormatting sqref="G153">
    <cfRule type="cellIs" dxfId="1797" priority="1452" operator="equal">
      <formula>0</formula>
    </cfRule>
  </conditionalFormatting>
  <conditionalFormatting sqref="G159">
    <cfRule type="cellIs" dxfId="1796" priority="1451" operator="equal">
      <formula>0</formula>
    </cfRule>
  </conditionalFormatting>
  <conditionalFormatting sqref="G129">
    <cfRule type="cellIs" dxfId="1795" priority="1450" operator="equal">
      <formula>0</formula>
    </cfRule>
  </conditionalFormatting>
  <conditionalFormatting sqref="G172:I172 A172:E172">
    <cfRule type="cellIs" dxfId="1794" priority="1445" operator="equal">
      <formula>0</formula>
    </cfRule>
  </conditionalFormatting>
  <conditionalFormatting sqref="N172">
    <cfRule type="cellIs" dxfId="1793" priority="1444" operator="equal">
      <formula>0</formula>
    </cfRule>
  </conditionalFormatting>
  <conditionalFormatting sqref="A171:E171 G171:I171 H173:I173 A173:E173">
    <cfRule type="cellIs" dxfId="1792" priority="1447" operator="equal">
      <formula>0</formula>
    </cfRule>
  </conditionalFormatting>
  <conditionalFormatting sqref="N171 N173">
    <cfRule type="cellIs" dxfId="1791" priority="1446" operator="equal">
      <formula>0</formula>
    </cfRule>
  </conditionalFormatting>
  <conditionalFormatting sqref="G170:I170 A170:E170">
    <cfRule type="cellIs" dxfId="1790" priority="1438" operator="equal">
      <formula>0</formula>
    </cfRule>
  </conditionalFormatting>
  <conditionalFormatting sqref="N168">
    <cfRule type="cellIs" dxfId="1789" priority="1439" operator="equal">
      <formula>0</formula>
    </cfRule>
  </conditionalFormatting>
  <conditionalFormatting sqref="G173">
    <cfRule type="cellIs" dxfId="1788" priority="1443" operator="equal">
      <formula>0</formula>
    </cfRule>
  </conditionalFormatting>
  <conditionalFormatting sqref="G169:I169 A169:E169">
    <cfRule type="cellIs" dxfId="1787" priority="1442" operator="equal">
      <formula>0</formula>
    </cfRule>
  </conditionalFormatting>
  <conditionalFormatting sqref="N169">
    <cfRule type="cellIs" dxfId="1786" priority="1441" operator="equal">
      <formula>0</formula>
    </cfRule>
  </conditionalFormatting>
  <conditionalFormatting sqref="G168:I168 A168:E168">
    <cfRule type="cellIs" dxfId="1785" priority="1440" operator="equal">
      <formula>0</formula>
    </cfRule>
  </conditionalFormatting>
  <conditionalFormatting sqref="N170">
    <cfRule type="cellIs" dxfId="1784" priority="1437" operator="equal">
      <formula>0</formula>
    </cfRule>
  </conditionalFormatting>
  <conditionalFormatting sqref="D167">
    <cfRule type="cellIs" dxfId="1783" priority="1436" operator="equal">
      <formula>0</formula>
    </cfRule>
  </conditionalFormatting>
  <conditionalFormatting sqref="N161">
    <cfRule type="cellIs" dxfId="1782" priority="1422" operator="equal">
      <formula>0</formula>
    </cfRule>
  </conditionalFormatting>
  <conditionalFormatting sqref="N161">
    <cfRule type="cellIs" dxfId="1781" priority="1421" operator="equal">
      <formula>0</formula>
    </cfRule>
  </conditionalFormatting>
  <conditionalFormatting sqref="B142">
    <cfRule type="cellIs" dxfId="1780" priority="1418" operator="equal">
      <formula>0</formula>
    </cfRule>
  </conditionalFormatting>
  <conditionalFormatting sqref="A161:E164 G161:I164">
    <cfRule type="cellIs" dxfId="1779" priority="1435" operator="equal">
      <formula>0</formula>
    </cfRule>
  </conditionalFormatting>
  <conditionalFormatting sqref="B166">
    <cfRule type="cellIs" dxfId="1778" priority="1434" operator="equal">
      <formula>0</formula>
    </cfRule>
  </conditionalFormatting>
  <conditionalFormatting sqref="E161">
    <cfRule type="cellIs" dxfId="1777" priority="1430" operator="equal">
      <formula>0</formula>
    </cfRule>
  </conditionalFormatting>
  <conditionalFormatting sqref="G162:G164 G166">
    <cfRule type="cellIs" dxfId="1776" priority="1432" operator="equal">
      <formula>0</formula>
    </cfRule>
  </conditionalFormatting>
  <conditionalFormatting sqref="A166:E166">
    <cfRule type="cellIs" dxfId="1775" priority="1431" operator="equal">
      <formula>0</formula>
    </cfRule>
  </conditionalFormatting>
  <conditionalFormatting sqref="G166:I166">
    <cfRule type="cellIs" dxfId="1774" priority="1433" operator="equal">
      <formula>0</formula>
    </cfRule>
  </conditionalFormatting>
  <conditionalFormatting sqref="B165">
    <cfRule type="cellIs" dxfId="1773" priority="1429" operator="equal">
      <formula>0</formula>
    </cfRule>
  </conditionalFormatting>
  <conditionalFormatting sqref="A165:E165">
    <cfRule type="cellIs" dxfId="1772" priority="1427" operator="equal">
      <formula>0</formula>
    </cfRule>
  </conditionalFormatting>
  <conditionalFormatting sqref="H165:I165">
    <cfRule type="cellIs" dxfId="1771" priority="1428" operator="equal">
      <formula>0</formula>
    </cfRule>
  </conditionalFormatting>
  <conditionalFormatting sqref="N166">
    <cfRule type="cellIs" dxfId="1770" priority="1424" operator="equal">
      <formula>0</formula>
    </cfRule>
  </conditionalFormatting>
  <conditionalFormatting sqref="N165">
    <cfRule type="cellIs" dxfId="1769" priority="1423" operator="equal">
      <formula>0</formula>
    </cfRule>
  </conditionalFormatting>
  <conditionalFormatting sqref="N162:N164">
    <cfRule type="cellIs" dxfId="1768" priority="1425" operator="equal">
      <formula>0</formula>
    </cfRule>
  </conditionalFormatting>
  <conditionalFormatting sqref="E161">
    <cfRule type="cellIs" dxfId="1767" priority="1426" operator="equal">
      <formula>0</formula>
    </cfRule>
  </conditionalFormatting>
  <conditionalFormatting sqref="G165">
    <cfRule type="cellIs" dxfId="1766" priority="1420" operator="equal">
      <formula>0</formula>
    </cfRule>
  </conditionalFormatting>
  <conditionalFormatting sqref="B142">
    <cfRule type="cellIs" dxfId="1765" priority="1419" operator="equal">
      <formula>0</formula>
    </cfRule>
  </conditionalFormatting>
  <conditionalFormatting sqref="N183">
    <cfRule type="cellIs" dxfId="1764" priority="1308" operator="equal">
      <formula>0</formula>
    </cfRule>
  </conditionalFormatting>
  <conditionalFormatting sqref="G140">
    <cfRule type="cellIs" dxfId="1763" priority="1404" operator="equal">
      <formula>0</formula>
    </cfRule>
  </conditionalFormatting>
  <conditionalFormatting sqref="N187">
    <cfRule type="cellIs" dxfId="1762" priority="1309" operator="equal">
      <formula>0</formula>
    </cfRule>
  </conditionalFormatting>
  <conditionalFormatting sqref="A140:E140">
    <cfRule type="cellIs" dxfId="1761" priority="1410" operator="equal">
      <formula>0</formula>
    </cfRule>
  </conditionalFormatting>
  <conditionalFormatting sqref="E136">
    <cfRule type="cellIs" dxfId="1760" priority="1409" operator="equal">
      <formula>0</formula>
    </cfRule>
  </conditionalFormatting>
  <conditionalFormatting sqref="N141">
    <cfRule type="cellIs" dxfId="1759" priority="1408" operator="equal">
      <formula>0</formula>
    </cfRule>
  </conditionalFormatting>
  <conditionalFormatting sqref="A141:E141 G141:I141">
    <cfRule type="cellIs" dxfId="1758" priority="1417" operator="equal">
      <formula>0</formula>
    </cfRule>
  </conditionalFormatting>
  <conditionalFormatting sqref="B136:B139">
    <cfRule type="cellIs" dxfId="1757" priority="1416" operator="equal">
      <formula>0</formula>
    </cfRule>
  </conditionalFormatting>
  <conditionalFormatting sqref="G136:I139">
    <cfRule type="cellIs" dxfId="1756" priority="1415" operator="equal">
      <formula>0</formula>
    </cfRule>
  </conditionalFormatting>
  <conditionalFormatting sqref="G137:G139 G141">
    <cfRule type="cellIs" dxfId="1755" priority="1414" operator="equal">
      <formula>0</formula>
    </cfRule>
  </conditionalFormatting>
  <conditionalFormatting sqref="B140">
    <cfRule type="cellIs" dxfId="1754" priority="1412" operator="equal">
      <formula>0</formula>
    </cfRule>
  </conditionalFormatting>
  <conditionalFormatting sqref="A137:E139 A136:D136">
    <cfRule type="cellIs" dxfId="1753" priority="1413" operator="equal">
      <formula>0</formula>
    </cfRule>
  </conditionalFormatting>
  <conditionalFormatting sqref="H140:I140">
    <cfRule type="cellIs" dxfId="1752" priority="1411" operator="equal">
      <formula>0</formula>
    </cfRule>
  </conditionalFormatting>
  <conditionalFormatting sqref="N137:N139">
    <cfRule type="cellIs" dxfId="1751" priority="1407" operator="equal">
      <formula>0</formula>
    </cfRule>
  </conditionalFormatting>
  <conditionalFormatting sqref="N230">
    <cfRule type="cellIs" dxfId="1750" priority="1211" operator="equal">
      <formula>0</formula>
    </cfRule>
  </conditionalFormatting>
  <conditionalFormatting sqref="N234">
    <cfRule type="cellIs" dxfId="1749" priority="1212" operator="equal">
      <formula>0</formula>
    </cfRule>
  </conditionalFormatting>
  <conditionalFormatting sqref="A174 C174:E174 G174:I174">
    <cfRule type="cellIs" dxfId="1748" priority="1403" operator="equal">
      <formula>0</formula>
    </cfRule>
  </conditionalFormatting>
  <conditionalFormatting sqref="B174">
    <cfRule type="cellIs" dxfId="1747" priority="1402" operator="equal">
      <formula>0</formula>
    </cfRule>
  </conditionalFormatting>
  <conditionalFormatting sqref="N174">
    <cfRule type="cellIs" dxfId="1746" priority="1401" operator="equal">
      <formula>0</formula>
    </cfRule>
  </conditionalFormatting>
  <conditionalFormatting sqref="N207">
    <cfRule type="cellIs" dxfId="1745" priority="1387" operator="equal">
      <formula>0</formula>
    </cfRule>
  </conditionalFormatting>
  <conditionalFormatting sqref="N196:N201 N214 N203:N205">
    <cfRule type="cellIs" dxfId="1744" priority="1388" operator="equal">
      <formula>0</formula>
    </cfRule>
  </conditionalFormatting>
  <conditionalFormatting sqref="N195">
    <cfRule type="cellIs" dxfId="1743" priority="1385" operator="equal">
      <formula>0</formula>
    </cfRule>
  </conditionalFormatting>
  <conditionalFormatting sqref="N206">
    <cfRule type="cellIs" dxfId="1742" priority="1386" operator="equal">
      <formula>0</formula>
    </cfRule>
  </conditionalFormatting>
  <conditionalFormatting sqref="N195">
    <cfRule type="cellIs" dxfId="1741" priority="1384" operator="equal">
      <formula>0</formula>
    </cfRule>
  </conditionalFormatting>
  <conditionalFormatting sqref="B190:B192">
    <cfRule type="cellIs" dxfId="1740" priority="1368" operator="equal">
      <formula>0</formula>
    </cfRule>
  </conditionalFormatting>
  <conditionalFormatting sqref="G189:I192">
    <cfRule type="cellIs" dxfId="1739" priority="1367" operator="equal">
      <formula>0</formula>
    </cfRule>
  </conditionalFormatting>
  <conditionalFormatting sqref="N190:N192">
    <cfRule type="cellIs" dxfId="1738" priority="1359" operator="equal">
      <formula>0</formula>
    </cfRule>
  </conditionalFormatting>
  <conditionalFormatting sqref="N194">
    <cfRule type="cellIs" dxfId="1737" priority="1360" operator="equal">
      <formula>0</formula>
    </cfRule>
  </conditionalFormatting>
  <conditionalFormatting sqref="N193">
    <cfRule type="cellIs" dxfId="1736" priority="1358" operator="equal">
      <formula>0</formula>
    </cfRule>
  </conditionalFormatting>
  <conditionalFormatting sqref="N189">
    <cfRule type="cellIs" dxfId="1735" priority="1357" operator="equal">
      <formula>0</formula>
    </cfRule>
  </conditionalFormatting>
  <conditionalFormatting sqref="G195:I195 A214:C214 G214:I214 A195:E205 G201:I205 H200:I200 G197:I199 H196:I196 E214">
    <cfRule type="cellIs" dxfId="1734" priority="1400" operator="equal">
      <formula>0</formula>
    </cfRule>
  </conditionalFormatting>
  <conditionalFormatting sqref="B207">
    <cfRule type="cellIs" dxfId="1733" priority="1399" operator="equal">
      <formula>0</formula>
    </cfRule>
  </conditionalFormatting>
  <conditionalFormatting sqref="E202">
    <cfRule type="cellIs" dxfId="1732" priority="1394" operator="equal">
      <formula>0</formula>
    </cfRule>
  </conditionalFormatting>
  <conditionalFormatting sqref="G203:G205 G207">
    <cfRule type="cellIs" dxfId="1731" priority="1396" operator="equal">
      <formula>0</formula>
    </cfRule>
  </conditionalFormatting>
  <conditionalFormatting sqref="A207:E207">
    <cfRule type="cellIs" dxfId="1730" priority="1395" operator="equal">
      <formula>0</formula>
    </cfRule>
  </conditionalFormatting>
  <conditionalFormatting sqref="G198:G199 G201">
    <cfRule type="cellIs" dxfId="1729" priority="1397" operator="equal">
      <formula>0</formula>
    </cfRule>
  </conditionalFormatting>
  <conditionalFormatting sqref="G207:I207">
    <cfRule type="cellIs" dxfId="1728" priority="1398" operator="equal">
      <formula>0</formula>
    </cfRule>
  </conditionalFormatting>
  <conditionalFormatting sqref="B206">
    <cfRule type="cellIs" dxfId="1727" priority="1393" operator="equal">
      <formula>0</formula>
    </cfRule>
  </conditionalFormatting>
  <conditionalFormatting sqref="A206:E206">
    <cfRule type="cellIs" dxfId="1726" priority="1391" operator="equal">
      <formula>0</formula>
    </cfRule>
  </conditionalFormatting>
  <conditionalFormatting sqref="B179:B182">
    <cfRule type="cellIs" dxfId="1725" priority="1381" operator="equal">
      <formula>0</formula>
    </cfRule>
  </conditionalFormatting>
  <conditionalFormatting sqref="H206:I206">
    <cfRule type="cellIs" dxfId="1724" priority="1392" operator="equal">
      <formula>0</formula>
    </cfRule>
  </conditionalFormatting>
  <conditionalFormatting sqref="E202">
    <cfRule type="cellIs" dxfId="1723" priority="1390" operator="equal">
      <formula>0</formula>
    </cfRule>
  </conditionalFormatting>
  <conditionalFormatting sqref="E195">
    <cfRule type="cellIs" dxfId="1722" priority="1389" operator="equal">
      <formula>0</formula>
    </cfRule>
  </conditionalFormatting>
  <conditionalFormatting sqref="E189">
    <cfRule type="cellIs" dxfId="1721" priority="1361" operator="equal">
      <formula>0</formula>
    </cfRule>
  </conditionalFormatting>
  <conditionalFormatting sqref="A193:E193">
    <cfRule type="cellIs" dxfId="1720" priority="1362" operator="equal">
      <formula>0</formula>
    </cfRule>
  </conditionalFormatting>
  <conditionalFormatting sqref="N202">
    <cfRule type="cellIs" dxfId="1719" priority="1383" operator="equal">
      <formula>0</formula>
    </cfRule>
  </conditionalFormatting>
  <conditionalFormatting sqref="N202">
    <cfRule type="cellIs" dxfId="1718" priority="1382" operator="equal">
      <formula>0</formula>
    </cfRule>
  </conditionalFormatting>
  <conditionalFormatting sqref="A175:D175 A177:E182">
    <cfRule type="cellIs" dxfId="1717" priority="1379" operator="equal">
      <formula>0</formula>
    </cfRule>
  </conditionalFormatting>
  <conditionalFormatting sqref="C179:E182">
    <cfRule type="cellIs" dxfId="1716" priority="1378" operator="equal">
      <formula>0</formula>
    </cfRule>
  </conditionalFormatting>
  <conditionalFormatting sqref="A179:A182 H175:I175 G177:I180 H181:I182">
    <cfRule type="cellIs" dxfId="1715" priority="1380" operator="equal">
      <formula>0</formula>
    </cfRule>
  </conditionalFormatting>
  <conditionalFormatting sqref="G175">
    <cfRule type="cellIs" dxfId="1714" priority="1377" operator="equal">
      <formula>0</formula>
    </cfRule>
  </conditionalFormatting>
  <conditionalFormatting sqref="H176:I176">
    <cfRule type="cellIs" dxfId="1713" priority="1376" operator="equal">
      <formula>0</formula>
    </cfRule>
  </conditionalFormatting>
  <conditionalFormatting sqref="A176:E176">
    <cfRule type="cellIs" dxfId="1712" priority="1375" operator="equal">
      <formula>0</formula>
    </cfRule>
  </conditionalFormatting>
  <conditionalFormatting sqref="E175">
    <cfRule type="cellIs" dxfId="1711" priority="1374" operator="equal">
      <formula>0</formula>
    </cfRule>
  </conditionalFormatting>
  <conditionalFormatting sqref="N179:N182">
    <cfRule type="cellIs" dxfId="1710" priority="1372" operator="equal">
      <formula>0</formula>
    </cfRule>
  </conditionalFormatting>
  <conditionalFormatting sqref="N177:N182">
    <cfRule type="cellIs" dxfId="1709" priority="1373" operator="equal">
      <formula>0</formula>
    </cfRule>
  </conditionalFormatting>
  <conditionalFormatting sqref="N176">
    <cfRule type="cellIs" dxfId="1708" priority="1371" operator="equal">
      <formula>0</formula>
    </cfRule>
  </conditionalFormatting>
  <conditionalFormatting sqref="N175">
    <cfRule type="cellIs" dxfId="1707" priority="1370" operator="equal">
      <formula>0</formula>
    </cfRule>
  </conditionalFormatting>
  <conditionalFormatting sqref="A194:E194 G194:I194">
    <cfRule type="cellIs" dxfId="1706" priority="1369" operator="equal">
      <formula>0</formula>
    </cfRule>
  </conditionalFormatting>
  <conditionalFormatting sqref="G190:G192 G194">
    <cfRule type="cellIs" dxfId="1705" priority="1366" operator="equal">
      <formula>0</formula>
    </cfRule>
  </conditionalFormatting>
  <conditionalFormatting sqref="A190:E192 A189 C189:D189">
    <cfRule type="cellIs" dxfId="1704" priority="1365" operator="equal">
      <formula>0</formula>
    </cfRule>
  </conditionalFormatting>
  <conditionalFormatting sqref="B193">
    <cfRule type="cellIs" dxfId="1703" priority="1364" operator="equal">
      <formula>0</formula>
    </cfRule>
  </conditionalFormatting>
  <conditionalFormatting sqref="H193:I193">
    <cfRule type="cellIs" dxfId="1702" priority="1363" operator="equal">
      <formula>0</formula>
    </cfRule>
  </conditionalFormatting>
  <conditionalFormatting sqref="G196">
    <cfRule type="cellIs" dxfId="1701" priority="1352" operator="equal">
      <formula>0</formula>
    </cfRule>
  </conditionalFormatting>
  <conditionalFormatting sqref="G181:G182">
    <cfRule type="cellIs" dxfId="1700" priority="1351" operator="equal">
      <formula>0</formula>
    </cfRule>
  </conditionalFormatting>
  <conditionalFormatting sqref="G193">
    <cfRule type="cellIs" dxfId="1699" priority="1356" operator="equal">
      <formula>0</formula>
    </cfRule>
  </conditionalFormatting>
  <conditionalFormatting sqref="G200">
    <cfRule type="cellIs" dxfId="1698" priority="1355" operator="equal">
      <formula>0</formula>
    </cfRule>
  </conditionalFormatting>
  <conditionalFormatting sqref="G206">
    <cfRule type="cellIs" dxfId="1697" priority="1354" operator="equal">
      <formula>0</formula>
    </cfRule>
  </conditionalFormatting>
  <conditionalFormatting sqref="G176">
    <cfRule type="cellIs" dxfId="1696" priority="1353" operator="equal">
      <formula>0</formula>
    </cfRule>
  </conditionalFormatting>
  <conditionalFormatting sqref="G219:I219 A219:E219">
    <cfRule type="cellIs" dxfId="1695" priority="1348" operator="equal">
      <formula>0</formula>
    </cfRule>
  </conditionalFormatting>
  <conditionalFormatting sqref="N219">
    <cfRule type="cellIs" dxfId="1694" priority="1347" operator="equal">
      <formula>0</formula>
    </cfRule>
  </conditionalFormatting>
  <conditionalFormatting sqref="A218:E218 G218:I218 H220:I220 A220:E220">
    <cfRule type="cellIs" dxfId="1693" priority="1350" operator="equal">
      <formula>0</formula>
    </cfRule>
  </conditionalFormatting>
  <conditionalFormatting sqref="N218 N220">
    <cfRule type="cellIs" dxfId="1692" priority="1349" operator="equal">
      <formula>0</formula>
    </cfRule>
  </conditionalFormatting>
  <conditionalFormatting sqref="G217:I217 A217:E217">
    <cfRule type="cellIs" dxfId="1691" priority="1341" operator="equal">
      <formula>0</formula>
    </cfRule>
  </conditionalFormatting>
  <conditionalFormatting sqref="N215">
    <cfRule type="cellIs" dxfId="1690" priority="1342" operator="equal">
      <formula>0</formula>
    </cfRule>
  </conditionalFormatting>
  <conditionalFormatting sqref="G220">
    <cfRule type="cellIs" dxfId="1689" priority="1346" operator="equal">
      <formula>0</formula>
    </cfRule>
  </conditionalFormatting>
  <conditionalFormatting sqref="G216:I216 A216:E216">
    <cfRule type="cellIs" dxfId="1688" priority="1345" operator="equal">
      <formula>0</formula>
    </cfRule>
  </conditionalFormatting>
  <conditionalFormatting sqref="N216">
    <cfRule type="cellIs" dxfId="1687" priority="1344" operator="equal">
      <formula>0</formula>
    </cfRule>
  </conditionalFormatting>
  <conditionalFormatting sqref="G215:I215 A215:E215">
    <cfRule type="cellIs" dxfId="1686" priority="1343" operator="equal">
      <formula>0</formula>
    </cfRule>
  </conditionalFormatting>
  <conditionalFormatting sqref="N217">
    <cfRule type="cellIs" dxfId="1685" priority="1340" operator="equal">
      <formula>0</formula>
    </cfRule>
  </conditionalFormatting>
  <conditionalFormatting sqref="D214">
    <cfRule type="cellIs" dxfId="1684" priority="1339" operator="equal">
      <formula>0</formula>
    </cfRule>
  </conditionalFormatting>
  <conditionalFormatting sqref="N208">
    <cfRule type="cellIs" dxfId="1683" priority="1325" operator="equal">
      <formula>0</formula>
    </cfRule>
  </conditionalFormatting>
  <conditionalFormatting sqref="N208">
    <cfRule type="cellIs" dxfId="1682" priority="1324" operator="equal">
      <formula>0</formula>
    </cfRule>
  </conditionalFormatting>
  <conditionalFormatting sqref="B189">
    <cfRule type="cellIs" dxfId="1681" priority="1321" operator="equal">
      <formula>0</formula>
    </cfRule>
  </conditionalFormatting>
  <conditionalFormatting sqref="A208:E211 G208:I211">
    <cfRule type="cellIs" dxfId="1680" priority="1338" operator="equal">
      <formula>0</formula>
    </cfRule>
  </conditionalFormatting>
  <conditionalFormatting sqref="B213">
    <cfRule type="cellIs" dxfId="1679" priority="1337" operator="equal">
      <formula>0</formula>
    </cfRule>
  </conditionalFormatting>
  <conditionalFormatting sqref="E208">
    <cfRule type="cellIs" dxfId="1678" priority="1333" operator="equal">
      <formula>0</formula>
    </cfRule>
  </conditionalFormatting>
  <conditionalFormatting sqref="G209:G211 G213">
    <cfRule type="cellIs" dxfId="1677" priority="1335" operator="equal">
      <formula>0</formula>
    </cfRule>
  </conditionalFormatting>
  <conditionalFormatting sqref="A213:E213">
    <cfRule type="cellIs" dxfId="1676" priority="1334" operator="equal">
      <formula>0</formula>
    </cfRule>
  </conditionalFormatting>
  <conditionalFormatting sqref="G213:I213">
    <cfRule type="cellIs" dxfId="1675" priority="1336" operator="equal">
      <formula>0</formula>
    </cfRule>
  </conditionalFormatting>
  <conditionalFormatting sqref="B212">
    <cfRule type="cellIs" dxfId="1674" priority="1332" operator="equal">
      <formula>0</formula>
    </cfRule>
  </conditionalFormatting>
  <conditionalFormatting sqref="A212:E212">
    <cfRule type="cellIs" dxfId="1673" priority="1330" operator="equal">
      <formula>0</formula>
    </cfRule>
  </conditionalFormatting>
  <conditionalFormatting sqref="H212:I212">
    <cfRule type="cellIs" dxfId="1672" priority="1331" operator="equal">
      <formula>0</formula>
    </cfRule>
  </conditionalFormatting>
  <conditionalFormatting sqref="N213">
    <cfRule type="cellIs" dxfId="1671" priority="1327" operator="equal">
      <formula>0</formula>
    </cfRule>
  </conditionalFormatting>
  <conditionalFormatting sqref="N212">
    <cfRule type="cellIs" dxfId="1670" priority="1326" operator="equal">
      <formula>0</formula>
    </cfRule>
  </conditionalFormatting>
  <conditionalFormatting sqref="N209:N211">
    <cfRule type="cellIs" dxfId="1669" priority="1328" operator="equal">
      <formula>0</formula>
    </cfRule>
  </conditionalFormatting>
  <conditionalFormatting sqref="E208">
    <cfRule type="cellIs" dxfId="1668" priority="1329" operator="equal">
      <formula>0</formula>
    </cfRule>
  </conditionalFormatting>
  <conditionalFormatting sqref="G212">
    <cfRule type="cellIs" dxfId="1667" priority="1323" operator="equal">
      <formula>0</formula>
    </cfRule>
  </conditionalFormatting>
  <conditionalFormatting sqref="B189">
    <cfRule type="cellIs" dxfId="1666" priority="1322" operator="equal">
      <formula>0</formula>
    </cfRule>
  </conditionalFormatting>
  <conditionalFormatting sqref="G187">
    <cfRule type="cellIs" dxfId="1665" priority="1307" operator="equal">
      <formula>0</formula>
    </cfRule>
  </conditionalFormatting>
  <conditionalFormatting sqref="A187:E187">
    <cfRule type="cellIs" dxfId="1664" priority="1313" operator="equal">
      <formula>0</formula>
    </cfRule>
  </conditionalFormatting>
  <conditionalFormatting sqref="E183">
    <cfRule type="cellIs" dxfId="1663" priority="1312" operator="equal">
      <formula>0</formula>
    </cfRule>
  </conditionalFormatting>
  <conditionalFormatting sqref="N188">
    <cfRule type="cellIs" dxfId="1662" priority="1311" operator="equal">
      <formula>0</formula>
    </cfRule>
  </conditionalFormatting>
  <conditionalFormatting sqref="A188:E188 G188:I188">
    <cfRule type="cellIs" dxfId="1661" priority="1320" operator="equal">
      <formula>0</formula>
    </cfRule>
  </conditionalFormatting>
  <conditionalFormatting sqref="B183:B186">
    <cfRule type="cellIs" dxfId="1660" priority="1319" operator="equal">
      <formula>0</formula>
    </cfRule>
  </conditionalFormatting>
  <conditionalFormatting sqref="G183:I186">
    <cfRule type="cellIs" dxfId="1659" priority="1318" operator="equal">
      <formula>0</formula>
    </cfRule>
  </conditionalFormatting>
  <conditionalFormatting sqref="G184:G186 G188">
    <cfRule type="cellIs" dxfId="1658" priority="1317" operator="equal">
      <formula>0</formula>
    </cfRule>
  </conditionalFormatting>
  <conditionalFormatting sqref="B187">
    <cfRule type="cellIs" dxfId="1657" priority="1315" operator="equal">
      <formula>0</formula>
    </cfRule>
  </conditionalFormatting>
  <conditionalFormatting sqref="A184:E186 A183:D183">
    <cfRule type="cellIs" dxfId="1656" priority="1316" operator="equal">
      <formula>0</formula>
    </cfRule>
  </conditionalFormatting>
  <conditionalFormatting sqref="H187:I187">
    <cfRule type="cellIs" dxfId="1655" priority="1314" operator="equal">
      <formula>0</formula>
    </cfRule>
  </conditionalFormatting>
  <conditionalFormatting sqref="N184:N186">
    <cfRule type="cellIs" dxfId="1654" priority="1310" operator="equal">
      <formula>0</formula>
    </cfRule>
  </conditionalFormatting>
  <conditionalFormatting sqref="N324">
    <cfRule type="cellIs" dxfId="1653" priority="1112" operator="equal">
      <formula>0</formula>
    </cfRule>
  </conditionalFormatting>
  <conditionalFormatting sqref="N328">
    <cfRule type="cellIs" dxfId="1652" priority="1113" operator="equal">
      <formula>0</formula>
    </cfRule>
  </conditionalFormatting>
  <conditionalFormatting sqref="A221 C221:E221 G221:I221">
    <cfRule type="cellIs" dxfId="1651" priority="1306" operator="equal">
      <formula>0</formula>
    </cfRule>
  </conditionalFormatting>
  <conditionalFormatting sqref="B221">
    <cfRule type="cellIs" dxfId="1650" priority="1305" operator="equal">
      <formula>0</formula>
    </cfRule>
  </conditionalFormatting>
  <conditionalFormatting sqref="N221">
    <cfRule type="cellIs" dxfId="1649" priority="1304" operator="equal">
      <formula>0</formula>
    </cfRule>
  </conditionalFormatting>
  <conditionalFormatting sqref="N254">
    <cfRule type="cellIs" dxfId="1648" priority="1290" operator="equal">
      <formula>0</formula>
    </cfRule>
  </conditionalFormatting>
  <conditionalFormatting sqref="N243:N248 N261 N250:N252">
    <cfRule type="cellIs" dxfId="1647" priority="1291" operator="equal">
      <formula>0</formula>
    </cfRule>
  </conditionalFormatting>
  <conditionalFormatting sqref="N242">
    <cfRule type="cellIs" dxfId="1646" priority="1288" operator="equal">
      <formula>0</formula>
    </cfRule>
  </conditionalFormatting>
  <conditionalFormatting sqref="N253">
    <cfRule type="cellIs" dxfId="1645" priority="1289" operator="equal">
      <formula>0</formula>
    </cfRule>
  </conditionalFormatting>
  <conditionalFormatting sqref="N242">
    <cfRule type="cellIs" dxfId="1644" priority="1287" operator="equal">
      <formula>0</formula>
    </cfRule>
  </conditionalFormatting>
  <conditionalFormatting sqref="B237:B239">
    <cfRule type="cellIs" dxfId="1643" priority="1271" operator="equal">
      <formula>0</formula>
    </cfRule>
  </conditionalFormatting>
  <conditionalFormatting sqref="G236:I239">
    <cfRule type="cellIs" dxfId="1642" priority="1270" operator="equal">
      <formula>0</formula>
    </cfRule>
  </conditionalFormatting>
  <conditionalFormatting sqref="N237:N239">
    <cfRule type="cellIs" dxfId="1641" priority="1262" operator="equal">
      <formula>0</formula>
    </cfRule>
  </conditionalFormatting>
  <conditionalFormatting sqref="N241">
    <cfRule type="cellIs" dxfId="1640" priority="1263" operator="equal">
      <formula>0</formula>
    </cfRule>
  </conditionalFormatting>
  <conditionalFormatting sqref="N240">
    <cfRule type="cellIs" dxfId="1639" priority="1261" operator="equal">
      <formula>0</formula>
    </cfRule>
  </conditionalFormatting>
  <conditionalFormatting sqref="N236">
    <cfRule type="cellIs" dxfId="1638" priority="1260" operator="equal">
      <formula>0</formula>
    </cfRule>
  </conditionalFormatting>
  <conditionalFormatting sqref="G242:I242 A261:C261 G261:I261 A242:E252 G248:I252 H247:I247 G244:I246 H243:I243 E261">
    <cfRule type="cellIs" dxfId="1637" priority="1303" operator="equal">
      <formula>0</formula>
    </cfRule>
  </conditionalFormatting>
  <conditionalFormatting sqref="B254">
    <cfRule type="cellIs" dxfId="1636" priority="1302" operator="equal">
      <formula>0</formula>
    </cfRule>
  </conditionalFormatting>
  <conditionalFormatting sqref="E249">
    <cfRule type="cellIs" dxfId="1635" priority="1297" operator="equal">
      <formula>0</formula>
    </cfRule>
  </conditionalFormatting>
  <conditionalFormatting sqref="G250:G252 G254">
    <cfRule type="cellIs" dxfId="1634" priority="1299" operator="equal">
      <formula>0</formula>
    </cfRule>
  </conditionalFormatting>
  <conditionalFormatting sqref="A254:E254">
    <cfRule type="cellIs" dxfId="1633" priority="1298" operator="equal">
      <formula>0</formula>
    </cfRule>
  </conditionalFormatting>
  <conditionalFormatting sqref="G245:G246 G248">
    <cfRule type="cellIs" dxfId="1632" priority="1300" operator="equal">
      <formula>0</formula>
    </cfRule>
  </conditionalFormatting>
  <conditionalFormatting sqref="G254:I254">
    <cfRule type="cellIs" dxfId="1631" priority="1301" operator="equal">
      <formula>0</formula>
    </cfRule>
  </conditionalFormatting>
  <conditionalFormatting sqref="B253">
    <cfRule type="cellIs" dxfId="1630" priority="1296" operator="equal">
      <formula>0</formula>
    </cfRule>
  </conditionalFormatting>
  <conditionalFormatting sqref="A253:E253">
    <cfRule type="cellIs" dxfId="1629" priority="1294" operator="equal">
      <formula>0</formula>
    </cfRule>
  </conditionalFormatting>
  <conditionalFormatting sqref="B226:B229">
    <cfRule type="cellIs" dxfId="1628" priority="1284" operator="equal">
      <formula>0</formula>
    </cfRule>
  </conditionalFormatting>
  <conditionalFormatting sqref="H253:I253">
    <cfRule type="cellIs" dxfId="1627" priority="1295" operator="equal">
      <formula>0</formula>
    </cfRule>
  </conditionalFormatting>
  <conditionalFormatting sqref="E249">
    <cfRule type="cellIs" dxfId="1626" priority="1293" operator="equal">
      <formula>0</formula>
    </cfRule>
  </conditionalFormatting>
  <conditionalFormatting sqref="E242">
    <cfRule type="cellIs" dxfId="1625" priority="1292" operator="equal">
      <formula>0</formula>
    </cfRule>
  </conditionalFormatting>
  <conditionalFormatting sqref="E236">
    <cfRule type="cellIs" dxfId="1624" priority="1264" operator="equal">
      <formula>0</formula>
    </cfRule>
  </conditionalFormatting>
  <conditionalFormatting sqref="A240:E240">
    <cfRule type="cellIs" dxfId="1623" priority="1265" operator="equal">
      <formula>0</formula>
    </cfRule>
  </conditionalFormatting>
  <conditionalFormatting sqref="N249">
    <cfRule type="cellIs" dxfId="1622" priority="1286" operator="equal">
      <formula>0</formula>
    </cfRule>
  </conditionalFormatting>
  <conditionalFormatting sqref="N249">
    <cfRule type="cellIs" dxfId="1621" priority="1285" operator="equal">
      <formula>0</formula>
    </cfRule>
  </conditionalFormatting>
  <conditionalFormatting sqref="A222:D222 A224:E229">
    <cfRule type="cellIs" dxfId="1620" priority="1282" operator="equal">
      <formula>0</formula>
    </cfRule>
  </conditionalFormatting>
  <conditionalFormatting sqref="C226:E229">
    <cfRule type="cellIs" dxfId="1619" priority="1281" operator="equal">
      <formula>0</formula>
    </cfRule>
  </conditionalFormatting>
  <conditionalFormatting sqref="A226:A229 H222:I222 G224:I227 H228:I229">
    <cfRule type="cellIs" dxfId="1618" priority="1283" operator="equal">
      <formula>0</formula>
    </cfRule>
  </conditionalFormatting>
  <conditionalFormatting sqref="G222">
    <cfRule type="cellIs" dxfId="1617" priority="1280" operator="equal">
      <formula>0</formula>
    </cfRule>
  </conditionalFormatting>
  <conditionalFormatting sqref="H223:I223">
    <cfRule type="cellIs" dxfId="1616" priority="1279" operator="equal">
      <formula>0</formula>
    </cfRule>
  </conditionalFormatting>
  <conditionalFormatting sqref="A223:E223">
    <cfRule type="cellIs" dxfId="1615" priority="1278" operator="equal">
      <formula>0</formula>
    </cfRule>
  </conditionalFormatting>
  <conditionalFormatting sqref="E222">
    <cfRule type="cellIs" dxfId="1614" priority="1277" operator="equal">
      <formula>0</formula>
    </cfRule>
  </conditionalFormatting>
  <conditionalFormatting sqref="N226:N229">
    <cfRule type="cellIs" dxfId="1613" priority="1275" operator="equal">
      <formula>0</formula>
    </cfRule>
  </conditionalFormatting>
  <conditionalFormatting sqref="N224:N229">
    <cfRule type="cellIs" dxfId="1612" priority="1276" operator="equal">
      <formula>0</formula>
    </cfRule>
  </conditionalFormatting>
  <conditionalFormatting sqref="N223">
    <cfRule type="cellIs" dxfId="1611" priority="1274" operator="equal">
      <formula>0</formula>
    </cfRule>
  </conditionalFormatting>
  <conditionalFormatting sqref="N222">
    <cfRule type="cellIs" dxfId="1610" priority="1273" operator="equal">
      <formula>0</formula>
    </cfRule>
  </conditionalFormatting>
  <conditionalFormatting sqref="A241:E241 G241:I241">
    <cfRule type="cellIs" dxfId="1609" priority="1272" operator="equal">
      <formula>0</formula>
    </cfRule>
  </conditionalFormatting>
  <conditionalFormatting sqref="G237:G239 G241">
    <cfRule type="cellIs" dxfId="1608" priority="1269" operator="equal">
      <formula>0</formula>
    </cfRule>
  </conditionalFormatting>
  <conditionalFormatting sqref="A237:E239 A236 C236:D236">
    <cfRule type="cellIs" dxfId="1607" priority="1268" operator="equal">
      <formula>0</formula>
    </cfRule>
  </conditionalFormatting>
  <conditionalFormatting sqref="B240">
    <cfRule type="cellIs" dxfId="1606" priority="1267" operator="equal">
      <formula>0</formula>
    </cfRule>
  </conditionalFormatting>
  <conditionalFormatting sqref="H240:I240">
    <cfRule type="cellIs" dxfId="1605" priority="1266" operator="equal">
      <formula>0</formula>
    </cfRule>
  </conditionalFormatting>
  <conditionalFormatting sqref="G243">
    <cfRule type="cellIs" dxfId="1604" priority="1255" operator="equal">
      <formula>0</formula>
    </cfRule>
  </conditionalFormatting>
  <conditionalFormatting sqref="G228:G229">
    <cfRule type="cellIs" dxfId="1603" priority="1254" operator="equal">
      <formula>0</formula>
    </cfRule>
  </conditionalFormatting>
  <conditionalFormatting sqref="G240">
    <cfRule type="cellIs" dxfId="1602" priority="1259" operator="equal">
      <formula>0</formula>
    </cfRule>
  </conditionalFormatting>
  <conditionalFormatting sqref="G247">
    <cfRule type="cellIs" dxfId="1601" priority="1258" operator="equal">
      <formula>0</formula>
    </cfRule>
  </conditionalFormatting>
  <conditionalFormatting sqref="G253">
    <cfRule type="cellIs" dxfId="1600" priority="1257" operator="equal">
      <formula>0</formula>
    </cfRule>
  </conditionalFormatting>
  <conditionalFormatting sqref="G223">
    <cfRule type="cellIs" dxfId="1599" priority="1256" operator="equal">
      <formula>0</formula>
    </cfRule>
  </conditionalFormatting>
  <conditionalFormatting sqref="G266:I266 A266:E266">
    <cfRule type="cellIs" dxfId="1598" priority="1251" operator="equal">
      <formula>0</formula>
    </cfRule>
  </conditionalFormatting>
  <conditionalFormatting sqref="N266">
    <cfRule type="cellIs" dxfId="1597" priority="1250" operator="equal">
      <formula>0</formula>
    </cfRule>
  </conditionalFormatting>
  <conditionalFormatting sqref="A265:E265 G265:I265 H267:I267 A267:E267">
    <cfRule type="cellIs" dxfId="1596" priority="1253" operator="equal">
      <formula>0</formula>
    </cfRule>
  </conditionalFormatting>
  <conditionalFormatting sqref="N265 N267">
    <cfRule type="cellIs" dxfId="1595" priority="1252" operator="equal">
      <formula>0</formula>
    </cfRule>
  </conditionalFormatting>
  <conditionalFormatting sqref="G264:I264 A264:E264">
    <cfRule type="cellIs" dxfId="1594" priority="1244" operator="equal">
      <formula>0</formula>
    </cfRule>
  </conditionalFormatting>
  <conditionalFormatting sqref="N262">
    <cfRule type="cellIs" dxfId="1593" priority="1245" operator="equal">
      <formula>0</formula>
    </cfRule>
  </conditionalFormatting>
  <conditionalFormatting sqref="G267">
    <cfRule type="cellIs" dxfId="1592" priority="1249" operator="equal">
      <formula>0</formula>
    </cfRule>
  </conditionalFormatting>
  <conditionalFormatting sqref="G263:I263 A263:E263">
    <cfRule type="cellIs" dxfId="1591" priority="1248" operator="equal">
      <formula>0</formula>
    </cfRule>
  </conditionalFormatting>
  <conditionalFormatting sqref="N263">
    <cfRule type="cellIs" dxfId="1590" priority="1247" operator="equal">
      <formula>0</formula>
    </cfRule>
  </conditionalFormatting>
  <conditionalFormatting sqref="G262:I262 A262:E262">
    <cfRule type="cellIs" dxfId="1589" priority="1246" operator="equal">
      <formula>0</formula>
    </cfRule>
  </conditionalFormatting>
  <conditionalFormatting sqref="N264">
    <cfRule type="cellIs" dxfId="1588" priority="1243" operator="equal">
      <formula>0</formula>
    </cfRule>
  </conditionalFormatting>
  <conditionalFormatting sqref="D261">
    <cfRule type="cellIs" dxfId="1587" priority="1242" operator="equal">
      <formula>0</formula>
    </cfRule>
  </conditionalFormatting>
  <conditionalFormatting sqref="N255">
    <cfRule type="cellIs" dxfId="1586" priority="1228" operator="equal">
      <formula>0</formula>
    </cfRule>
  </conditionalFormatting>
  <conditionalFormatting sqref="N255">
    <cfRule type="cellIs" dxfId="1585" priority="1227" operator="equal">
      <formula>0</formula>
    </cfRule>
  </conditionalFormatting>
  <conditionalFormatting sqref="B236">
    <cfRule type="cellIs" dxfId="1584" priority="1224" operator="equal">
      <formula>0</formula>
    </cfRule>
  </conditionalFormatting>
  <conditionalFormatting sqref="A255:E258 G255:I258">
    <cfRule type="cellIs" dxfId="1583" priority="1241" operator="equal">
      <formula>0</formula>
    </cfRule>
  </conditionalFormatting>
  <conditionalFormatting sqref="B260">
    <cfRule type="cellIs" dxfId="1582" priority="1240" operator="equal">
      <formula>0</formula>
    </cfRule>
  </conditionalFormatting>
  <conditionalFormatting sqref="E255">
    <cfRule type="cellIs" dxfId="1581" priority="1236" operator="equal">
      <formula>0</formula>
    </cfRule>
  </conditionalFormatting>
  <conditionalFormatting sqref="G256:G258 G260">
    <cfRule type="cellIs" dxfId="1580" priority="1238" operator="equal">
      <formula>0</formula>
    </cfRule>
  </conditionalFormatting>
  <conditionalFormatting sqref="A260:E260">
    <cfRule type="cellIs" dxfId="1579" priority="1237" operator="equal">
      <formula>0</formula>
    </cfRule>
  </conditionalFormatting>
  <conditionalFormatting sqref="G260:I260">
    <cfRule type="cellIs" dxfId="1578" priority="1239" operator="equal">
      <formula>0</formula>
    </cfRule>
  </conditionalFormatting>
  <conditionalFormatting sqref="B259">
    <cfRule type="cellIs" dxfId="1577" priority="1235" operator="equal">
      <formula>0</formula>
    </cfRule>
  </conditionalFormatting>
  <conditionalFormatting sqref="A259:E259">
    <cfRule type="cellIs" dxfId="1576" priority="1233" operator="equal">
      <formula>0</formula>
    </cfRule>
  </conditionalFormatting>
  <conditionalFormatting sqref="H259:I259">
    <cfRule type="cellIs" dxfId="1575" priority="1234" operator="equal">
      <formula>0</formula>
    </cfRule>
  </conditionalFormatting>
  <conditionalFormatting sqref="N260">
    <cfRule type="cellIs" dxfId="1574" priority="1230" operator="equal">
      <formula>0</formula>
    </cfRule>
  </conditionalFormatting>
  <conditionalFormatting sqref="N259">
    <cfRule type="cellIs" dxfId="1573" priority="1229" operator="equal">
      <formula>0</formula>
    </cfRule>
  </conditionalFormatting>
  <conditionalFormatting sqref="N256:N258">
    <cfRule type="cellIs" dxfId="1572" priority="1231" operator="equal">
      <formula>0</formula>
    </cfRule>
  </conditionalFormatting>
  <conditionalFormatting sqref="E255">
    <cfRule type="cellIs" dxfId="1571" priority="1232" operator="equal">
      <formula>0</formula>
    </cfRule>
  </conditionalFormatting>
  <conditionalFormatting sqref="G259">
    <cfRule type="cellIs" dxfId="1570" priority="1226" operator="equal">
      <formula>0</formula>
    </cfRule>
  </conditionalFormatting>
  <conditionalFormatting sqref="B236">
    <cfRule type="cellIs" dxfId="1569" priority="1225" operator="equal">
      <formula>0</formula>
    </cfRule>
  </conditionalFormatting>
  <conditionalFormatting sqref="G234">
    <cfRule type="cellIs" dxfId="1568" priority="1210" operator="equal">
      <formula>0</formula>
    </cfRule>
  </conditionalFormatting>
  <conditionalFormatting sqref="A234:E234">
    <cfRule type="cellIs" dxfId="1567" priority="1216" operator="equal">
      <formula>0</formula>
    </cfRule>
  </conditionalFormatting>
  <conditionalFormatting sqref="E230">
    <cfRule type="cellIs" dxfId="1566" priority="1215" operator="equal">
      <formula>0</formula>
    </cfRule>
  </conditionalFormatting>
  <conditionalFormatting sqref="N235">
    <cfRule type="cellIs" dxfId="1565" priority="1214" operator="equal">
      <formula>0</formula>
    </cfRule>
  </conditionalFormatting>
  <conditionalFormatting sqref="A235:E235 G235:I235">
    <cfRule type="cellIs" dxfId="1564" priority="1223" operator="equal">
      <formula>0</formula>
    </cfRule>
  </conditionalFormatting>
  <conditionalFormatting sqref="B230:B233">
    <cfRule type="cellIs" dxfId="1563" priority="1222" operator="equal">
      <formula>0</formula>
    </cfRule>
  </conditionalFormatting>
  <conditionalFormatting sqref="G230:I233">
    <cfRule type="cellIs" dxfId="1562" priority="1221" operator="equal">
      <formula>0</formula>
    </cfRule>
  </conditionalFormatting>
  <conditionalFormatting sqref="G231:G233 G235">
    <cfRule type="cellIs" dxfId="1561" priority="1220" operator="equal">
      <formula>0</formula>
    </cfRule>
  </conditionalFormatting>
  <conditionalFormatting sqref="B234">
    <cfRule type="cellIs" dxfId="1560" priority="1218" operator="equal">
      <formula>0</formula>
    </cfRule>
  </conditionalFormatting>
  <conditionalFormatting sqref="A231:E233 A230:D230">
    <cfRule type="cellIs" dxfId="1559" priority="1219" operator="equal">
      <formula>0</formula>
    </cfRule>
  </conditionalFormatting>
  <conditionalFormatting sqref="H234:I234">
    <cfRule type="cellIs" dxfId="1558" priority="1217" operator="equal">
      <formula>0</formula>
    </cfRule>
  </conditionalFormatting>
  <conditionalFormatting sqref="N231:N233">
    <cfRule type="cellIs" dxfId="1557" priority="1213" operator="equal">
      <formula>0</formula>
    </cfRule>
  </conditionalFormatting>
  <conditionalFormatting sqref="A347:E347">
    <cfRule type="cellIs" dxfId="1556" priority="1197" operator="equal">
      <formula>0</formula>
    </cfRule>
  </conditionalFormatting>
  <conditionalFormatting sqref="E343">
    <cfRule type="cellIs" dxfId="1555" priority="1196" operator="equal">
      <formula>0</formula>
    </cfRule>
  </conditionalFormatting>
  <conditionalFormatting sqref="G339:G340 G342">
    <cfRule type="cellIs" dxfId="1554" priority="1203" operator="equal">
      <formula>0</formula>
    </cfRule>
  </conditionalFormatting>
  <conditionalFormatting sqref="N343">
    <cfRule type="cellIs" dxfId="1553" priority="1188" operator="equal">
      <formula>0</formula>
    </cfRule>
  </conditionalFormatting>
  <conditionalFormatting sqref="B320:B323">
    <cfRule type="cellIs" dxfId="1552" priority="1187" operator="equal">
      <formula>0</formula>
    </cfRule>
  </conditionalFormatting>
  <conditionalFormatting sqref="A320:A323 H316:I316 G318:I321 H322:I323">
    <cfRule type="cellIs" dxfId="1551" priority="1186" operator="equal">
      <formula>0</formula>
    </cfRule>
  </conditionalFormatting>
  <conditionalFormatting sqref="A316:D316 A318:E323">
    <cfRule type="cellIs" dxfId="1550" priority="1185" operator="equal">
      <formula>0</formula>
    </cfRule>
  </conditionalFormatting>
  <conditionalFormatting sqref="A315 C315:E315 G315:I315">
    <cfRule type="cellIs" dxfId="1549" priority="1209" operator="equal">
      <formula>0</formula>
    </cfRule>
  </conditionalFormatting>
  <conditionalFormatting sqref="B315">
    <cfRule type="cellIs" dxfId="1548" priority="1208" operator="equal">
      <formula>0</formula>
    </cfRule>
  </conditionalFormatting>
  <conditionalFormatting sqref="N315">
    <cfRule type="cellIs" dxfId="1547" priority="1207" operator="equal">
      <formula>0</formula>
    </cfRule>
  </conditionalFormatting>
  <conditionalFormatting sqref="G336:I336 A336:E346 G342:I346 H341:I341 G338:I340 H337:I337">
    <cfRule type="cellIs" dxfId="1546" priority="1206" operator="equal">
      <formula>0</formula>
    </cfRule>
  </conditionalFormatting>
  <conditionalFormatting sqref="B348">
    <cfRule type="cellIs" dxfId="1545" priority="1205" operator="equal">
      <formula>0</formula>
    </cfRule>
  </conditionalFormatting>
  <conditionalFormatting sqref="E343">
    <cfRule type="cellIs" dxfId="1544" priority="1200" operator="equal">
      <formula>0</formula>
    </cfRule>
  </conditionalFormatting>
  <conditionalFormatting sqref="G344:G346 G348">
    <cfRule type="cellIs" dxfId="1543" priority="1202" operator="equal">
      <formula>0</formula>
    </cfRule>
  </conditionalFormatting>
  <conditionalFormatting sqref="A348:E348">
    <cfRule type="cellIs" dxfId="1542" priority="1201" operator="equal">
      <formula>0</formula>
    </cfRule>
  </conditionalFormatting>
  <conditionalFormatting sqref="G348:I348">
    <cfRule type="cellIs" dxfId="1541" priority="1204" operator="equal">
      <formula>0</formula>
    </cfRule>
  </conditionalFormatting>
  <conditionalFormatting sqref="B347">
    <cfRule type="cellIs" dxfId="1540" priority="1199" operator="equal">
      <formula>0</formula>
    </cfRule>
  </conditionalFormatting>
  <conditionalFormatting sqref="E336">
    <cfRule type="cellIs" dxfId="1539" priority="1195" operator="equal">
      <formula>0</formula>
    </cfRule>
  </conditionalFormatting>
  <conditionalFormatting sqref="N336">
    <cfRule type="cellIs" dxfId="1538" priority="1190" operator="equal">
      <formula>0</formula>
    </cfRule>
  </conditionalFormatting>
  <conditionalFormatting sqref="H347:I347">
    <cfRule type="cellIs" dxfId="1537" priority="1198" operator="equal">
      <formula>0</formula>
    </cfRule>
  </conditionalFormatting>
  <conditionalFormatting sqref="N337:N342 N344:N346">
    <cfRule type="cellIs" dxfId="1536" priority="1194" operator="equal">
      <formula>0</formula>
    </cfRule>
  </conditionalFormatting>
  <conditionalFormatting sqref="N348">
    <cfRule type="cellIs" dxfId="1535" priority="1193" operator="equal">
      <formula>0</formula>
    </cfRule>
  </conditionalFormatting>
  <conditionalFormatting sqref="N347">
    <cfRule type="cellIs" dxfId="1534" priority="1192" operator="equal">
      <formula>0</formula>
    </cfRule>
  </conditionalFormatting>
  <conditionalFormatting sqref="N336">
    <cfRule type="cellIs" dxfId="1533" priority="1191" operator="equal">
      <formula>0</formula>
    </cfRule>
  </conditionalFormatting>
  <conditionalFormatting sqref="N343">
    <cfRule type="cellIs" dxfId="1532" priority="1189" operator="equal">
      <formula>0</formula>
    </cfRule>
  </conditionalFormatting>
  <conditionalFormatting sqref="C320:E323">
    <cfRule type="cellIs" dxfId="1531" priority="1184" operator="equal">
      <formula>0</formula>
    </cfRule>
  </conditionalFormatting>
  <conditionalFormatting sqref="G316">
    <cfRule type="cellIs" dxfId="1530" priority="1183" operator="equal">
      <formula>0</formula>
    </cfRule>
  </conditionalFormatting>
  <conditionalFormatting sqref="H317:I317">
    <cfRule type="cellIs" dxfId="1529" priority="1182" operator="equal">
      <formula>0</formula>
    </cfRule>
  </conditionalFormatting>
  <conditionalFormatting sqref="A317:E317">
    <cfRule type="cellIs" dxfId="1528" priority="1181" operator="equal">
      <formula>0</formula>
    </cfRule>
  </conditionalFormatting>
  <conditionalFormatting sqref="E316">
    <cfRule type="cellIs" dxfId="1527" priority="1180" operator="equal">
      <formula>0</formula>
    </cfRule>
  </conditionalFormatting>
  <conditionalFormatting sqref="N320:N323">
    <cfRule type="cellIs" dxfId="1526" priority="1178" operator="equal">
      <formula>0</formula>
    </cfRule>
  </conditionalFormatting>
  <conditionalFormatting sqref="N318:N323">
    <cfRule type="cellIs" dxfId="1525" priority="1179" operator="equal">
      <formula>0</formula>
    </cfRule>
  </conditionalFormatting>
  <conditionalFormatting sqref="N317">
    <cfRule type="cellIs" dxfId="1524" priority="1177" operator="equal">
      <formula>0</formula>
    </cfRule>
  </conditionalFormatting>
  <conditionalFormatting sqref="N316">
    <cfRule type="cellIs" dxfId="1523" priority="1176" operator="equal">
      <formula>0</formula>
    </cfRule>
  </conditionalFormatting>
  <conditionalFormatting sqref="A335:E335 G335:I335">
    <cfRule type="cellIs" dxfId="1522" priority="1175" operator="equal">
      <formula>0</formula>
    </cfRule>
  </conditionalFormatting>
  <conditionalFormatting sqref="B331:B333">
    <cfRule type="cellIs" dxfId="1521" priority="1174" operator="equal">
      <formula>0</formula>
    </cfRule>
  </conditionalFormatting>
  <conditionalFormatting sqref="G331:G333 G335">
    <cfRule type="cellIs" dxfId="1520" priority="1172" operator="equal">
      <formula>0</formula>
    </cfRule>
  </conditionalFormatting>
  <conditionalFormatting sqref="A331:E333 A330 C330:D330">
    <cfRule type="cellIs" dxfId="1519" priority="1171" operator="equal">
      <formula>0</formula>
    </cfRule>
  </conditionalFormatting>
  <conditionalFormatting sqref="G330:I333">
    <cfRule type="cellIs" dxfId="1518" priority="1173" operator="equal">
      <formula>0</formula>
    </cfRule>
  </conditionalFormatting>
  <conditionalFormatting sqref="B334">
    <cfRule type="cellIs" dxfId="1517" priority="1170" operator="equal">
      <formula>0</formula>
    </cfRule>
  </conditionalFormatting>
  <conditionalFormatting sqref="A334:E334">
    <cfRule type="cellIs" dxfId="1516" priority="1168" operator="equal">
      <formula>0</formula>
    </cfRule>
  </conditionalFormatting>
  <conditionalFormatting sqref="H334:I334">
    <cfRule type="cellIs" dxfId="1515" priority="1169" operator="equal">
      <formula>0</formula>
    </cfRule>
  </conditionalFormatting>
  <conditionalFormatting sqref="E330">
    <cfRule type="cellIs" dxfId="1514" priority="1167" operator="equal">
      <formula>0</formula>
    </cfRule>
  </conditionalFormatting>
  <conditionalFormatting sqref="N335">
    <cfRule type="cellIs" dxfId="1513" priority="1166" operator="equal">
      <formula>0</formula>
    </cfRule>
  </conditionalFormatting>
  <conditionalFormatting sqref="N331:N333">
    <cfRule type="cellIs" dxfId="1512" priority="1165" operator="equal">
      <formula>0</formula>
    </cfRule>
  </conditionalFormatting>
  <conditionalFormatting sqref="N334">
    <cfRule type="cellIs" dxfId="1511" priority="1164" operator="equal">
      <formula>0</formula>
    </cfRule>
  </conditionalFormatting>
  <conditionalFormatting sqref="N330">
    <cfRule type="cellIs" dxfId="1510" priority="1163" operator="equal">
      <formula>0</formula>
    </cfRule>
  </conditionalFormatting>
  <conditionalFormatting sqref="G317">
    <cfRule type="cellIs" dxfId="1509" priority="1159" operator="equal">
      <formula>0</formula>
    </cfRule>
  </conditionalFormatting>
  <conditionalFormatting sqref="G337">
    <cfRule type="cellIs" dxfId="1508" priority="1158" operator="equal">
      <formula>0</formula>
    </cfRule>
  </conditionalFormatting>
  <conditionalFormatting sqref="G322:G323">
    <cfRule type="cellIs" dxfId="1507" priority="1157" operator="equal">
      <formula>0</formula>
    </cfRule>
  </conditionalFormatting>
  <conditionalFormatting sqref="G334">
    <cfRule type="cellIs" dxfId="1506" priority="1162" operator="equal">
      <formula>0</formula>
    </cfRule>
  </conditionalFormatting>
  <conditionalFormatting sqref="G341">
    <cfRule type="cellIs" dxfId="1505" priority="1161" operator="equal">
      <formula>0</formula>
    </cfRule>
  </conditionalFormatting>
  <conditionalFormatting sqref="G347">
    <cfRule type="cellIs" dxfId="1504" priority="1160" operator="equal">
      <formula>0</formula>
    </cfRule>
  </conditionalFormatting>
  <conditionalFormatting sqref="G358:I358 A358:E358">
    <cfRule type="cellIs" dxfId="1503" priority="1145" operator="equal">
      <formula>0</formula>
    </cfRule>
  </conditionalFormatting>
  <conditionalFormatting sqref="N358">
    <cfRule type="cellIs" dxfId="1502" priority="1144" operator="equal">
      <formula>0</formula>
    </cfRule>
  </conditionalFormatting>
  <conditionalFormatting sqref="N355">
    <cfRule type="cellIs" dxfId="1501" priority="1155" operator="equal">
      <formula>0</formula>
    </cfRule>
  </conditionalFormatting>
  <conditionalFormatting sqref="A355:C355 G355:I355 E355">
    <cfRule type="cellIs" dxfId="1500" priority="1156" operator="equal">
      <formula>0</formula>
    </cfRule>
  </conditionalFormatting>
  <conditionalFormatting sqref="G360:I360 A360:E360">
    <cfRule type="cellIs" dxfId="1499" priority="1152" operator="equal">
      <formula>0</formula>
    </cfRule>
  </conditionalFormatting>
  <conditionalFormatting sqref="N360">
    <cfRule type="cellIs" dxfId="1498" priority="1151" operator="equal">
      <formula>0</formula>
    </cfRule>
  </conditionalFormatting>
  <conditionalFormatting sqref="A359:E359 G359:I359 H361:I361 A361:E361">
    <cfRule type="cellIs" dxfId="1497" priority="1154" operator="equal">
      <formula>0</formula>
    </cfRule>
  </conditionalFormatting>
  <conditionalFormatting sqref="N359 N361">
    <cfRule type="cellIs" dxfId="1496" priority="1153" operator="equal">
      <formula>0</formula>
    </cfRule>
  </conditionalFormatting>
  <conditionalFormatting sqref="N356">
    <cfRule type="cellIs" dxfId="1495" priority="1146" operator="equal">
      <formula>0</formula>
    </cfRule>
  </conditionalFormatting>
  <conditionalFormatting sqref="G361">
    <cfRule type="cellIs" dxfId="1494" priority="1150" operator="equal">
      <formula>0</formula>
    </cfRule>
  </conditionalFormatting>
  <conditionalFormatting sqref="G357:I357 A357:E357">
    <cfRule type="cellIs" dxfId="1493" priority="1149" operator="equal">
      <formula>0</formula>
    </cfRule>
  </conditionalFormatting>
  <conditionalFormatting sqref="N357">
    <cfRule type="cellIs" dxfId="1492" priority="1148" operator="equal">
      <formula>0</formula>
    </cfRule>
  </conditionalFormatting>
  <conditionalFormatting sqref="G356:I356 A356:E356">
    <cfRule type="cellIs" dxfId="1491" priority="1147" operator="equal">
      <formula>0</formula>
    </cfRule>
  </conditionalFormatting>
  <conditionalFormatting sqref="D355">
    <cfRule type="cellIs" dxfId="1490" priority="1143" operator="equal">
      <formula>0</formula>
    </cfRule>
  </conditionalFormatting>
  <conditionalFormatting sqref="B330">
    <cfRule type="cellIs" dxfId="1489" priority="1126" operator="equal">
      <formula>0</formula>
    </cfRule>
  </conditionalFormatting>
  <conditionalFormatting sqref="N349">
    <cfRule type="cellIs" dxfId="1488" priority="1129" operator="equal">
      <formula>0</formula>
    </cfRule>
  </conditionalFormatting>
  <conditionalFormatting sqref="N349">
    <cfRule type="cellIs" dxfId="1487" priority="1128" operator="equal">
      <formula>0</formula>
    </cfRule>
  </conditionalFormatting>
  <conditionalFormatting sqref="A349:E352 G349:I352">
    <cfRule type="cellIs" dxfId="1486" priority="1142" operator="equal">
      <formula>0</formula>
    </cfRule>
  </conditionalFormatting>
  <conditionalFormatting sqref="B354">
    <cfRule type="cellIs" dxfId="1485" priority="1141" operator="equal">
      <formula>0</formula>
    </cfRule>
  </conditionalFormatting>
  <conditionalFormatting sqref="E349">
    <cfRule type="cellIs" dxfId="1484" priority="1137" operator="equal">
      <formula>0</formula>
    </cfRule>
  </conditionalFormatting>
  <conditionalFormatting sqref="G350:G352 G354">
    <cfRule type="cellIs" dxfId="1483" priority="1139" operator="equal">
      <formula>0</formula>
    </cfRule>
  </conditionalFormatting>
  <conditionalFormatting sqref="A354:E354">
    <cfRule type="cellIs" dxfId="1482" priority="1138" operator="equal">
      <formula>0</formula>
    </cfRule>
  </conditionalFormatting>
  <conditionalFormatting sqref="G354:I354">
    <cfRule type="cellIs" dxfId="1481" priority="1140" operator="equal">
      <formula>0</formula>
    </cfRule>
  </conditionalFormatting>
  <conditionalFormatting sqref="B353">
    <cfRule type="cellIs" dxfId="1480" priority="1136" operator="equal">
      <formula>0</formula>
    </cfRule>
  </conditionalFormatting>
  <conditionalFormatting sqref="A353:E353">
    <cfRule type="cellIs" dxfId="1479" priority="1134" operator="equal">
      <formula>0</formula>
    </cfRule>
  </conditionalFormatting>
  <conditionalFormatting sqref="H353:I353">
    <cfRule type="cellIs" dxfId="1478" priority="1135" operator="equal">
      <formula>0</formula>
    </cfRule>
  </conditionalFormatting>
  <conditionalFormatting sqref="N354">
    <cfRule type="cellIs" dxfId="1477" priority="1131" operator="equal">
      <formula>0</formula>
    </cfRule>
  </conditionalFormatting>
  <conditionalFormatting sqref="N353">
    <cfRule type="cellIs" dxfId="1476" priority="1130" operator="equal">
      <formula>0</formula>
    </cfRule>
  </conditionalFormatting>
  <conditionalFormatting sqref="N350:N352">
    <cfRule type="cellIs" dxfId="1475" priority="1132" operator="equal">
      <formula>0</formula>
    </cfRule>
  </conditionalFormatting>
  <conditionalFormatting sqref="E349">
    <cfRule type="cellIs" dxfId="1474" priority="1133" operator="equal">
      <formula>0</formula>
    </cfRule>
  </conditionalFormatting>
  <conditionalFormatting sqref="G353">
    <cfRule type="cellIs" dxfId="1473" priority="1127" operator="equal">
      <formula>0</formula>
    </cfRule>
  </conditionalFormatting>
  <conditionalFormatting sqref="B330">
    <cfRule type="cellIs" dxfId="1472" priority="1125" operator="equal">
      <formula>0</formula>
    </cfRule>
  </conditionalFormatting>
  <conditionalFormatting sqref="N375">
    <cfRule type="cellIs" dxfId="1471" priority="1014" operator="equal">
      <formula>0</formula>
    </cfRule>
  </conditionalFormatting>
  <conditionalFormatting sqref="N371">
    <cfRule type="cellIs" dxfId="1470" priority="1013" operator="equal">
      <formula>0</formula>
    </cfRule>
  </conditionalFormatting>
  <conditionalFormatting sqref="G328">
    <cfRule type="cellIs" dxfId="1469" priority="1111" operator="equal">
      <formula>0</formula>
    </cfRule>
  </conditionalFormatting>
  <conditionalFormatting sqref="A328:E328">
    <cfRule type="cellIs" dxfId="1468" priority="1117" operator="equal">
      <formula>0</formula>
    </cfRule>
  </conditionalFormatting>
  <conditionalFormatting sqref="E324">
    <cfRule type="cellIs" dxfId="1467" priority="1116" operator="equal">
      <formula>0</formula>
    </cfRule>
  </conditionalFormatting>
  <conditionalFormatting sqref="N329">
    <cfRule type="cellIs" dxfId="1466" priority="1115" operator="equal">
      <formula>0</formula>
    </cfRule>
  </conditionalFormatting>
  <conditionalFormatting sqref="A329:E329 G329:I329">
    <cfRule type="cellIs" dxfId="1465" priority="1124" operator="equal">
      <formula>0</formula>
    </cfRule>
  </conditionalFormatting>
  <conditionalFormatting sqref="B324:B327">
    <cfRule type="cellIs" dxfId="1464" priority="1123" operator="equal">
      <formula>0</formula>
    </cfRule>
  </conditionalFormatting>
  <conditionalFormatting sqref="G324:I327">
    <cfRule type="cellIs" dxfId="1463" priority="1122" operator="equal">
      <formula>0</formula>
    </cfRule>
  </conditionalFormatting>
  <conditionalFormatting sqref="G325:G327 G329">
    <cfRule type="cellIs" dxfId="1462" priority="1121" operator="equal">
      <formula>0</formula>
    </cfRule>
  </conditionalFormatting>
  <conditionalFormatting sqref="B328">
    <cfRule type="cellIs" dxfId="1461" priority="1119" operator="equal">
      <formula>0</formula>
    </cfRule>
  </conditionalFormatting>
  <conditionalFormatting sqref="A325:E327 A324:D324">
    <cfRule type="cellIs" dxfId="1460" priority="1120" operator="equal">
      <formula>0</formula>
    </cfRule>
  </conditionalFormatting>
  <conditionalFormatting sqref="H328:I328">
    <cfRule type="cellIs" dxfId="1459" priority="1118" operator="equal">
      <formula>0</formula>
    </cfRule>
  </conditionalFormatting>
  <conditionalFormatting sqref="N325:N327">
    <cfRule type="cellIs" dxfId="1458" priority="1114" operator="equal">
      <formula>0</formula>
    </cfRule>
  </conditionalFormatting>
  <conditionalFormatting sqref="N418">
    <cfRule type="cellIs" dxfId="1457" priority="914" operator="equal">
      <formula>0</formula>
    </cfRule>
  </conditionalFormatting>
  <conditionalFormatting sqref="N422">
    <cfRule type="cellIs" dxfId="1456" priority="915" operator="equal">
      <formula>0</formula>
    </cfRule>
  </conditionalFormatting>
  <conditionalFormatting sqref="A394:E394">
    <cfRule type="cellIs" dxfId="1455" priority="1098" operator="equal">
      <formula>0</formula>
    </cfRule>
  </conditionalFormatting>
  <conditionalFormatting sqref="E390">
    <cfRule type="cellIs" dxfId="1454" priority="1097" operator="equal">
      <formula>0</formula>
    </cfRule>
  </conditionalFormatting>
  <conditionalFormatting sqref="G386:G387 G389">
    <cfRule type="cellIs" dxfId="1453" priority="1104" operator="equal">
      <formula>0</formula>
    </cfRule>
  </conditionalFormatting>
  <conditionalFormatting sqref="N390">
    <cfRule type="cellIs" dxfId="1452" priority="1089" operator="equal">
      <formula>0</formula>
    </cfRule>
  </conditionalFormatting>
  <conditionalFormatting sqref="B367:B370">
    <cfRule type="cellIs" dxfId="1451" priority="1088" operator="equal">
      <formula>0</formula>
    </cfRule>
  </conditionalFormatting>
  <conditionalFormatting sqref="A367:A370 H363:I363 G365:I368 H369:I370">
    <cfRule type="cellIs" dxfId="1450" priority="1087" operator="equal">
      <formula>0</formula>
    </cfRule>
  </conditionalFormatting>
  <conditionalFormatting sqref="A363:D363 A365:E370">
    <cfRule type="cellIs" dxfId="1449" priority="1086" operator="equal">
      <formula>0</formula>
    </cfRule>
  </conditionalFormatting>
  <conditionalFormatting sqref="A362 C362:E362 G362:I362">
    <cfRule type="cellIs" dxfId="1448" priority="1110" operator="equal">
      <formula>0</formula>
    </cfRule>
  </conditionalFormatting>
  <conditionalFormatting sqref="B362">
    <cfRule type="cellIs" dxfId="1447" priority="1109" operator="equal">
      <formula>0</formula>
    </cfRule>
  </conditionalFormatting>
  <conditionalFormatting sqref="N362">
    <cfRule type="cellIs" dxfId="1446" priority="1108" operator="equal">
      <formula>0</formula>
    </cfRule>
  </conditionalFormatting>
  <conditionalFormatting sqref="G383:I383 A383:E393 G389:I393 H388:I388 G385:I387 H384:I384">
    <cfRule type="cellIs" dxfId="1445" priority="1107" operator="equal">
      <formula>0</formula>
    </cfRule>
  </conditionalFormatting>
  <conditionalFormatting sqref="B395">
    <cfRule type="cellIs" dxfId="1444" priority="1106" operator="equal">
      <formula>0</formula>
    </cfRule>
  </conditionalFormatting>
  <conditionalFormatting sqref="E390">
    <cfRule type="cellIs" dxfId="1443" priority="1101" operator="equal">
      <formula>0</formula>
    </cfRule>
  </conditionalFormatting>
  <conditionalFormatting sqref="G391:G393 G395">
    <cfRule type="cellIs" dxfId="1442" priority="1103" operator="equal">
      <formula>0</formula>
    </cfRule>
  </conditionalFormatting>
  <conditionalFormatting sqref="A395:E395">
    <cfRule type="cellIs" dxfId="1441" priority="1102" operator="equal">
      <formula>0</formula>
    </cfRule>
  </conditionalFormatting>
  <conditionalFormatting sqref="G395:I395">
    <cfRule type="cellIs" dxfId="1440" priority="1105" operator="equal">
      <formula>0</formula>
    </cfRule>
  </conditionalFormatting>
  <conditionalFormatting sqref="B394">
    <cfRule type="cellIs" dxfId="1439" priority="1100" operator="equal">
      <formula>0</formula>
    </cfRule>
  </conditionalFormatting>
  <conditionalFormatting sqref="E383">
    <cfRule type="cellIs" dxfId="1438" priority="1096" operator="equal">
      <formula>0</formula>
    </cfRule>
  </conditionalFormatting>
  <conditionalFormatting sqref="N383">
    <cfRule type="cellIs" dxfId="1437" priority="1091" operator="equal">
      <formula>0</formula>
    </cfRule>
  </conditionalFormatting>
  <conditionalFormatting sqref="H394:I394">
    <cfRule type="cellIs" dxfId="1436" priority="1099" operator="equal">
      <formula>0</formula>
    </cfRule>
  </conditionalFormatting>
  <conditionalFormatting sqref="N384:N389 N391:N393">
    <cfRule type="cellIs" dxfId="1435" priority="1095" operator="equal">
      <formula>0</formula>
    </cfRule>
  </conditionalFormatting>
  <conditionalFormatting sqref="N395">
    <cfRule type="cellIs" dxfId="1434" priority="1094" operator="equal">
      <formula>0</formula>
    </cfRule>
  </conditionalFormatting>
  <conditionalFormatting sqref="N394">
    <cfRule type="cellIs" dxfId="1433" priority="1093" operator="equal">
      <formula>0</formula>
    </cfRule>
  </conditionalFormatting>
  <conditionalFormatting sqref="N383">
    <cfRule type="cellIs" dxfId="1432" priority="1092" operator="equal">
      <formula>0</formula>
    </cfRule>
  </conditionalFormatting>
  <conditionalFormatting sqref="N390">
    <cfRule type="cellIs" dxfId="1431" priority="1090" operator="equal">
      <formula>0</formula>
    </cfRule>
  </conditionalFormatting>
  <conditionalFormatting sqref="C367:E370">
    <cfRule type="cellIs" dxfId="1430" priority="1085" operator="equal">
      <formula>0</formula>
    </cfRule>
  </conditionalFormatting>
  <conditionalFormatting sqref="G363">
    <cfRule type="cellIs" dxfId="1429" priority="1084" operator="equal">
      <formula>0</formula>
    </cfRule>
  </conditionalFormatting>
  <conditionalFormatting sqref="H364:I364">
    <cfRule type="cellIs" dxfId="1428" priority="1083" operator="equal">
      <formula>0</formula>
    </cfRule>
  </conditionalFormatting>
  <conditionalFormatting sqref="A364:E364">
    <cfRule type="cellIs" dxfId="1427" priority="1082" operator="equal">
      <formula>0</formula>
    </cfRule>
  </conditionalFormatting>
  <conditionalFormatting sqref="E363">
    <cfRule type="cellIs" dxfId="1426" priority="1081" operator="equal">
      <formula>0</formula>
    </cfRule>
  </conditionalFormatting>
  <conditionalFormatting sqref="N367:N370">
    <cfRule type="cellIs" dxfId="1425" priority="1079" operator="equal">
      <formula>0</formula>
    </cfRule>
  </conditionalFormatting>
  <conditionalFormatting sqref="N365:N370">
    <cfRule type="cellIs" dxfId="1424" priority="1080" operator="equal">
      <formula>0</formula>
    </cfRule>
  </conditionalFormatting>
  <conditionalFormatting sqref="N364">
    <cfRule type="cellIs" dxfId="1423" priority="1078" operator="equal">
      <formula>0</formula>
    </cfRule>
  </conditionalFormatting>
  <conditionalFormatting sqref="N363">
    <cfRule type="cellIs" dxfId="1422" priority="1077" operator="equal">
      <formula>0</formula>
    </cfRule>
  </conditionalFormatting>
  <conditionalFormatting sqref="A382:E382 G382:I382">
    <cfRule type="cellIs" dxfId="1421" priority="1076" operator="equal">
      <formula>0</formula>
    </cfRule>
  </conditionalFormatting>
  <conditionalFormatting sqref="B378:B380">
    <cfRule type="cellIs" dxfId="1420" priority="1075" operator="equal">
      <formula>0</formula>
    </cfRule>
  </conditionalFormatting>
  <conditionalFormatting sqref="G378:G380 G382">
    <cfRule type="cellIs" dxfId="1419" priority="1073" operator="equal">
      <formula>0</formula>
    </cfRule>
  </conditionalFormatting>
  <conditionalFormatting sqref="A378:E380 A377 C377:D377">
    <cfRule type="cellIs" dxfId="1418" priority="1072" operator="equal">
      <formula>0</formula>
    </cfRule>
  </conditionalFormatting>
  <conditionalFormatting sqref="G377:I380">
    <cfRule type="cellIs" dxfId="1417" priority="1074" operator="equal">
      <formula>0</formula>
    </cfRule>
  </conditionalFormatting>
  <conditionalFormatting sqref="B381">
    <cfRule type="cellIs" dxfId="1416" priority="1071" operator="equal">
      <formula>0</formula>
    </cfRule>
  </conditionalFormatting>
  <conditionalFormatting sqref="A381:E381">
    <cfRule type="cellIs" dxfId="1415" priority="1069" operator="equal">
      <formula>0</formula>
    </cfRule>
  </conditionalFormatting>
  <conditionalFormatting sqref="H381:I381">
    <cfRule type="cellIs" dxfId="1414" priority="1070" operator="equal">
      <formula>0</formula>
    </cfRule>
  </conditionalFormatting>
  <conditionalFormatting sqref="E377">
    <cfRule type="cellIs" dxfId="1413" priority="1068" operator="equal">
      <formula>0</formula>
    </cfRule>
  </conditionalFormatting>
  <conditionalFormatting sqref="N382">
    <cfRule type="cellIs" dxfId="1412" priority="1067" operator="equal">
      <formula>0</formula>
    </cfRule>
  </conditionalFormatting>
  <conditionalFormatting sqref="N378:N380">
    <cfRule type="cellIs" dxfId="1411" priority="1066" operator="equal">
      <formula>0</formula>
    </cfRule>
  </conditionalFormatting>
  <conditionalFormatting sqref="N381">
    <cfRule type="cellIs" dxfId="1410" priority="1065" operator="equal">
      <formula>0</formula>
    </cfRule>
  </conditionalFormatting>
  <conditionalFormatting sqref="N377">
    <cfRule type="cellIs" dxfId="1409" priority="1064" operator="equal">
      <formula>0</formula>
    </cfRule>
  </conditionalFormatting>
  <conditionalFormatting sqref="G364">
    <cfRule type="cellIs" dxfId="1408" priority="1060" operator="equal">
      <formula>0</formula>
    </cfRule>
  </conditionalFormatting>
  <conditionalFormatting sqref="G384">
    <cfRule type="cellIs" dxfId="1407" priority="1059" operator="equal">
      <formula>0</formula>
    </cfRule>
  </conditionalFormatting>
  <conditionalFormatting sqref="G369:G370">
    <cfRule type="cellIs" dxfId="1406" priority="1058" operator="equal">
      <formula>0</formula>
    </cfRule>
  </conditionalFormatting>
  <conditionalFormatting sqref="G381">
    <cfRule type="cellIs" dxfId="1405" priority="1063" operator="equal">
      <formula>0</formula>
    </cfRule>
  </conditionalFormatting>
  <conditionalFormatting sqref="G388">
    <cfRule type="cellIs" dxfId="1404" priority="1062" operator="equal">
      <formula>0</formula>
    </cfRule>
  </conditionalFormatting>
  <conditionalFormatting sqref="G394">
    <cfRule type="cellIs" dxfId="1403" priority="1061" operator="equal">
      <formula>0</formula>
    </cfRule>
  </conditionalFormatting>
  <conditionalFormatting sqref="G405:I405 A405:E405">
    <cfRule type="cellIs" dxfId="1402" priority="1046" operator="equal">
      <formula>0</formula>
    </cfRule>
  </conditionalFormatting>
  <conditionalFormatting sqref="N405">
    <cfRule type="cellIs" dxfId="1401" priority="1045" operator="equal">
      <formula>0</formula>
    </cfRule>
  </conditionalFormatting>
  <conditionalFormatting sqref="N402">
    <cfRule type="cellIs" dxfId="1400" priority="1056" operator="equal">
      <formula>0</formula>
    </cfRule>
  </conditionalFormatting>
  <conditionalFormatting sqref="A402:C402 G402:I402 E402">
    <cfRule type="cellIs" dxfId="1399" priority="1057" operator="equal">
      <formula>0</formula>
    </cfRule>
  </conditionalFormatting>
  <conditionalFormatting sqref="G407:I407 A407:E407">
    <cfRule type="cellIs" dxfId="1398" priority="1053" operator="equal">
      <formula>0</formula>
    </cfRule>
  </conditionalFormatting>
  <conditionalFormatting sqref="N407">
    <cfRule type="cellIs" dxfId="1397" priority="1052" operator="equal">
      <formula>0</formula>
    </cfRule>
  </conditionalFormatting>
  <conditionalFormatting sqref="A406:E406 G406:I406 H408:I408 A408:E408">
    <cfRule type="cellIs" dxfId="1396" priority="1055" operator="equal">
      <formula>0</formula>
    </cfRule>
  </conditionalFormatting>
  <conditionalFormatting sqref="N406 N408">
    <cfRule type="cellIs" dxfId="1395" priority="1054" operator="equal">
      <formula>0</formula>
    </cfRule>
  </conditionalFormatting>
  <conditionalFormatting sqref="N403">
    <cfRule type="cellIs" dxfId="1394" priority="1047" operator="equal">
      <formula>0</formula>
    </cfRule>
  </conditionalFormatting>
  <conditionalFormatting sqref="G408">
    <cfRule type="cellIs" dxfId="1393" priority="1051" operator="equal">
      <formula>0</formula>
    </cfRule>
  </conditionalFormatting>
  <conditionalFormatting sqref="G404:I404 A404:E404">
    <cfRule type="cellIs" dxfId="1392" priority="1050" operator="equal">
      <formula>0</formula>
    </cfRule>
  </conditionalFormatting>
  <conditionalFormatting sqref="N404">
    <cfRule type="cellIs" dxfId="1391" priority="1049" operator="equal">
      <formula>0</formula>
    </cfRule>
  </conditionalFormatting>
  <conditionalFormatting sqref="G403:I403 A403:E403">
    <cfRule type="cellIs" dxfId="1390" priority="1048" operator="equal">
      <formula>0</formula>
    </cfRule>
  </conditionalFormatting>
  <conditionalFormatting sqref="D402">
    <cfRule type="cellIs" dxfId="1389" priority="1044" operator="equal">
      <formula>0</formula>
    </cfRule>
  </conditionalFormatting>
  <conditionalFormatting sqref="B377">
    <cfRule type="cellIs" dxfId="1388" priority="1027" operator="equal">
      <formula>0</formula>
    </cfRule>
  </conditionalFormatting>
  <conditionalFormatting sqref="N396">
    <cfRule type="cellIs" dxfId="1387" priority="1030" operator="equal">
      <formula>0</formula>
    </cfRule>
  </conditionalFormatting>
  <conditionalFormatting sqref="N396">
    <cfRule type="cellIs" dxfId="1386" priority="1029" operator="equal">
      <formula>0</formula>
    </cfRule>
  </conditionalFormatting>
  <conditionalFormatting sqref="A396:E399 G396:I399">
    <cfRule type="cellIs" dxfId="1385" priority="1043" operator="equal">
      <formula>0</formula>
    </cfRule>
  </conditionalFormatting>
  <conditionalFormatting sqref="B401">
    <cfRule type="cellIs" dxfId="1384" priority="1042" operator="equal">
      <formula>0</formula>
    </cfRule>
  </conditionalFormatting>
  <conditionalFormatting sqref="E396">
    <cfRule type="cellIs" dxfId="1383" priority="1038" operator="equal">
      <formula>0</formula>
    </cfRule>
  </conditionalFormatting>
  <conditionalFormatting sqref="G397:G399 G401">
    <cfRule type="cellIs" dxfId="1382" priority="1040" operator="equal">
      <formula>0</formula>
    </cfRule>
  </conditionalFormatting>
  <conditionalFormatting sqref="A401:E401">
    <cfRule type="cellIs" dxfId="1381" priority="1039" operator="equal">
      <formula>0</formula>
    </cfRule>
  </conditionalFormatting>
  <conditionalFormatting sqref="G401:I401">
    <cfRule type="cellIs" dxfId="1380" priority="1041" operator="equal">
      <formula>0</formula>
    </cfRule>
  </conditionalFormatting>
  <conditionalFormatting sqref="B400">
    <cfRule type="cellIs" dxfId="1379" priority="1037" operator="equal">
      <formula>0</formula>
    </cfRule>
  </conditionalFormatting>
  <conditionalFormatting sqref="A400:E400">
    <cfRule type="cellIs" dxfId="1378" priority="1035" operator="equal">
      <formula>0</formula>
    </cfRule>
  </conditionalFormatting>
  <conditionalFormatting sqref="H400:I400">
    <cfRule type="cellIs" dxfId="1377" priority="1036" operator="equal">
      <formula>0</formula>
    </cfRule>
  </conditionalFormatting>
  <conditionalFormatting sqref="N401">
    <cfRule type="cellIs" dxfId="1376" priority="1032" operator="equal">
      <formula>0</formula>
    </cfRule>
  </conditionalFormatting>
  <conditionalFormatting sqref="N400">
    <cfRule type="cellIs" dxfId="1375" priority="1031" operator="equal">
      <formula>0</formula>
    </cfRule>
  </conditionalFormatting>
  <conditionalFormatting sqref="N397:N399">
    <cfRule type="cellIs" dxfId="1374" priority="1033" operator="equal">
      <formula>0</formula>
    </cfRule>
  </conditionalFormatting>
  <conditionalFormatting sqref="E396">
    <cfRule type="cellIs" dxfId="1373" priority="1034" operator="equal">
      <formula>0</formula>
    </cfRule>
  </conditionalFormatting>
  <conditionalFormatting sqref="G400">
    <cfRule type="cellIs" dxfId="1372" priority="1028" operator="equal">
      <formula>0</formula>
    </cfRule>
  </conditionalFormatting>
  <conditionalFormatting sqref="B377">
    <cfRule type="cellIs" dxfId="1371" priority="1026" operator="equal">
      <formula>0</formula>
    </cfRule>
  </conditionalFormatting>
  <conditionalFormatting sqref="G375">
    <cfRule type="cellIs" dxfId="1370" priority="1012" operator="equal">
      <formula>0</formula>
    </cfRule>
  </conditionalFormatting>
  <conditionalFormatting sqref="A375:E375">
    <cfRule type="cellIs" dxfId="1369" priority="1018" operator="equal">
      <formula>0</formula>
    </cfRule>
  </conditionalFormatting>
  <conditionalFormatting sqref="E371">
    <cfRule type="cellIs" dxfId="1368" priority="1017" operator="equal">
      <formula>0</formula>
    </cfRule>
  </conditionalFormatting>
  <conditionalFormatting sqref="N376">
    <cfRule type="cellIs" dxfId="1367" priority="1016" operator="equal">
      <formula>0</formula>
    </cfRule>
  </conditionalFormatting>
  <conditionalFormatting sqref="A376:E376 G376:I376">
    <cfRule type="cellIs" dxfId="1366" priority="1025" operator="equal">
      <formula>0</formula>
    </cfRule>
  </conditionalFormatting>
  <conditionalFormatting sqref="B371:B374">
    <cfRule type="cellIs" dxfId="1365" priority="1024" operator="equal">
      <formula>0</formula>
    </cfRule>
  </conditionalFormatting>
  <conditionalFormatting sqref="G371:I374">
    <cfRule type="cellIs" dxfId="1364" priority="1023" operator="equal">
      <formula>0</formula>
    </cfRule>
  </conditionalFormatting>
  <conditionalFormatting sqref="G372:G374 G376">
    <cfRule type="cellIs" dxfId="1363" priority="1022" operator="equal">
      <formula>0</formula>
    </cfRule>
  </conditionalFormatting>
  <conditionalFormatting sqref="B375">
    <cfRule type="cellIs" dxfId="1362" priority="1020" operator="equal">
      <formula>0</formula>
    </cfRule>
  </conditionalFormatting>
  <conditionalFormatting sqref="A372:E374 A371:D371">
    <cfRule type="cellIs" dxfId="1361" priority="1021" operator="equal">
      <formula>0</formula>
    </cfRule>
  </conditionalFormatting>
  <conditionalFormatting sqref="H375:I375">
    <cfRule type="cellIs" dxfId="1360" priority="1019" operator="equal">
      <formula>0</formula>
    </cfRule>
  </conditionalFormatting>
  <conditionalFormatting sqref="N372:N374">
    <cfRule type="cellIs" dxfId="1359" priority="1015" operator="equal">
      <formula>0</formula>
    </cfRule>
  </conditionalFormatting>
  <conditionalFormatting sqref="N469">
    <cfRule type="cellIs" dxfId="1358" priority="816" operator="equal">
      <formula>0</formula>
    </cfRule>
  </conditionalFormatting>
  <conditionalFormatting sqref="N465">
    <cfRule type="cellIs" dxfId="1357" priority="815" operator="equal">
      <formula>0</formula>
    </cfRule>
  </conditionalFormatting>
  <conditionalFormatting sqref="A441:E441">
    <cfRule type="cellIs" dxfId="1356" priority="999" operator="equal">
      <formula>0</formula>
    </cfRule>
  </conditionalFormatting>
  <conditionalFormatting sqref="E437">
    <cfRule type="cellIs" dxfId="1355" priority="998" operator="equal">
      <formula>0</formula>
    </cfRule>
  </conditionalFormatting>
  <conditionalFormatting sqref="G433:G434 G436">
    <cfRule type="cellIs" dxfId="1354" priority="1005" operator="equal">
      <formula>0</formula>
    </cfRule>
  </conditionalFormatting>
  <conditionalFormatting sqref="N437">
    <cfRule type="cellIs" dxfId="1353" priority="990" operator="equal">
      <formula>0</formula>
    </cfRule>
  </conditionalFormatting>
  <conditionalFormatting sqref="B414:B417">
    <cfRule type="cellIs" dxfId="1352" priority="989" operator="equal">
      <formula>0</formula>
    </cfRule>
  </conditionalFormatting>
  <conditionalFormatting sqref="A414:A417 H410:I410 G412:I415 H416:I417">
    <cfRule type="cellIs" dxfId="1351" priority="988" operator="equal">
      <formula>0</formula>
    </cfRule>
  </conditionalFormatting>
  <conditionalFormatting sqref="A410:D410 A412:E417">
    <cfRule type="cellIs" dxfId="1350" priority="987" operator="equal">
      <formula>0</formula>
    </cfRule>
  </conditionalFormatting>
  <conditionalFormatting sqref="A409 C409:E409 G409:I409">
    <cfRule type="cellIs" dxfId="1349" priority="1011" operator="equal">
      <formula>0</formula>
    </cfRule>
  </conditionalFormatting>
  <conditionalFormatting sqref="B409">
    <cfRule type="cellIs" dxfId="1348" priority="1010" operator="equal">
      <formula>0</formula>
    </cfRule>
  </conditionalFormatting>
  <conditionalFormatting sqref="N409">
    <cfRule type="cellIs" dxfId="1347" priority="1009" operator="equal">
      <formula>0</formula>
    </cfRule>
  </conditionalFormatting>
  <conditionalFormatting sqref="G430:I430 A430:E440 G436:I440 H435:I435 G432:I434 H431:I431">
    <cfRule type="cellIs" dxfId="1346" priority="1008" operator="equal">
      <formula>0</formula>
    </cfRule>
  </conditionalFormatting>
  <conditionalFormatting sqref="B442">
    <cfRule type="cellIs" dxfId="1345" priority="1007" operator="equal">
      <formula>0</formula>
    </cfRule>
  </conditionalFormatting>
  <conditionalFormatting sqref="E437">
    <cfRule type="cellIs" dxfId="1344" priority="1002" operator="equal">
      <formula>0</formula>
    </cfRule>
  </conditionalFormatting>
  <conditionalFormatting sqref="G438:G440 G442">
    <cfRule type="cellIs" dxfId="1343" priority="1004" operator="equal">
      <formula>0</formula>
    </cfRule>
  </conditionalFormatting>
  <conditionalFormatting sqref="A442:E442">
    <cfRule type="cellIs" dxfId="1342" priority="1003" operator="equal">
      <formula>0</formula>
    </cfRule>
  </conditionalFormatting>
  <conditionalFormatting sqref="G442:I442">
    <cfRule type="cellIs" dxfId="1341" priority="1006" operator="equal">
      <formula>0</formula>
    </cfRule>
  </conditionalFormatting>
  <conditionalFormatting sqref="B441">
    <cfRule type="cellIs" dxfId="1340" priority="1001" operator="equal">
      <formula>0</formula>
    </cfRule>
  </conditionalFormatting>
  <conditionalFormatting sqref="E430">
    <cfRule type="cellIs" dxfId="1339" priority="997" operator="equal">
      <formula>0</formula>
    </cfRule>
  </conditionalFormatting>
  <conditionalFormatting sqref="N430">
    <cfRule type="cellIs" dxfId="1338" priority="992" operator="equal">
      <formula>0</formula>
    </cfRule>
  </conditionalFormatting>
  <conditionalFormatting sqref="H441:I441">
    <cfRule type="cellIs" dxfId="1337" priority="1000" operator="equal">
      <formula>0</formula>
    </cfRule>
  </conditionalFormatting>
  <conditionalFormatting sqref="N431:N436 N438:N440">
    <cfRule type="cellIs" dxfId="1336" priority="996" operator="equal">
      <formula>0</formula>
    </cfRule>
  </conditionalFormatting>
  <conditionalFormatting sqref="N442">
    <cfRule type="cellIs" dxfId="1335" priority="995" operator="equal">
      <formula>0</formula>
    </cfRule>
  </conditionalFormatting>
  <conditionalFormatting sqref="N441">
    <cfRule type="cellIs" dxfId="1334" priority="994" operator="equal">
      <formula>0</formula>
    </cfRule>
  </conditionalFormatting>
  <conditionalFormatting sqref="N430">
    <cfRule type="cellIs" dxfId="1333" priority="993" operator="equal">
      <formula>0</formula>
    </cfRule>
  </conditionalFormatting>
  <conditionalFormatting sqref="N437">
    <cfRule type="cellIs" dxfId="1332" priority="991" operator="equal">
      <formula>0</formula>
    </cfRule>
  </conditionalFormatting>
  <conditionalFormatting sqref="C414:E417">
    <cfRule type="cellIs" dxfId="1331" priority="986" operator="equal">
      <formula>0</formula>
    </cfRule>
  </conditionalFormatting>
  <conditionalFormatting sqref="G410">
    <cfRule type="cellIs" dxfId="1330" priority="985" operator="equal">
      <formula>0</formula>
    </cfRule>
  </conditionalFormatting>
  <conditionalFormatting sqref="H411:I411">
    <cfRule type="cellIs" dxfId="1329" priority="984" operator="equal">
      <formula>0</formula>
    </cfRule>
  </conditionalFormatting>
  <conditionalFormatting sqref="A411:E411">
    <cfRule type="cellIs" dxfId="1328" priority="983" operator="equal">
      <formula>0</formula>
    </cfRule>
  </conditionalFormatting>
  <conditionalFormatting sqref="E410">
    <cfRule type="cellIs" dxfId="1327" priority="982" operator="equal">
      <formula>0</formula>
    </cfRule>
  </conditionalFormatting>
  <conditionalFormatting sqref="N414:N417">
    <cfRule type="cellIs" dxfId="1326" priority="980" operator="equal">
      <formula>0</formula>
    </cfRule>
  </conditionalFormatting>
  <conditionalFormatting sqref="N412:N417">
    <cfRule type="cellIs" dxfId="1325" priority="981" operator="equal">
      <formula>0</formula>
    </cfRule>
  </conditionalFormatting>
  <conditionalFormatting sqref="N411">
    <cfRule type="cellIs" dxfId="1324" priority="979" operator="equal">
      <formula>0</formula>
    </cfRule>
  </conditionalFormatting>
  <conditionalFormatting sqref="N410">
    <cfRule type="cellIs" dxfId="1323" priority="978" operator="equal">
      <formula>0</formula>
    </cfRule>
  </conditionalFormatting>
  <conditionalFormatting sqref="A429:E429 G429:I429">
    <cfRule type="cellIs" dxfId="1322" priority="977" operator="equal">
      <formula>0</formula>
    </cfRule>
  </conditionalFormatting>
  <conditionalFormatting sqref="B425:B427">
    <cfRule type="cellIs" dxfId="1321" priority="976" operator="equal">
      <formula>0</formula>
    </cfRule>
  </conditionalFormatting>
  <conditionalFormatting sqref="G425:G427 G429">
    <cfRule type="cellIs" dxfId="1320" priority="974" operator="equal">
      <formula>0</formula>
    </cfRule>
  </conditionalFormatting>
  <conditionalFormatting sqref="A425:E427 A424 C424:D424">
    <cfRule type="cellIs" dxfId="1319" priority="973" operator="equal">
      <formula>0</formula>
    </cfRule>
  </conditionalFormatting>
  <conditionalFormatting sqref="G424:I427">
    <cfRule type="cellIs" dxfId="1318" priority="975" operator="equal">
      <formula>0</formula>
    </cfRule>
  </conditionalFormatting>
  <conditionalFormatting sqref="B428">
    <cfRule type="cellIs" dxfId="1317" priority="972" operator="equal">
      <formula>0</formula>
    </cfRule>
  </conditionalFormatting>
  <conditionalFormatting sqref="A428:E428">
    <cfRule type="cellIs" dxfId="1316" priority="970" operator="equal">
      <formula>0</formula>
    </cfRule>
  </conditionalFormatting>
  <conditionalFormatting sqref="H428:I428">
    <cfRule type="cellIs" dxfId="1315" priority="971" operator="equal">
      <formula>0</formula>
    </cfRule>
  </conditionalFormatting>
  <conditionalFormatting sqref="E424">
    <cfRule type="cellIs" dxfId="1314" priority="969" operator="equal">
      <formula>0</formula>
    </cfRule>
  </conditionalFormatting>
  <conditionalFormatting sqref="N429">
    <cfRule type="cellIs" dxfId="1313" priority="968" operator="equal">
      <formula>0</formula>
    </cfRule>
  </conditionalFormatting>
  <conditionalFormatting sqref="N425:N427">
    <cfRule type="cellIs" dxfId="1312" priority="967" operator="equal">
      <formula>0</formula>
    </cfRule>
  </conditionalFormatting>
  <conditionalFormatting sqref="N428">
    <cfRule type="cellIs" dxfId="1311" priority="966" operator="equal">
      <formula>0</formula>
    </cfRule>
  </conditionalFormatting>
  <conditionalFormatting sqref="N424">
    <cfRule type="cellIs" dxfId="1310" priority="965" operator="equal">
      <formula>0</formula>
    </cfRule>
  </conditionalFormatting>
  <conditionalFormatting sqref="G411">
    <cfRule type="cellIs" dxfId="1309" priority="961" operator="equal">
      <formula>0</formula>
    </cfRule>
  </conditionalFormatting>
  <conditionalFormatting sqref="G431">
    <cfRule type="cellIs" dxfId="1308" priority="960" operator="equal">
      <formula>0</formula>
    </cfRule>
  </conditionalFormatting>
  <conditionalFormatting sqref="G416:G417">
    <cfRule type="cellIs" dxfId="1307" priority="959" operator="equal">
      <formula>0</formula>
    </cfRule>
  </conditionalFormatting>
  <conditionalFormatting sqref="G428">
    <cfRule type="cellIs" dxfId="1306" priority="964" operator="equal">
      <formula>0</formula>
    </cfRule>
  </conditionalFormatting>
  <conditionalFormatting sqref="G435">
    <cfRule type="cellIs" dxfId="1305" priority="963" operator="equal">
      <formula>0</formula>
    </cfRule>
  </conditionalFormatting>
  <conditionalFormatting sqref="G441">
    <cfRule type="cellIs" dxfId="1304" priority="962" operator="equal">
      <formula>0</formula>
    </cfRule>
  </conditionalFormatting>
  <conditionalFormatting sqref="G452:I452 A452:E452">
    <cfRule type="cellIs" dxfId="1303" priority="947" operator="equal">
      <formula>0</formula>
    </cfRule>
  </conditionalFormatting>
  <conditionalFormatting sqref="N452">
    <cfRule type="cellIs" dxfId="1302" priority="946" operator="equal">
      <formula>0</formula>
    </cfRule>
  </conditionalFormatting>
  <conditionalFormatting sqref="N449">
    <cfRule type="cellIs" dxfId="1301" priority="957" operator="equal">
      <formula>0</formula>
    </cfRule>
  </conditionalFormatting>
  <conditionalFormatting sqref="A449:C449 G449:I449 E449">
    <cfRule type="cellIs" dxfId="1300" priority="958" operator="equal">
      <formula>0</formula>
    </cfRule>
  </conditionalFormatting>
  <conditionalFormatting sqref="G454:I454 A454:E454">
    <cfRule type="cellIs" dxfId="1299" priority="954" operator="equal">
      <formula>0</formula>
    </cfRule>
  </conditionalFormatting>
  <conditionalFormatting sqref="N454">
    <cfRule type="cellIs" dxfId="1298" priority="953" operator="equal">
      <formula>0</formula>
    </cfRule>
  </conditionalFormatting>
  <conditionalFormatting sqref="A453:E453 G453:I453 H455:I455 A455:E455">
    <cfRule type="cellIs" dxfId="1297" priority="956" operator="equal">
      <formula>0</formula>
    </cfRule>
  </conditionalFormatting>
  <conditionalFormatting sqref="N453 N455">
    <cfRule type="cellIs" dxfId="1296" priority="955" operator="equal">
      <formula>0</formula>
    </cfRule>
  </conditionalFormatting>
  <conditionalFormatting sqref="N450">
    <cfRule type="cellIs" dxfId="1295" priority="948" operator="equal">
      <formula>0</formula>
    </cfRule>
  </conditionalFormatting>
  <conditionalFormatting sqref="G455">
    <cfRule type="cellIs" dxfId="1294" priority="952" operator="equal">
      <formula>0</formula>
    </cfRule>
  </conditionalFormatting>
  <conditionalFormatting sqref="G451:I451 A451:E451">
    <cfRule type="cellIs" dxfId="1293" priority="951" operator="equal">
      <formula>0</formula>
    </cfRule>
  </conditionalFormatting>
  <conditionalFormatting sqref="N451">
    <cfRule type="cellIs" dxfId="1292" priority="950" operator="equal">
      <formula>0</formula>
    </cfRule>
  </conditionalFormatting>
  <conditionalFormatting sqref="G450:I450 A450:E450">
    <cfRule type="cellIs" dxfId="1291" priority="949" operator="equal">
      <formula>0</formula>
    </cfRule>
  </conditionalFormatting>
  <conditionalFormatting sqref="D449">
    <cfRule type="cellIs" dxfId="1290" priority="945" operator="equal">
      <formula>0</formula>
    </cfRule>
  </conditionalFormatting>
  <conditionalFormatting sqref="B424">
    <cfRule type="cellIs" dxfId="1289" priority="928" operator="equal">
      <formula>0</formula>
    </cfRule>
  </conditionalFormatting>
  <conditionalFormatting sqref="N443">
    <cfRule type="cellIs" dxfId="1288" priority="931" operator="equal">
      <formula>0</formula>
    </cfRule>
  </conditionalFormatting>
  <conditionalFormatting sqref="N443">
    <cfRule type="cellIs" dxfId="1287" priority="930" operator="equal">
      <formula>0</formula>
    </cfRule>
  </conditionalFormatting>
  <conditionalFormatting sqref="A443:E446 G443:I446">
    <cfRule type="cellIs" dxfId="1286" priority="944" operator="equal">
      <formula>0</formula>
    </cfRule>
  </conditionalFormatting>
  <conditionalFormatting sqref="B448">
    <cfRule type="cellIs" dxfId="1285" priority="943" operator="equal">
      <formula>0</formula>
    </cfRule>
  </conditionalFormatting>
  <conditionalFormatting sqref="E443">
    <cfRule type="cellIs" dxfId="1284" priority="939" operator="equal">
      <formula>0</formula>
    </cfRule>
  </conditionalFormatting>
  <conditionalFormatting sqref="G444:G446 G448">
    <cfRule type="cellIs" dxfId="1283" priority="941" operator="equal">
      <formula>0</formula>
    </cfRule>
  </conditionalFormatting>
  <conditionalFormatting sqref="A448:E448">
    <cfRule type="cellIs" dxfId="1282" priority="940" operator="equal">
      <formula>0</formula>
    </cfRule>
  </conditionalFormatting>
  <conditionalFormatting sqref="G448:I448">
    <cfRule type="cellIs" dxfId="1281" priority="942" operator="equal">
      <formula>0</formula>
    </cfRule>
  </conditionalFormatting>
  <conditionalFormatting sqref="B447">
    <cfRule type="cellIs" dxfId="1280" priority="938" operator="equal">
      <formula>0</formula>
    </cfRule>
  </conditionalFormatting>
  <conditionalFormatting sqref="A447:E447">
    <cfRule type="cellIs" dxfId="1279" priority="936" operator="equal">
      <formula>0</formula>
    </cfRule>
  </conditionalFormatting>
  <conditionalFormatting sqref="H447:I447">
    <cfRule type="cellIs" dxfId="1278" priority="937" operator="equal">
      <formula>0</formula>
    </cfRule>
  </conditionalFormatting>
  <conditionalFormatting sqref="N448">
    <cfRule type="cellIs" dxfId="1277" priority="933" operator="equal">
      <formula>0</formula>
    </cfRule>
  </conditionalFormatting>
  <conditionalFormatting sqref="N447">
    <cfRule type="cellIs" dxfId="1276" priority="932" operator="equal">
      <formula>0</formula>
    </cfRule>
  </conditionalFormatting>
  <conditionalFormatting sqref="N444:N446">
    <cfRule type="cellIs" dxfId="1275" priority="934" operator="equal">
      <formula>0</formula>
    </cfRule>
  </conditionalFormatting>
  <conditionalFormatting sqref="E443">
    <cfRule type="cellIs" dxfId="1274" priority="935" operator="equal">
      <formula>0</formula>
    </cfRule>
  </conditionalFormatting>
  <conditionalFormatting sqref="G447">
    <cfRule type="cellIs" dxfId="1273" priority="929" operator="equal">
      <formula>0</formula>
    </cfRule>
  </conditionalFormatting>
  <conditionalFormatting sqref="B424">
    <cfRule type="cellIs" dxfId="1272" priority="927" operator="equal">
      <formula>0</formula>
    </cfRule>
  </conditionalFormatting>
  <conditionalFormatting sqref="G422">
    <cfRule type="cellIs" dxfId="1271" priority="913" operator="equal">
      <formula>0</formula>
    </cfRule>
  </conditionalFormatting>
  <conditionalFormatting sqref="A422:E422">
    <cfRule type="cellIs" dxfId="1270" priority="919" operator="equal">
      <formula>0</formula>
    </cfRule>
  </conditionalFormatting>
  <conditionalFormatting sqref="E418">
    <cfRule type="cellIs" dxfId="1269" priority="918" operator="equal">
      <formula>0</formula>
    </cfRule>
  </conditionalFormatting>
  <conditionalFormatting sqref="N423">
    <cfRule type="cellIs" dxfId="1268" priority="917" operator="equal">
      <formula>0</formula>
    </cfRule>
  </conditionalFormatting>
  <conditionalFormatting sqref="A423:E423 G423:I423">
    <cfRule type="cellIs" dxfId="1267" priority="926" operator="equal">
      <formula>0</formula>
    </cfRule>
  </conditionalFormatting>
  <conditionalFormatting sqref="B418:B421">
    <cfRule type="cellIs" dxfId="1266" priority="925" operator="equal">
      <formula>0</formula>
    </cfRule>
  </conditionalFormatting>
  <conditionalFormatting sqref="G418:I421">
    <cfRule type="cellIs" dxfId="1265" priority="924" operator="equal">
      <formula>0</formula>
    </cfRule>
  </conditionalFormatting>
  <conditionalFormatting sqref="G419:G421 G423">
    <cfRule type="cellIs" dxfId="1264" priority="923" operator="equal">
      <formula>0</formula>
    </cfRule>
  </conditionalFormatting>
  <conditionalFormatting sqref="B422">
    <cfRule type="cellIs" dxfId="1263" priority="921" operator="equal">
      <formula>0</formula>
    </cfRule>
  </conditionalFormatting>
  <conditionalFormatting sqref="A419:E421 A418:D418">
    <cfRule type="cellIs" dxfId="1262" priority="922" operator="equal">
      <formula>0</formula>
    </cfRule>
  </conditionalFormatting>
  <conditionalFormatting sqref="H422:I422">
    <cfRule type="cellIs" dxfId="1261" priority="920" operator="equal">
      <formula>0</formula>
    </cfRule>
  </conditionalFormatting>
  <conditionalFormatting sqref="N419:N421">
    <cfRule type="cellIs" dxfId="1260" priority="916" operator="equal">
      <formula>0</formula>
    </cfRule>
  </conditionalFormatting>
  <conditionalFormatting sqref="N512">
    <cfRule type="cellIs" dxfId="1259" priority="716" operator="equal">
      <formula>0</formula>
    </cfRule>
  </conditionalFormatting>
  <conditionalFormatting sqref="N516">
    <cfRule type="cellIs" dxfId="1258" priority="717" operator="equal">
      <formula>0</formula>
    </cfRule>
  </conditionalFormatting>
  <conditionalFormatting sqref="A488:E488">
    <cfRule type="cellIs" dxfId="1257" priority="900" operator="equal">
      <formula>0</formula>
    </cfRule>
  </conditionalFormatting>
  <conditionalFormatting sqref="E484">
    <cfRule type="cellIs" dxfId="1256" priority="899" operator="equal">
      <formula>0</formula>
    </cfRule>
  </conditionalFormatting>
  <conditionalFormatting sqref="G480:G481 G483">
    <cfRule type="cellIs" dxfId="1255" priority="906" operator="equal">
      <formula>0</formula>
    </cfRule>
  </conditionalFormatting>
  <conditionalFormatting sqref="N484">
    <cfRule type="cellIs" dxfId="1254" priority="891" operator="equal">
      <formula>0</formula>
    </cfRule>
  </conditionalFormatting>
  <conditionalFormatting sqref="B461:B464">
    <cfRule type="cellIs" dxfId="1253" priority="890" operator="equal">
      <formula>0</formula>
    </cfRule>
  </conditionalFormatting>
  <conditionalFormatting sqref="A461:A464 H457:I457 G459:I462 H463:I464">
    <cfRule type="cellIs" dxfId="1252" priority="889" operator="equal">
      <formula>0</formula>
    </cfRule>
  </conditionalFormatting>
  <conditionalFormatting sqref="A457:D457 A459:E464">
    <cfRule type="cellIs" dxfId="1251" priority="888" operator="equal">
      <formula>0</formula>
    </cfRule>
  </conditionalFormatting>
  <conditionalFormatting sqref="A456 C456:E456 G456:I456">
    <cfRule type="cellIs" dxfId="1250" priority="912" operator="equal">
      <formula>0</formula>
    </cfRule>
  </conditionalFormatting>
  <conditionalFormatting sqref="B456">
    <cfRule type="cellIs" dxfId="1249" priority="911" operator="equal">
      <formula>0</formula>
    </cfRule>
  </conditionalFormatting>
  <conditionalFormatting sqref="N456">
    <cfRule type="cellIs" dxfId="1248" priority="910" operator="equal">
      <formula>0</formula>
    </cfRule>
  </conditionalFormatting>
  <conditionalFormatting sqref="G477:I477 A477:E487 G483:I487 H482:I482 G479:I481 H478:I478">
    <cfRule type="cellIs" dxfId="1247" priority="909" operator="equal">
      <formula>0</formula>
    </cfRule>
  </conditionalFormatting>
  <conditionalFormatting sqref="B489">
    <cfRule type="cellIs" dxfId="1246" priority="908" operator="equal">
      <formula>0</formula>
    </cfRule>
  </conditionalFormatting>
  <conditionalFormatting sqref="E484">
    <cfRule type="cellIs" dxfId="1245" priority="903" operator="equal">
      <formula>0</formula>
    </cfRule>
  </conditionalFormatting>
  <conditionalFormatting sqref="G485:G487 G489">
    <cfRule type="cellIs" dxfId="1244" priority="905" operator="equal">
      <formula>0</formula>
    </cfRule>
  </conditionalFormatting>
  <conditionalFormatting sqref="A489:E489">
    <cfRule type="cellIs" dxfId="1243" priority="904" operator="equal">
      <formula>0</formula>
    </cfRule>
  </conditionalFormatting>
  <conditionalFormatting sqref="G489:I489">
    <cfRule type="cellIs" dxfId="1242" priority="907" operator="equal">
      <formula>0</formula>
    </cfRule>
  </conditionalFormatting>
  <conditionalFormatting sqref="B488">
    <cfRule type="cellIs" dxfId="1241" priority="902" operator="equal">
      <formula>0</formula>
    </cfRule>
  </conditionalFormatting>
  <conditionalFormatting sqref="E477">
    <cfRule type="cellIs" dxfId="1240" priority="898" operator="equal">
      <formula>0</formula>
    </cfRule>
  </conditionalFormatting>
  <conditionalFormatting sqref="N477">
    <cfRule type="cellIs" dxfId="1239" priority="893" operator="equal">
      <formula>0</formula>
    </cfRule>
  </conditionalFormatting>
  <conditionalFormatting sqref="H488:I488">
    <cfRule type="cellIs" dxfId="1238" priority="901" operator="equal">
      <formula>0</formula>
    </cfRule>
  </conditionalFormatting>
  <conditionalFormatting sqref="N478:N483 N485:N487">
    <cfRule type="cellIs" dxfId="1237" priority="897" operator="equal">
      <formula>0</formula>
    </cfRule>
  </conditionalFormatting>
  <conditionalFormatting sqref="N489">
    <cfRule type="cellIs" dxfId="1236" priority="896" operator="equal">
      <formula>0</formula>
    </cfRule>
  </conditionalFormatting>
  <conditionalFormatting sqref="N488">
    <cfRule type="cellIs" dxfId="1235" priority="895" operator="equal">
      <formula>0</formula>
    </cfRule>
  </conditionalFormatting>
  <conditionalFormatting sqref="N477">
    <cfRule type="cellIs" dxfId="1234" priority="894" operator="equal">
      <formula>0</formula>
    </cfRule>
  </conditionalFormatting>
  <conditionalFormatting sqref="N484">
    <cfRule type="cellIs" dxfId="1233" priority="892" operator="equal">
      <formula>0</formula>
    </cfRule>
  </conditionalFormatting>
  <conditionalFormatting sqref="C461:E464">
    <cfRule type="cellIs" dxfId="1232" priority="887" operator="equal">
      <formula>0</formula>
    </cfRule>
  </conditionalFormatting>
  <conditionalFormatting sqref="G457">
    <cfRule type="cellIs" dxfId="1231" priority="886" operator="equal">
      <formula>0</formula>
    </cfRule>
  </conditionalFormatting>
  <conditionalFormatting sqref="H458:I458">
    <cfRule type="cellIs" dxfId="1230" priority="885" operator="equal">
      <formula>0</formula>
    </cfRule>
  </conditionalFormatting>
  <conditionalFormatting sqref="A458:E458">
    <cfRule type="cellIs" dxfId="1229" priority="884" operator="equal">
      <formula>0</formula>
    </cfRule>
  </conditionalFormatting>
  <conditionalFormatting sqref="E457">
    <cfRule type="cellIs" dxfId="1228" priority="883" operator="equal">
      <formula>0</formula>
    </cfRule>
  </conditionalFormatting>
  <conditionalFormatting sqref="N461:N464">
    <cfRule type="cellIs" dxfId="1227" priority="881" operator="equal">
      <formula>0</formula>
    </cfRule>
  </conditionalFormatting>
  <conditionalFormatting sqref="N459:N464">
    <cfRule type="cellIs" dxfId="1226" priority="882" operator="equal">
      <formula>0</formula>
    </cfRule>
  </conditionalFormatting>
  <conditionalFormatting sqref="N458">
    <cfRule type="cellIs" dxfId="1225" priority="880" operator="equal">
      <formula>0</formula>
    </cfRule>
  </conditionalFormatting>
  <conditionalFormatting sqref="N457">
    <cfRule type="cellIs" dxfId="1224" priority="879" operator="equal">
      <formula>0</formula>
    </cfRule>
  </conditionalFormatting>
  <conditionalFormatting sqref="A476:E476 G476:I476">
    <cfRule type="cellIs" dxfId="1223" priority="878" operator="equal">
      <formula>0</formula>
    </cfRule>
  </conditionalFormatting>
  <conditionalFormatting sqref="B472:B474">
    <cfRule type="cellIs" dxfId="1222" priority="877" operator="equal">
      <formula>0</formula>
    </cfRule>
  </conditionalFormatting>
  <conditionalFormatting sqref="G472:G474 G476">
    <cfRule type="cellIs" dxfId="1221" priority="875" operator="equal">
      <formula>0</formula>
    </cfRule>
  </conditionalFormatting>
  <conditionalFormatting sqref="A472:E474 A471 C471:D471">
    <cfRule type="cellIs" dxfId="1220" priority="874" operator="equal">
      <formula>0</formula>
    </cfRule>
  </conditionalFormatting>
  <conditionalFormatting sqref="G471:I474">
    <cfRule type="cellIs" dxfId="1219" priority="876" operator="equal">
      <formula>0</formula>
    </cfRule>
  </conditionalFormatting>
  <conditionalFormatting sqref="B475">
    <cfRule type="cellIs" dxfId="1218" priority="873" operator="equal">
      <formula>0</formula>
    </cfRule>
  </conditionalFormatting>
  <conditionalFormatting sqref="A475:E475">
    <cfRule type="cellIs" dxfId="1217" priority="871" operator="equal">
      <formula>0</formula>
    </cfRule>
  </conditionalFormatting>
  <conditionalFormatting sqref="H475:I475">
    <cfRule type="cellIs" dxfId="1216" priority="872" operator="equal">
      <formula>0</formula>
    </cfRule>
  </conditionalFormatting>
  <conditionalFormatting sqref="E471">
    <cfRule type="cellIs" dxfId="1215" priority="870" operator="equal">
      <formula>0</formula>
    </cfRule>
  </conditionalFormatting>
  <conditionalFormatting sqref="N476">
    <cfRule type="cellIs" dxfId="1214" priority="869" operator="equal">
      <formula>0</formula>
    </cfRule>
  </conditionalFormatting>
  <conditionalFormatting sqref="N472:N474">
    <cfRule type="cellIs" dxfId="1213" priority="868" operator="equal">
      <formula>0</formula>
    </cfRule>
  </conditionalFormatting>
  <conditionalFormatting sqref="N475">
    <cfRule type="cellIs" dxfId="1212" priority="867" operator="equal">
      <formula>0</formula>
    </cfRule>
  </conditionalFormatting>
  <conditionalFormatting sqref="N471">
    <cfRule type="cellIs" dxfId="1211" priority="866" operator="equal">
      <formula>0</formula>
    </cfRule>
  </conditionalFormatting>
  <conditionalFormatting sqref="G458">
    <cfRule type="cellIs" dxfId="1210" priority="862" operator="equal">
      <formula>0</formula>
    </cfRule>
  </conditionalFormatting>
  <conditionalFormatting sqref="G478">
    <cfRule type="cellIs" dxfId="1209" priority="861" operator="equal">
      <formula>0</formula>
    </cfRule>
  </conditionalFormatting>
  <conditionalFormatting sqref="G463:G464">
    <cfRule type="cellIs" dxfId="1208" priority="860" operator="equal">
      <formula>0</formula>
    </cfRule>
  </conditionalFormatting>
  <conditionalFormatting sqref="G475">
    <cfRule type="cellIs" dxfId="1207" priority="865" operator="equal">
      <formula>0</formula>
    </cfRule>
  </conditionalFormatting>
  <conditionalFormatting sqref="G482">
    <cfRule type="cellIs" dxfId="1206" priority="864" operator="equal">
      <formula>0</formula>
    </cfRule>
  </conditionalFormatting>
  <conditionalFormatting sqref="G488">
    <cfRule type="cellIs" dxfId="1205" priority="863" operator="equal">
      <formula>0</formula>
    </cfRule>
  </conditionalFormatting>
  <conditionalFormatting sqref="G499:I499 A499:E499">
    <cfRule type="cellIs" dxfId="1204" priority="848" operator="equal">
      <formula>0</formula>
    </cfRule>
  </conditionalFormatting>
  <conditionalFormatting sqref="N499">
    <cfRule type="cellIs" dxfId="1203" priority="847" operator="equal">
      <formula>0</formula>
    </cfRule>
  </conditionalFormatting>
  <conditionalFormatting sqref="N496">
    <cfRule type="cellIs" dxfId="1202" priority="858" operator="equal">
      <formula>0</formula>
    </cfRule>
  </conditionalFormatting>
  <conditionalFormatting sqref="A496:C496 G496:I496 E496">
    <cfRule type="cellIs" dxfId="1201" priority="859" operator="equal">
      <formula>0</formula>
    </cfRule>
  </conditionalFormatting>
  <conditionalFormatting sqref="G501:I501 A501:E501">
    <cfRule type="cellIs" dxfId="1200" priority="855" operator="equal">
      <formula>0</formula>
    </cfRule>
  </conditionalFormatting>
  <conditionalFormatting sqref="N501">
    <cfRule type="cellIs" dxfId="1199" priority="854" operator="equal">
      <formula>0</formula>
    </cfRule>
  </conditionalFormatting>
  <conditionalFormatting sqref="A500:E500 G500:I500 H502:I502 A502:E502">
    <cfRule type="cellIs" dxfId="1198" priority="857" operator="equal">
      <formula>0</formula>
    </cfRule>
  </conditionalFormatting>
  <conditionalFormatting sqref="N500 N502">
    <cfRule type="cellIs" dxfId="1197" priority="856" operator="equal">
      <formula>0</formula>
    </cfRule>
  </conditionalFormatting>
  <conditionalFormatting sqref="N497">
    <cfRule type="cellIs" dxfId="1196" priority="849" operator="equal">
      <formula>0</formula>
    </cfRule>
  </conditionalFormatting>
  <conditionalFormatting sqref="G502">
    <cfRule type="cellIs" dxfId="1195" priority="853" operator="equal">
      <formula>0</formula>
    </cfRule>
  </conditionalFormatting>
  <conditionalFormatting sqref="G498:I498 A498:E498">
    <cfRule type="cellIs" dxfId="1194" priority="852" operator="equal">
      <formula>0</formula>
    </cfRule>
  </conditionalFormatting>
  <conditionalFormatting sqref="N498">
    <cfRule type="cellIs" dxfId="1193" priority="851" operator="equal">
      <formula>0</formula>
    </cfRule>
  </conditionalFormatting>
  <conditionalFormatting sqref="G497:I497 A497:E497">
    <cfRule type="cellIs" dxfId="1192" priority="850" operator="equal">
      <formula>0</formula>
    </cfRule>
  </conditionalFormatting>
  <conditionalFormatting sqref="D496">
    <cfRule type="cellIs" dxfId="1191" priority="846" operator="equal">
      <formula>0</formula>
    </cfRule>
  </conditionalFormatting>
  <conditionalFormatting sqref="B471">
    <cfRule type="cellIs" dxfId="1190" priority="829" operator="equal">
      <formula>0</formula>
    </cfRule>
  </conditionalFormatting>
  <conditionalFormatting sqref="N490">
    <cfRule type="cellIs" dxfId="1189" priority="832" operator="equal">
      <formula>0</formula>
    </cfRule>
  </conditionalFormatting>
  <conditionalFormatting sqref="N490">
    <cfRule type="cellIs" dxfId="1188" priority="831" operator="equal">
      <formula>0</formula>
    </cfRule>
  </conditionalFormatting>
  <conditionalFormatting sqref="A490:E493 G490:I493">
    <cfRule type="cellIs" dxfId="1187" priority="845" operator="equal">
      <formula>0</formula>
    </cfRule>
  </conditionalFormatting>
  <conditionalFormatting sqref="B495">
    <cfRule type="cellIs" dxfId="1186" priority="844" operator="equal">
      <formula>0</formula>
    </cfRule>
  </conditionalFormatting>
  <conditionalFormatting sqref="E490">
    <cfRule type="cellIs" dxfId="1185" priority="840" operator="equal">
      <formula>0</formula>
    </cfRule>
  </conditionalFormatting>
  <conditionalFormatting sqref="G491:G493 G495">
    <cfRule type="cellIs" dxfId="1184" priority="842" operator="equal">
      <formula>0</formula>
    </cfRule>
  </conditionalFormatting>
  <conditionalFormatting sqref="A495:E495">
    <cfRule type="cellIs" dxfId="1183" priority="841" operator="equal">
      <formula>0</formula>
    </cfRule>
  </conditionalFormatting>
  <conditionalFormatting sqref="G495:I495">
    <cfRule type="cellIs" dxfId="1182" priority="843" operator="equal">
      <formula>0</formula>
    </cfRule>
  </conditionalFormatting>
  <conditionalFormatting sqref="B494">
    <cfRule type="cellIs" dxfId="1181" priority="839" operator="equal">
      <formula>0</formula>
    </cfRule>
  </conditionalFormatting>
  <conditionalFormatting sqref="A494:E494">
    <cfRule type="cellIs" dxfId="1180" priority="837" operator="equal">
      <formula>0</formula>
    </cfRule>
  </conditionalFormatting>
  <conditionalFormatting sqref="H494:I494">
    <cfRule type="cellIs" dxfId="1179" priority="838" operator="equal">
      <formula>0</formula>
    </cfRule>
  </conditionalFormatting>
  <conditionalFormatting sqref="N495">
    <cfRule type="cellIs" dxfId="1178" priority="834" operator="equal">
      <formula>0</formula>
    </cfRule>
  </conditionalFormatting>
  <conditionalFormatting sqref="N494">
    <cfRule type="cellIs" dxfId="1177" priority="833" operator="equal">
      <formula>0</formula>
    </cfRule>
  </conditionalFormatting>
  <conditionalFormatting sqref="N491:N493">
    <cfRule type="cellIs" dxfId="1176" priority="835" operator="equal">
      <formula>0</formula>
    </cfRule>
  </conditionalFormatting>
  <conditionalFormatting sqref="E490">
    <cfRule type="cellIs" dxfId="1175" priority="836" operator="equal">
      <formula>0</formula>
    </cfRule>
  </conditionalFormatting>
  <conditionalFormatting sqref="G494">
    <cfRule type="cellIs" dxfId="1174" priority="830" operator="equal">
      <formula>0</formula>
    </cfRule>
  </conditionalFormatting>
  <conditionalFormatting sqref="B471">
    <cfRule type="cellIs" dxfId="1173" priority="828" operator="equal">
      <formula>0</formula>
    </cfRule>
  </conditionalFormatting>
  <conditionalFormatting sqref="G469">
    <cfRule type="cellIs" dxfId="1172" priority="814" operator="equal">
      <formula>0</formula>
    </cfRule>
  </conditionalFormatting>
  <conditionalFormatting sqref="A469:E469">
    <cfRule type="cellIs" dxfId="1171" priority="820" operator="equal">
      <formula>0</formula>
    </cfRule>
  </conditionalFormatting>
  <conditionalFormatting sqref="E465">
    <cfRule type="cellIs" dxfId="1170" priority="819" operator="equal">
      <formula>0</formula>
    </cfRule>
  </conditionalFormatting>
  <conditionalFormatting sqref="N470">
    <cfRule type="cellIs" dxfId="1169" priority="818" operator="equal">
      <formula>0</formula>
    </cfRule>
  </conditionalFormatting>
  <conditionalFormatting sqref="A470:E470 G470:I470">
    <cfRule type="cellIs" dxfId="1168" priority="827" operator="equal">
      <formula>0</formula>
    </cfRule>
  </conditionalFormatting>
  <conditionalFormatting sqref="B465:B468">
    <cfRule type="cellIs" dxfId="1167" priority="826" operator="equal">
      <formula>0</formula>
    </cfRule>
  </conditionalFormatting>
  <conditionalFormatting sqref="G465:I468">
    <cfRule type="cellIs" dxfId="1166" priority="825" operator="equal">
      <formula>0</formula>
    </cfRule>
  </conditionalFormatting>
  <conditionalFormatting sqref="G466:G468 G470">
    <cfRule type="cellIs" dxfId="1165" priority="824" operator="equal">
      <formula>0</formula>
    </cfRule>
  </conditionalFormatting>
  <conditionalFormatting sqref="B469">
    <cfRule type="cellIs" dxfId="1164" priority="822" operator="equal">
      <formula>0</formula>
    </cfRule>
  </conditionalFormatting>
  <conditionalFormatting sqref="A466:E468 A465:D465">
    <cfRule type="cellIs" dxfId="1163" priority="823" operator="equal">
      <formula>0</formula>
    </cfRule>
  </conditionalFormatting>
  <conditionalFormatting sqref="H469:I469">
    <cfRule type="cellIs" dxfId="1162" priority="821" operator="equal">
      <formula>0</formula>
    </cfRule>
  </conditionalFormatting>
  <conditionalFormatting sqref="N466:N468">
    <cfRule type="cellIs" dxfId="1161" priority="817" operator="equal">
      <formula>0</formula>
    </cfRule>
  </conditionalFormatting>
  <conditionalFormatting sqref="N563">
    <cfRule type="cellIs" dxfId="1160" priority="618" operator="equal">
      <formula>0</formula>
    </cfRule>
  </conditionalFormatting>
  <conditionalFormatting sqref="N559">
    <cfRule type="cellIs" dxfId="1159" priority="617" operator="equal">
      <formula>0</formula>
    </cfRule>
  </conditionalFormatting>
  <conditionalFormatting sqref="A535:E535">
    <cfRule type="cellIs" dxfId="1158" priority="801" operator="equal">
      <formula>0</formula>
    </cfRule>
  </conditionalFormatting>
  <conditionalFormatting sqref="E531">
    <cfRule type="cellIs" dxfId="1157" priority="800" operator="equal">
      <formula>0</formula>
    </cfRule>
  </conditionalFormatting>
  <conditionalFormatting sqref="G527:G528 G530">
    <cfRule type="cellIs" dxfId="1156" priority="807" operator="equal">
      <formula>0</formula>
    </cfRule>
  </conditionalFormatting>
  <conditionalFormatting sqref="N531">
    <cfRule type="cellIs" dxfId="1155" priority="792" operator="equal">
      <formula>0</formula>
    </cfRule>
  </conditionalFormatting>
  <conditionalFormatting sqref="B508:B511">
    <cfRule type="cellIs" dxfId="1154" priority="791" operator="equal">
      <formula>0</formula>
    </cfRule>
  </conditionalFormatting>
  <conditionalFormatting sqref="A508:A511 H504:I504 G506:I509 H510:I511">
    <cfRule type="cellIs" dxfId="1153" priority="790" operator="equal">
      <formula>0</formula>
    </cfRule>
  </conditionalFormatting>
  <conditionalFormatting sqref="A504:D504 A506:E511">
    <cfRule type="cellIs" dxfId="1152" priority="789" operator="equal">
      <formula>0</formula>
    </cfRule>
  </conditionalFormatting>
  <conditionalFormatting sqref="A503 C503:E503 G503:I503">
    <cfRule type="cellIs" dxfId="1151" priority="813" operator="equal">
      <formula>0</formula>
    </cfRule>
  </conditionalFormatting>
  <conditionalFormatting sqref="B503">
    <cfRule type="cellIs" dxfId="1150" priority="812" operator="equal">
      <formula>0</formula>
    </cfRule>
  </conditionalFormatting>
  <conditionalFormatting sqref="N503">
    <cfRule type="cellIs" dxfId="1149" priority="811" operator="equal">
      <formula>0</formula>
    </cfRule>
  </conditionalFormatting>
  <conditionalFormatting sqref="G524:I524 A524:E534 G530:I534 H529:I529 G526:I528 H525:I525">
    <cfRule type="cellIs" dxfId="1148" priority="810" operator="equal">
      <formula>0</formula>
    </cfRule>
  </conditionalFormatting>
  <conditionalFormatting sqref="B536">
    <cfRule type="cellIs" dxfId="1147" priority="809" operator="equal">
      <formula>0</formula>
    </cfRule>
  </conditionalFormatting>
  <conditionalFormatting sqref="E531">
    <cfRule type="cellIs" dxfId="1146" priority="804" operator="equal">
      <formula>0</formula>
    </cfRule>
  </conditionalFormatting>
  <conditionalFormatting sqref="G532:G534 G536">
    <cfRule type="cellIs" dxfId="1145" priority="806" operator="equal">
      <formula>0</formula>
    </cfRule>
  </conditionalFormatting>
  <conditionalFormatting sqref="A536:E536">
    <cfRule type="cellIs" dxfId="1144" priority="805" operator="equal">
      <formula>0</formula>
    </cfRule>
  </conditionalFormatting>
  <conditionalFormatting sqref="G536:I536">
    <cfRule type="cellIs" dxfId="1143" priority="808" operator="equal">
      <formula>0</formula>
    </cfRule>
  </conditionalFormatting>
  <conditionalFormatting sqref="B535">
    <cfRule type="cellIs" dxfId="1142" priority="803" operator="equal">
      <formula>0</formula>
    </cfRule>
  </conditionalFormatting>
  <conditionalFormatting sqref="E524">
    <cfRule type="cellIs" dxfId="1141" priority="799" operator="equal">
      <formula>0</formula>
    </cfRule>
  </conditionalFormatting>
  <conditionalFormatting sqref="N524">
    <cfRule type="cellIs" dxfId="1140" priority="794" operator="equal">
      <formula>0</formula>
    </cfRule>
  </conditionalFormatting>
  <conditionalFormatting sqref="H535:I535">
    <cfRule type="cellIs" dxfId="1139" priority="802" operator="equal">
      <formula>0</formula>
    </cfRule>
  </conditionalFormatting>
  <conditionalFormatting sqref="N525:N530 N532:N534">
    <cfRule type="cellIs" dxfId="1138" priority="798" operator="equal">
      <formula>0</formula>
    </cfRule>
  </conditionalFormatting>
  <conditionalFormatting sqref="N536">
    <cfRule type="cellIs" dxfId="1137" priority="797" operator="equal">
      <formula>0</formula>
    </cfRule>
  </conditionalFormatting>
  <conditionalFormatting sqref="N535">
    <cfRule type="cellIs" dxfId="1136" priority="796" operator="equal">
      <formula>0</formula>
    </cfRule>
  </conditionalFormatting>
  <conditionalFormatting sqref="N524">
    <cfRule type="cellIs" dxfId="1135" priority="795" operator="equal">
      <formula>0</formula>
    </cfRule>
  </conditionalFormatting>
  <conditionalFormatting sqref="N531">
    <cfRule type="cellIs" dxfId="1134" priority="793" operator="equal">
      <formula>0</formula>
    </cfRule>
  </conditionalFormatting>
  <conditionalFormatting sqref="C508:E511">
    <cfRule type="cellIs" dxfId="1133" priority="788" operator="equal">
      <formula>0</formula>
    </cfRule>
  </conditionalFormatting>
  <conditionalFormatting sqref="G504">
    <cfRule type="cellIs" dxfId="1132" priority="787" operator="equal">
      <formula>0</formula>
    </cfRule>
  </conditionalFormatting>
  <conditionalFormatting sqref="H505:I505">
    <cfRule type="cellIs" dxfId="1131" priority="786" operator="equal">
      <formula>0</formula>
    </cfRule>
  </conditionalFormatting>
  <conditionalFormatting sqref="A505:E505">
    <cfRule type="cellIs" dxfId="1130" priority="785" operator="equal">
      <formula>0</formula>
    </cfRule>
  </conditionalFormatting>
  <conditionalFormatting sqref="E504">
    <cfRule type="cellIs" dxfId="1129" priority="784" operator="equal">
      <formula>0</formula>
    </cfRule>
  </conditionalFormatting>
  <conditionalFormatting sqref="N508:N511">
    <cfRule type="cellIs" dxfId="1128" priority="782" operator="equal">
      <formula>0</formula>
    </cfRule>
  </conditionalFormatting>
  <conditionalFormatting sqref="N506:N511">
    <cfRule type="cellIs" dxfId="1127" priority="783" operator="equal">
      <formula>0</formula>
    </cfRule>
  </conditionalFormatting>
  <conditionalFormatting sqref="N505">
    <cfRule type="cellIs" dxfId="1126" priority="781" operator="equal">
      <formula>0</formula>
    </cfRule>
  </conditionalFormatting>
  <conditionalFormatting sqref="N504">
    <cfRule type="cellIs" dxfId="1125" priority="780" operator="equal">
      <formula>0</formula>
    </cfRule>
  </conditionalFormatting>
  <conditionalFormatting sqref="A523:E523 G523:I523">
    <cfRule type="cellIs" dxfId="1124" priority="779" operator="equal">
      <formula>0</formula>
    </cfRule>
  </conditionalFormatting>
  <conditionalFormatting sqref="B519:B521">
    <cfRule type="cellIs" dxfId="1123" priority="778" operator="equal">
      <formula>0</formula>
    </cfRule>
  </conditionalFormatting>
  <conditionalFormatting sqref="G519:G521 G523">
    <cfRule type="cellIs" dxfId="1122" priority="776" operator="equal">
      <formula>0</formula>
    </cfRule>
  </conditionalFormatting>
  <conditionalFormatting sqref="A519:E521 A518 C518:D518">
    <cfRule type="cellIs" dxfId="1121" priority="775" operator="equal">
      <formula>0</formula>
    </cfRule>
  </conditionalFormatting>
  <conditionalFormatting sqref="G518:I521">
    <cfRule type="cellIs" dxfId="1120" priority="777" operator="equal">
      <formula>0</formula>
    </cfRule>
  </conditionalFormatting>
  <conditionalFormatting sqref="B522">
    <cfRule type="cellIs" dxfId="1119" priority="774" operator="equal">
      <formula>0</formula>
    </cfRule>
  </conditionalFormatting>
  <conditionalFormatting sqref="A522:E522">
    <cfRule type="cellIs" dxfId="1118" priority="772" operator="equal">
      <formula>0</formula>
    </cfRule>
  </conditionalFormatting>
  <conditionalFormatting sqref="H522:I522">
    <cfRule type="cellIs" dxfId="1117" priority="773" operator="equal">
      <formula>0</formula>
    </cfRule>
  </conditionalFormatting>
  <conditionalFormatting sqref="E518">
    <cfRule type="cellIs" dxfId="1116" priority="771" operator="equal">
      <formula>0</formula>
    </cfRule>
  </conditionalFormatting>
  <conditionalFormatting sqref="N523">
    <cfRule type="cellIs" dxfId="1115" priority="770" operator="equal">
      <formula>0</formula>
    </cfRule>
  </conditionalFormatting>
  <conditionalFormatting sqref="N519:N521">
    <cfRule type="cellIs" dxfId="1114" priority="769" operator="equal">
      <formula>0</formula>
    </cfRule>
  </conditionalFormatting>
  <conditionalFormatting sqref="N522">
    <cfRule type="cellIs" dxfId="1113" priority="768" operator="equal">
      <formula>0</formula>
    </cfRule>
  </conditionalFormatting>
  <conditionalFormatting sqref="N518">
    <cfRule type="cellIs" dxfId="1112" priority="767" operator="equal">
      <formula>0</formula>
    </cfRule>
  </conditionalFormatting>
  <conditionalFormatting sqref="G505">
    <cfRule type="cellIs" dxfId="1111" priority="763" operator="equal">
      <formula>0</formula>
    </cfRule>
  </conditionalFormatting>
  <conditionalFormatting sqref="G525">
    <cfRule type="cellIs" dxfId="1110" priority="762" operator="equal">
      <formula>0</formula>
    </cfRule>
  </conditionalFormatting>
  <conditionalFormatting sqref="G510:G511">
    <cfRule type="cellIs" dxfId="1109" priority="761" operator="equal">
      <formula>0</formula>
    </cfRule>
  </conditionalFormatting>
  <conditionalFormatting sqref="G522">
    <cfRule type="cellIs" dxfId="1108" priority="766" operator="equal">
      <formula>0</formula>
    </cfRule>
  </conditionalFormatting>
  <conditionalFormatting sqref="G529">
    <cfRule type="cellIs" dxfId="1107" priority="765" operator="equal">
      <formula>0</formula>
    </cfRule>
  </conditionalFormatting>
  <conditionalFormatting sqref="G535">
    <cfRule type="cellIs" dxfId="1106" priority="764" operator="equal">
      <formula>0</formula>
    </cfRule>
  </conditionalFormatting>
  <conditionalFormatting sqref="G546:I546 A546:E546">
    <cfRule type="cellIs" dxfId="1105" priority="749" operator="equal">
      <formula>0</formula>
    </cfRule>
  </conditionalFormatting>
  <conditionalFormatting sqref="N546">
    <cfRule type="cellIs" dxfId="1104" priority="748" operator="equal">
      <formula>0</formula>
    </cfRule>
  </conditionalFormatting>
  <conditionalFormatting sqref="N543">
    <cfRule type="cellIs" dxfId="1103" priority="759" operator="equal">
      <formula>0</formula>
    </cfRule>
  </conditionalFormatting>
  <conditionalFormatting sqref="A543:C543 G543:I543 E543">
    <cfRule type="cellIs" dxfId="1102" priority="760" operator="equal">
      <formula>0</formula>
    </cfRule>
  </conditionalFormatting>
  <conditionalFormatting sqref="G548:I548 A548:E548">
    <cfRule type="cellIs" dxfId="1101" priority="756" operator="equal">
      <formula>0</formula>
    </cfRule>
  </conditionalFormatting>
  <conditionalFormatting sqref="N548">
    <cfRule type="cellIs" dxfId="1100" priority="755" operator="equal">
      <formula>0</formula>
    </cfRule>
  </conditionalFormatting>
  <conditionalFormatting sqref="A547:E547 G547:I547 H549:I549 A549:E549">
    <cfRule type="cellIs" dxfId="1099" priority="758" operator="equal">
      <formula>0</formula>
    </cfRule>
  </conditionalFormatting>
  <conditionalFormatting sqref="N547 N549">
    <cfRule type="cellIs" dxfId="1098" priority="757" operator="equal">
      <formula>0</formula>
    </cfRule>
  </conditionalFormatting>
  <conditionalFormatting sqref="N544">
    <cfRule type="cellIs" dxfId="1097" priority="750" operator="equal">
      <formula>0</formula>
    </cfRule>
  </conditionalFormatting>
  <conditionalFormatting sqref="G549">
    <cfRule type="cellIs" dxfId="1096" priority="754" operator="equal">
      <formula>0</formula>
    </cfRule>
  </conditionalFormatting>
  <conditionalFormatting sqref="G545:I545 A545:E545">
    <cfRule type="cellIs" dxfId="1095" priority="753" operator="equal">
      <formula>0</formula>
    </cfRule>
  </conditionalFormatting>
  <conditionalFormatting sqref="N545">
    <cfRule type="cellIs" dxfId="1094" priority="752" operator="equal">
      <formula>0</formula>
    </cfRule>
  </conditionalFormatting>
  <conditionalFormatting sqref="G544:I544 A544:E544">
    <cfRule type="cellIs" dxfId="1093" priority="751" operator="equal">
      <formula>0</formula>
    </cfRule>
  </conditionalFormatting>
  <conditionalFormatting sqref="D543">
    <cfRule type="cellIs" dxfId="1092" priority="747" operator="equal">
      <formula>0</formula>
    </cfRule>
  </conditionalFormatting>
  <conditionalFormatting sqref="B518">
    <cfRule type="cellIs" dxfId="1091" priority="730" operator="equal">
      <formula>0</formula>
    </cfRule>
  </conditionalFormatting>
  <conditionalFormatting sqref="N537">
    <cfRule type="cellIs" dxfId="1090" priority="733" operator="equal">
      <formula>0</formula>
    </cfRule>
  </conditionalFormatting>
  <conditionalFormatting sqref="N537">
    <cfRule type="cellIs" dxfId="1089" priority="732" operator="equal">
      <formula>0</formula>
    </cfRule>
  </conditionalFormatting>
  <conditionalFormatting sqref="A537:E540 G537:I540">
    <cfRule type="cellIs" dxfId="1088" priority="746" operator="equal">
      <formula>0</formula>
    </cfRule>
  </conditionalFormatting>
  <conditionalFormatting sqref="B542">
    <cfRule type="cellIs" dxfId="1087" priority="745" operator="equal">
      <formula>0</formula>
    </cfRule>
  </conditionalFormatting>
  <conditionalFormatting sqref="E537">
    <cfRule type="cellIs" dxfId="1086" priority="741" operator="equal">
      <formula>0</formula>
    </cfRule>
  </conditionalFormatting>
  <conditionalFormatting sqref="G538:G540 G542">
    <cfRule type="cellIs" dxfId="1085" priority="743" operator="equal">
      <formula>0</formula>
    </cfRule>
  </conditionalFormatting>
  <conditionalFormatting sqref="A542:E542">
    <cfRule type="cellIs" dxfId="1084" priority="742" operator="equal">
      <formula>0</formula>
    </cfRule>
  </conditionalFormatting>
  <conditionalFormatting sqref="G542:I542">
    <cfRule type="cellIs" dxfId="1083" priority="744" operator="equal">
      <formula>0</formula>
    </cfRule>
  </conditionalFormatting>
  <conditionalFormatting sqref="B541">
    <cfRule type="cellIs" dxfId="1082" priority="740" operator="equal">
      <formula>0</formula>
    </cfRule>
  </conditionalFormatting>
  <conditionalFormatting sqref="A541:E541">
    <cfRule type="cellIs" dxfId="1081" priority="738" operator="equal">
      <formula>0</formula>
    </cfRule>
  </conditionalFormatting>
  <conditionalFormatting sqref="H541:I541">
    <cfRule type="cellIs" dxfId="1080" priority="739" operator="equal">
      <formula>0</formula>
    </cfRule>
  </conditionalFormatting>
  <conditionalFormatting sqref="N542">
    <cfRule type="cellIs" dxfId="1079" priority="735" operator="equal">
      <formula>0</formula>
    </cfRule>
  </conditionalFormatting>
  <conditionalFormatting sqref="N541">
    <cfRule type="cellIs" dxfId="1078" priority="734" operator="equal">
      <formula>0</formula>
    </cfRule>
  </conditionalFormatting>
  <conditionalFormatting sqref="N538:N540">
    <cfRule type="cellIs" dxfId="1077" priority="736" operator="equal">
      <formula>0</formula>
    </cfRule>
  </conditionalFormatting>
  <conditionalFormatting sqref="E537">
    <cfRule type="cellIs" dxfId="1076" priority="737" operator="equal">
      <formula>0</formula>
    </cfRule>
  </conditionalFormatting>
  <conditionalFormatting sqref="G541">
    <cfRule type="cellIs" dxfId="1075" priority="731" operator="equal">
      <formula>0</formula>
    </cfRule>
  </conditionalFormatting>
  <conditionalFormatting sqref="B518">
    <cfRule type="cellIs" dxfId="1074" priority="729" operator="equal">
      <formula>0</formula>
    </cfRule>
  </conditionalFormatting>
  <conditionalFormatting sqref="G516">
    <cfRule type="cellIs" dxfId="1073" priority="715" operator="equal">
      <formula>0</formula>
    </cfRule>
  </conditionalFormatting>
  <conditionalFormatting sqref="A516:E516">
    <cfRule type="cellIs" dxfId="1072" priority="721" operator="equal">
      <formula>0</formula>
    </cfRule>
  </conditionalFormatting>
  <conditionalFormatting sqref="E512">
    <cfRule type="cellIs" dxfId="1071" priority="720" operator="equal">
      <formula>0</formula>
    </cfRule>
  </conditionalFormatting>
  <conditionalFormatting sqref="N517">
    <cfRule type="cellIs" dxfId="1070" priority="719" operator="equal">
      <formula>0</formula>
    </cfRule>
  </conditionalFormatting>
  <conditionalFormatting sqref="A517:E517 G517:I517">
    <cfRule type="cellIs" dxfId="1069" priority="728" operator="equal">
      <formula>0</formula>
    </cfRule>
  </conditionalFormatting>
  <conditionalFormatting sqref="B512:B515">
    <cfRule type="cellIs" dxfId="1068" priority="727" operator="equal">
      <formula>0</formula>
    </cfRule>
  </conditionalFormatting>
  <conditionalFormatting sqref="G512:I515">
    <cfRule type="cellIs" dxfId="1067" priority="726" operator="equal">
      <formula>0</formula>
    </cfRule>
  </conditionalFormatting>
  <conditionalFormatting sqref="G513:G515 G517">
    <cfRule type="cellIs" dxfId="1066" priority="725" operator="equal">
      <formula>0</formula>
    </cfRule>
  </conditionalFormatting>
  <conditionalFormatting sqref="B516">
    <cfRule type="cellIs" dxfId="1065" priority="723" operator="equal">
      <formula>0</formula>
    </cfRule>
  </conditionalFormatting>
  <conditionalFormatting sqref="A513:E515 A512:D512">
    <cfRule type="cellIs" dxfId="1064" priority="724" operator="equal">
      <formula>0</formula>
    </cfRule>
  </conditionalFormatting>
  <conditionalFormatting sqref="H516:I516">
    <cfRule type="cellIs" dxfId="1063" priority="722" operator="equal">
      <formula>0</formula>
    </cfRule>
  </conditionalFormatting>
  <conditionalFormatting sqref="N513:N515">
    <cfRule type="cellIs" dxfId="1062" priority="718" operator="equal">
      <formula>0</formula>
    </cfRule>
  </conditionalFormatting>
  <conditionalFormatting sqref="N606">
    <cfRule type="cellIs" dxfId="1061" priority="518" operator="equal">
      <formula>0</formula>
    </cfRule>
  </conditionalFormatting>
  <conditionalFormatting sqref="N610">
    <cfRule type="cellIs" dxfId="1060" priority="519" operator="equal">
      <formula>0</formula>
    </cfRule>
  </conditionalFormatting>
  <conditionalFormatting sqref="A582:E582">
    <cfRule type="cellIs" dxfId="1059" priority="702" operator="equal">
      <formula>0</formula>
    </cfRule>
  </conditionalFormatting>
  <conditionalFormatting sqref="E578">
    <cfRule type="cellIs" dxfId="1058" priority="701" operator="equal">
      <formula>0</formula>
    </cfRule>
  </conditionalFormatting>
  <conditionalFormatting sqref="G574:G575 G577">
    <cfRule type="cellIs" dxfId="1057" priority="708" operator="equal">
      <formula>0</formula>
    </cfRule>
  </conditionalFormatting>
  <conditionalFormatting sqref="N578">
    <cfRule type="cellIs" dxfId="1056" priority="693" operator="equal">
      <formula>0</formula>
    </cfRule>
  </conditionalFormatting>
  <conditionalFormatting sqref="B555:B558">
    <cfRule type="cellIs" dxfId="1055" priority="692" operator="equal">
      <formula>0</formula>
    </cfRule>
  </conditionalFormatting>
  <conditionalFormatting sqref="A555:A558 H551:I551 G553:I556 H557:I558">
    <cfRule type="cellIs" dxfId="1054" priority="691" operator="equal">
      <formula>0</formula>
    </cfRule>
  </conditionalFormatting>
  <conditionalFormatting sqref="A551:D551 A553:E558">
    <cfRule type="cellIs" dxfId="1053" priority="690" operator="equal">
      <formula>0</formula>
    </cfRule>
  </conditionalFormatting>
  <conditionalFormatting sqref="A550 C550:E550 G550:I550">
    <cfRule type="cellIs" dxfId="1052" priority="714" operator="equal">
      <formula>0</formula>
    </cfRule>
  </conditionalFormatting>
  <conditionalFormatting sqref="B550">
    <cfRule type="cellIs" dxfId="1051" priority="713" operator="equal">
      <formula>0</formula>
    </cfRule>
  </conditionalFormatting>
  <conditionalFormatting sqref="N550">
    <cfRule type="cellIs" dxfId="1050" priority="712" operator="equal">
      <formula>0</formula>
    </cfRule>
  </conditionalFormatting>
  <conditionalFormatting sqref="G571:I571 A571:E581 G577:I581 H576:I576 G573:I575 H572:I572">
    <cfRule type="cellIs" dxfId="1049" priority="711" operator="equal">
      <formula>0</formula>
    </cfRule>
  </conditionalFormatting>
  <conditionalFormatting sqref="B583">
    <cfRule type="cellIs" dxfId="1048" priority="710" operator="equal">
      <formula>0</formula>
    </cfRule>
  </conditionalFormatting>
  <conditionalFormatting sqref="E578">
    <cfRule type="cellIs" dxfId="1047" priority="705" operator="equal">
      <formula>0</formula>
    </cfRule>
  </conditionalFormatting>
  <conditionalFormatting sqref="G579:G581 G583">
    <cfRule type="cellIs" dxfId="1046" priority="707" operator="equal">
      <formula>0</formula>
    </cfRule>
  </conditionalFormatting>
  <conditionalFormatting sqref="A583:E583">
    <cfRule type="cellIs" dxfId="1045" priority="706" operator="equal">
      <formula>0</formula>
    </cfRule>
  </conditionalFormatting>
  <conditionalFormatting sqref="G583:I583">
    <cfRule type="cellIs" dxfId="1044" priority="709" operator="equal">
      <formula>0</formula>
    </cfRule>
  </conditionalFormatting>
  <conditionalFormatting sqref="B582">
    <cfRule type="cellIs" dxfId="1043" priority="704" operator="equal">
      <formula>0</formula>
    </cfRule>
  </conditionalFormatting>
  <conditionalFormatting sqref="E571">
    <cfRule type="cellIs" dxfId="1042" priority="700" operator="equal">
      <formula>0</formula>
    </cfRule>
  </conditionalFormatting>
  <conditionalFormatting sqref="N571">
    <cfRule type="cellIs" dxfId="1041" priority="695" operator="equal">
      <formula>0</formula>
    </cfRule>
  </conditionalFormatting>
  <conditionalFormatting sqref="H582:I582">
    <cfRule type="cellIs" dxfId="1040" priority="703" operator="equal">
      <formula>0</formula>
    </cfRule>
  </conditionalFormatting>
  <conditionalFormatting sqref="N572:N577 N579:N581">
    <cfRule type="cellIs" dxfId="1039" priority="699" operator="equal">
      <formula>0</formula>
    </cfRule>
  </conditionalFormatting>
  <conditionalFormatting sqref="N583">
    <cfRule type="cellIs" dxfId="1038" priority="698" operator="equal">
      <formula>0</formula>
    </cfRule>
  </conditionalFormatting>
  <conditionalFormatting sqref="N582">
    <cfRule type="cellIs" dxfId="1037" priority="697" operator="equal">
      <formula>0</formula>
    </cfRule>
  </conditionalFormatting>
  <conditionalFormatting sqref="N571">
    <cfRule type="cellIs" dxfId="1036" priority="696" operator="equal">
      <formula>0</formula>
    </cfRule>
  </conditionalFormatting>
  <conditionalFormatting sqref="N578">
    <cfRule type="cellIs" dxfId="1035" priority="694" operator="equal">
      <formula>0</formula>
    </cfRule>
  </conditionalFormatting>
  <conditionalFormatting sqref="C555:E558">
    <cfRule type="cellIs" dxfId="1034" priority="689" operator="equal">
      <formula>0</formula>
    </cfRule>
  </conditionalFormatting>
  <conditionalFormatting sqref="G551">
    <cfRule type="cellIs" dxfId="1033" priority="688" operator="equal">
      <formula>0</formula>
    </cfRule>
  </conditionalFormatting>
  <conditionalFormatting sqref="H552:I552">
    <cfRule type="cellIs" dxfId="1032" priority="687" operator="equal">
      <formula>0</formula>
    </cfRule>
  </conditionalFormatting>
  <conditionalFormatting sqref="A552:E552">
    <cfRule type="cellIs" dxfId="1031" priority="686" operator="equal">
      <formula>0</formula>
    </cfRule>
  </conditionalFormatting>
  <conditionalFormatting sqref="E551">
    <cfRule type="cellIs" dxfId="1030" priority="685" operator="equal">
      <formula>0</formula>
    </cfRule>
  </conditionalFormatting>
  <conditionalFormatting sqref="N555:N558">
    <cfRule type="cellIs" dxfId="1029" priority="683" operator="equal">
      <formula>0</formula>
    </cfRule>
  </conditionalFormatting>
  <conditionalFormatting sqref="N553:N558">
    <cfRule type="cellIs" dxfId="1028" priority="684" operator="equal">
      <formula>0</formula>
    </cfRule>
  </conditionalFormatting>
  <conditionalFormatting sqref="N552">
    <cfRule type="cellIs" dxfId="1027" priority="682" operator="equal">
      <formula>0</formula>
    </cfRule>
  </conditionalFormatting>
  <conditionalFormatting sqref="N551">
    <cfRule type="cellIs" dxfId="1026" priority="681" operator="equal">
      <formula>0</formula>
    </cfRule>
  </conditionalFormatting>
  <conditionalFormatting sqref="A570:E570 G570:I570">
    <cfRule type="cellIs" dxfId="1025" priority="680" operator="equal">
      <formula>0</formula>
    </cfRule>
  </conditionalFormatting>
  <conditionalFormatting sqref="B566:B568">
    <cfRule type="cellIs" dxfId="1024" priority="679" operator="equal">
      <formula>0</formula>
    </cfRule>
  </conditionalFormatting>
  <conditionalFormatting sqref="G566:G568 G570">
    <cfRule type="cellIs" dxfId="1023" priority="677" operator="equal">
      <formula>0</formula>
    </cfRule>
  </conditionalFormatting>
  <conditionalFormatting sqref="A566:E568 A565 C565:D565">
    <cfRule type="cellIs" dxfId="1022" priority="676" operator="equal">
      <formula>0</formula>
    </cfRule>
  </conditionalFormatting>
  <conditionalFormatting sqref="G565:I568">
    <cfRule type="cellIs" dxfId="1021" priority="678" operator="equal">
      <formula>0</formula>
    </cfRule>
  </conditionalFormatting>
  <conditionalFormatting sqref="B569">
    <cfRule type="cellIs" dxfId="1020" priority="675" operator="equal">
      <formula>0</formula>
    </cfRule>
  </conditionalFormatting>
  <conditionalFormatting sqref="A569:E569">
    <cfRule type="cellIs" dxfId="1019" priority="673" operator="equal">
      <formula>0</formula>
    </cfRule>
  </conditionalFormatting>
  <conditionalFormatting sqref="H569:I569">
    <cfRule type="cellIs" dxfId="1018" priority="674" operator="equal">
      <formula>0</formula>
    </cfRule>
  </conditionalFormatting>
  <conditionalFormatting sqref="E565">
    <cfRule type="cellIs" dxfId="1017" priority="672" operator="equal">
      <formula>0</formula>
    </cfRule>
  </conditionalFormatting>
  <conditionalFormatting sqref="N570">
    <cfRule type="cellIs" dxfId="1016" priority="671" operator="equal">
      <formula>0</formula>
    </cfRule>
  </conditionalFormatting>
  <conditionalFormatting sqref="N566:N568">
    <cfRule type="cellIs" dxfId="1015" priority="670" operator="equal">
      <formula>0</formula>
    </cfRule>
  </conditionalFormatting>
  <conditionalFormatting sqref="N569">
    <cfRule type="cellIs" dxfId="1014" priority="669" operator="equal">
      <formula>0</formula>
    </cfRule>
  </conditionalFormatting>
  <conditionalFormatting sqref="N565">
    <cfRule type="cellIs" dxfId="1013" priority="668" operator="equal">
      <formula>0</formula>
    </cfRule>
  </conditionalFormatting>
  <conditionalFormatting sqref="G552">
    <cfRule type="cellIs" dxfId="1012" priority="664" operator="equal">
      <formula>0</formula>
    </cfRule>
  </conditionalFormatting>
  <conditionalFormatting sqref="G572">
    <cfRule type="cellIs" dxfId="1011" priority="663" operator="equal">
      <formula>0</formula>
    </cfRule>
  </conditionalFormatting>
  <conditionalFormatting sqref="G557:G558">
    <cfRule type="cellIs" dxfId="1010" priority="662" operator="equal">
      <formula>0</formula>
    </cfRule>
  </conditionalFormatting>
  <conditionalFormatting sqref="G569">
    <cfRule type="cellIs" dxfId="1009" priority="667" operator="equal">
      <formula>0</formula>
    </cfRule>
  </conditionalFormatting>
  <conditionalFormatting sqref="G576">
    <cfRule type="cellIs" dxfId="1008" priority="666" operator="equal">
      <formula>0</formula>
    </cfRule>
  </conditionalFormatting>
  <conditionalFormatting sqref="G582">
    <cfRule type="cellIs" dxfId="1007" priority="665" operator="equal">
      <formula>0</formula>
    </cfRule>
  </conditionalFormatting>
  <conditionalFormatting sqref="G593:I593 A593:E593">
    <cfRule type="cellIs" dxfId="1006" priority="650" operator="equal">
      <formula>0</formula>
    </cfRule>
  </conditionalFormatting>
  <conditionalFormatting sqref="N593">
    <cfRule type="cellIs" dxfId="1005" priority="649" operator="equal">
      <formula>0</formula>
    </cfRule>
  </conditionalFormatting>
  <conditionalFormatting sqref="N590">
    <cfRule type="cellIs" dxfId="1004" priority="660" operator="equal">
      <formula>0</formula>
    </cfRule>
  </conditionalFormatting>
  <conditionalFormatting sqref="A590:C590 G590:I590 E590">
    <cfRule type="cellIs" dxfId="1003" priority="661" operator="equal">
      <formula>0</formula>
    </cfRule>
  </conditionalFormatting>
  <conditionalFormatting sqref="G595:I595 A595:E595">
    <cfRule type="cellIs" dxfId="1002" priority="657" operator="equal">
      <formula>0</formula>
    </cfRule>
  </conditionalFormatting>
  <conditionalFormatting sqref="N595">
    <cfRule type="cellIs" dxfId="1001" priority="656" operator="equal">
      <formula>0</formula>
    </cfRule>
  </conditionalFormatting>
  <conditionalFormatting sqref="A594:E594 G594:I594 H596:I596 A596:E596">
    <cfRule type="cellIs" dxfId="1000" priority="659" operator="equal">
      <formula>0</formula>
    </cfRule>
  </conditionalFormatting>
  <conditionalFormatting sqref="N594 N596">
    <cfRule type="cellIs" dxfId="999" priority="658" operator="equal">
      <formula>0</formula>
    </cfRule>
  </conditionalFormatting>
  <conditionalFormatting sqref="N591">
    <cfRule type="cellIs" dxfId="998" priority="651" operator="equal">
      <formula>0</formula>
    </cfRule>
  </conditionalFormatting>
  <conditionalFormatting sqref="G596">
    <cfRule type="cellIs" dxfId="997" priority="655" operator="equal">
      <formula>0</formula>
    </cfRule>
  </conditionalFormatting>
  <conditionalFormatting sqref="G592:I592 A592:E592">
    <cfRule type="cellIs" dxfId="996" priority="654" operator="equal">
      <formula>0</formula>
    </cfRule>
  </conditionalFormatting>
  <conditionalFormatting sqref="N592">
    <cfRule type="cellIs" dxfId="995" priority="653" operator="equal">
      <formula>0</formula>
    </cfRule>
  </conditionalFormatting>
  <conditionalFormatting sqref="G591:I591 A591:E591">
    <cfRule type="cellIs" dxfId="994" priority="652" operator="equal">
      <formula>0</formula>
    </cfRule>
  </conditionalFormatting>
  <conditionalFormatting sqref="D590">
    <cfRule type="cellIs" dxfId="993" priority="648" operator="equal">
      <formula>0</formula>
    </cfRule>
  </conditionalFormatting>
  <conditionalFormatting sqref="B565">
    <cfRule type="cellIs" dxfId="992" priority="631" operator="equal">
      <formula>0</formula>
    </cfRule>
  </conditionalFormatting>
  <conditionalFormatting sqref="N584">
    <cfRule type="cellIs" dxfId="991" priority="634" operator="equal">
      <formula>0</formula>
    </cfRule>
  </conditionalFormatting>
  <conditionalFormatting sqref="N584">
    <cfRule type="cellIs" dxfId="990" priority="633" operator="equal">
      <formula>0</formula>
    </cfRule>
  </conditionalFormatting>
  <conditionalFormatting sqref="A584:E587 G584:I587">
    <cfRule type="cellIs" dxfId="989" priority="647" operator="equal">
      <formula>0</formula>
    </cfRule>
  </conditionalFormatting>
  <conditionalFormatting sqref="B589">
    <cfRule type="cellIs" dxfId="988" priority="646" operator="equal">
      <formula>0</formula>
    </cfRule>
  </conditionalFormatting>
  <conditionalFormatting sqref="E584">
    <cfRule type="cellIs" dxfId="987" priority="642" operator="equal">
      <formula>0</formula>
    </cfRule>
  </conditionalFormatting>
  <conditionalFormatting sqref="G585:G587 G589">
    <cfRule type="cellIs" dxfId="986" priority="644" operator="equal">
      <formula>0</formula>
    </cfRule>
  </conditionalFormatting>
  <conditionalFormatting sqref="A589:E589">
    <cfRule type="cellIs" dxfId="985" priority="643" operator="equal">
      <formula>0</formula>
    </cfRule>
  </conditionalFormatting>
  <conditionalFormatting sqref="G589:I589">
    <cfRule type="cellIs" dxfId="984" priority="645" operator="equal">
      <formula>0</formula>
    </cfRule>
  </conditionalFormatting>
  <conditionalFormatting sqref="B588">
    <cfRule type="cellIs" dxfId="983" priority="641" operator="equal">
      <formula>0</formula>
    </cfRule>
  </conditionalFormatting>
  <conditionalFormatting sqref="A588:E588">
    <cfRule type="cellIs" dxfId="982" priority="639" operator="equal">
      <formula>0</formula>
    </cfRule>
  </conditionalFormatting>
  <conditionalFormatting sqref="H588:I588">
    <cfRule type="cellIs" dxfId="981" priority="640" operator="equal">
      <formula>0</formula>
    </cfRule>
  </conditionalFormatting>
  <conditionalFormatting sqref="N589">
    <cfRule type="cellIs" dxfId="980" priority="636" operator="equal">
      <formula>0</formula>
    </cfRule>
  </conditionalFormatting>
  <conditionalFormatting sqref="N588">
    <cfRule type="cellIs" dxfId="979" priority="635" operator="equal">
      <formula>0</formula>
    </cfRule>
  </conditionalFormatting>
  <conditionalFormatting sqref="N585:N587">
    <cfRule type="cellIs" dxfId="978" priority="637" operator="equal">
      <formula>0</formula>
    </cfRule>
  </conditionalFormatting>
  <conditionalFormatting sqref="E584">
    <cfRule type="cellIs" dxfId="977" priority="638" operator="equal">
      <formula>0</formula>
    </cfRule>
  </conditionalFormatting>
  <conditionalFormatting sqref="G588">
    <cfRule type="cellIs" dxfId="976" priority="632" operator="equal">
      <formula>0</formula>
    </cfRule>
  </conditionalFormatting>
  <conditionalFormatting sqref="B565">
    <cfRule type="cellIs" dxfId="975" priority="630" operator="equal">
      <formula>0</formula>
    </cfRule>
  </conditionalFormatting>
  <conditionalFormatting sqref="G563">
    <cfRule type="cellIs" dxfId="974" priority="616" operator="equal">
      <formula>0</formula>
    </cfRule>
  </conditionalFormatting>
  <conditionalFormatting sqref="A563:E563">
    <cfRule type="cellIs" dxfId="973" priority="622" operator="equal">
      <formula>0</formula>
    </cfRule>
  </conditionalFormatting>
  <conditionalFormatting sqref="E559">
    <cfRule type="cellIs" dxfId="972" priority="621" operator="equal">
      <formula>0</formula>
    </cfRule>
  </conditionalFormatting>
  <conditionalFormatting sqref="N564">
    <cfRule type="cellIs" dxfId="971" priority="620" operator="equal">
      <formula>0</formula>
    </cfRule>
  </conditionalFormatting>
  <conditionalFormatting sqref="A564:E564 G564:I564">
    <cfRule type="cellIs" dxfId="970" priority="629" operator="equal">
      <formula>0</formula>
    </cfRule>
  </conditionalFormatting>
  <conditionalFormatting sqref="B559:B562">
    <cfRule type="cellIs" dxfId="969" priority="628" operator="equal">
      <formula>0</formula>
    </cfRule>
  </conditionalFormatting>
  <conditionalFormatting sqref="G559:I562">
    <cfRule type="cellIs" dxfId="968" priority="627" operator="equal">
      <formula>0</formula>
    </cfRule>
  </conditionalFormatting>
  <conditionalFormatting sqref="G560:G562 G564">
    <cfRule type="cellIs" dxfId="967" priority="626" operator="equal">
      <formula>0</formula>
    </cfRule>
  </conditionalFormatting>
  <conditionalFormatting sqref="B563">
    <cfRule type="cellIs" dxfId="966" priority="624" operator="equal">
      <formula>0</formula>
    </cfRule>
  </conditionalFormatting>
  <conditionalFormatting sqref="A560:E562 A559:D559">
    <cfRule type="cellIs" dxfId="965" priority="625" operator="equal">
      <formula>0</formula>
    </cfRule>
  </conditionalFormatting>
  <conditionalFormatting sqref="H563:I563">
    <cfRule type="cellIs" dxfId="964" priority="623" operator="equal">
      <formula>0</formula>
    </cfRule>
  </conditionalFormatting>
  <conditionalFormatting sqref="N560:N562">
    <cfRule type="cellIs" dxfId="963" priority="619" operator="equal">
      <formula>0</formula>
    </cfRule>
  </conditionalFormatting>
  <conditionalFormatting sqref="N657">
    <cfRule type="cellIs" dxfId="962" priority="420" operator="equal">
      <formula>0</formula>
    </cfRule>
  </conditionalFormatting>
  <conditionalFormatting sqref="N653">
    <cfRule type="cellIs" dxfId="961" priority="419" operator="equal">
      <formula>0</formula>
    </cfRule>
  </conditionalFormatting>
  <conditionalFormatting sqref="A629:E629">
    <cfRule type="cellIs" dxfId="960" priority="603" operator="equal">
      <formula>0</formula>
    </cfRule>
  </conditionalFormatting>
  <conditionalFormatting sqref="E625">
    <cfRule type="cellIs" dxfId="959" priority="602" operator="equal">
      <formula>0</formula>
    </cfRule>
  </conditionalFormatting>
  <conditionalFormatting sqref="G621:G622 G624">
    <cfRule type="cellIs" dxfId="958" priority="609" operator="equal">
      <formula>0</formula>
    </cfRule>
  </conditionalFormatting>
  <conditionalFormatting sqref="N625">
    <cfRule type="cellIs" dxfId="957" priority="594" operator="equal">
      <formula>0</formula>
    </cfRule>
  </conditionalFormatting>
  <conditionalFormatting sqref="B602:B605">
    <cfRule type="cellIs" dxfId="956" priority="593" operator="equal">
      <formula>0</formula>
    </cfRule>
  </conditionalFormatting>
  <conditionalFormatting sqref="A602:A605 H598:I598 G600:I603 H604:I605">
    <cfRule type="cellIs" dxfId="955" priority="592" operator="equal">
      <formula>0</formula>
    </cfRule>
  </conditionalFormatting>
  <conditionalFormatting sqref="A598:D598 A600:E605">
    <cfRule type="cellIs" dxfId="954" priority="591" operator="equal">
      <formula>0</formula>
    </cfRule>
  </conditionalFormatting>
  <conditionalFormatting sqref="A597 C597:E597 G597:I597">
    <cfRule type="cellIs" dxfId="953" priority="615" operator="equal">
      <formula>0</formula>
    </cfRule>
  </conditionalFormatting>
  <conditionalFormatting sqref="B597">
    <cfRule type="cellIs" dxfId="952" priority="614" operator="equal">
      <formula>0</formula>
    </cfRule>
  </conditionalFormatting>
  <conditionalFormatting sqref="N597">
    <cfRule type="cellIs" dxfId="951" priority="613" operator="equal">
      <formula>0</formula>
    </cfRule>
  </conditionalFormatting>
  <conditionalFormatting sqref="G618:I618 A618:E628 G624:I628 H623:I623 G620:I622 H619:I619">
    <cfRule type="cellIs" dxfId="950" priority="612" operator="equal">
      <formula>0</formula>
    </cfRule>
  </conditionalFormatting>
  <conditionalFormatting sqref="B630">
    <cfRule type="cellIs" dxfId="949" priority="611" operator="equal">
      <formula>0</formula>
    </cfRule>
  </conditionalFormatting>
  <conditionalFormatting sqref="E625">
    <cfRule type="cellIs" dxfId="948" priority="606" operator="equal">
      <formula>0</formula>
    </cfRule>
  </conditionalFormatting>
  <conditionalFormatting sqref="G626:G628 G630">
    <cfRule type="cellIs" dxfId="947" priority="608" operator="equal">
      <formula>0</formula>
    </cfRule>
  </conditionalFormatting>
  <conditionalFormatting sqref="A630:E630">
    <cfRule type="cellIs" dxfId="946" priority="607" operator="equal">
      <formula>0</formula>
    </cfRule>
  </conditionalFormatting>
  <conditionalFormatting sqref="G630:I630">
    <cfRule type="cellIs" dxfId="945" priority="610" operator="equal">
      <formula>0</formula>
    </cfRule>
  </conditionalFormatting>
  <conditionalFormatting sqref="B629">
    <cfRule type="cellIs" dxfId="944" priority="605" operator="equal">
      <formula>0</formula>
    </cfRule>
  </conditionalFormatting>
  <conditionalFormatting sqref="E618">
    <cfRule type="cellIs" dxfId="943" priority="601" operator="equal">
      <formula>0</formula>
    </cfRule>
  </conditionalFormatting>
  <conditionalFormatting sqref="N618">
    <cfRule type="cellIs" dxfId="942" priority="596" operator="equal">
      <formula>0</formula>
    </cfRule>
  </conditionalFormatting>
  <conditionalFormatting sqref="H629:I629">
    <cfRule type="cellIs" dxfId="941" priority="604" operator="equal">
      <formula>0</formula>
    </cfRule>
  </conditionalFormatting>
  <conditionalFormatting sqref="N619:N624 N626:N628">
    <cfRule type="cellIs" dxfId="940" priority="600" operator="equal">
      <formula>0</formula>
    </cfRule>
  </conditionalFormatting>
  <conditionalFormatting sqref="N630">
    <cfRule type="cellIs" dxfId="939" priority="599" operator="equal">
      <formula>0</formula>
    </cfRule>
  </conditionalFormatting>
  <conditionalFormatting sqref="N629">
    <cfRule type="cellIs" dxfId="938" priority="598" operator="equal">
      <formula>0</formula>
    </cfRule>
  </conditionalFormatting>
  <conditionalFormatting sqref="N618">
    <cfRule type="cellIs" dxfId="937" priority="597" operator="equal">
      <formula>0</formula>
    </cfRule>
  </conditionalFormatting>
  <conditionalFormatting sqref="N625">
    <cfRule type="cellIs" dxfId="936" priority="595" operator="equal">
      <formula>0</formula>
    </cfRule>
  </conditionalFormatting>
  <conditionalFormatting sqref="C602:E605">
    <cfRule type="cellIs" dxfId="935" priority="590" operator="equal">
      <formula>0</formula>
    </cfRule>
  </conditionalFormatting>
  <conditionalFormatting sqref="G598">
    <cfRule type="cellIs" dxfId="934" priority="589" operator="equal">
      <formula>0</formula>
    </cfRule>
  </conditionalFormatting>
  <conditionalFormatting sqref="H599:I599">
    <cfRule type="cellIs" dxfId="933" priority="588" operator="equal">
      <formula>0</formula>
    </cfRule>
  </conditionalFormatting>
  <conditionalFormatting sqref="A599:E599">
    <cfRule type="cellIs" dxfId="932" priority="587" operator="equal">
      <formula>0</formula>
    </cfRule>
  </conditionalFormatting>
  <conditionalFormatting sqref="E598">
    <cfRule type="cellIs" dxfId="931" priority="586" operator="equal">
      <formula>0</formula>
    </cfRule>
  </conditionalFormatting>
  <conditionalFormatting sqref="N602:N605">
    <cfRule type="cellIs" dxfId="930" priority="584" operator="equal">
      <formula>0</formula>
    </cfRule>
  </conditionalFormatting>
  <conditionalFormatting sqref="N600:N605">
    <cfRule type="cellIs" dxfId="929" priority="585" operator="equal">
      <formula>0</formula>
    </cfRule>
  </conditionalFormatting>
  <conditionalFormatting sqref="N599">
    <cfRule type="cellIs" dxfId="928" priority="583" operator="equal">
      <formula>0</formula>
    </cfRule>
  </conditionalFormatting>
  <conditionalFormatting sqref="N598">
    <cfRule type="cellIs" dxfId="927" priority="582" operator="equal">
      <formula>0</formula>
    </cfRule>
  </conditionalFormatting>
  <conditionalFormatting sqref="A617:E617 G617:I617">
    <cfRule type="cellIs" dxfId="926" priority="581" operator="equal">
      <formula>0</formula>
    </cfRule>
  </conditionalFormatting>
  <conditionalFormatting sqref="B613:B615">
    <cfRule type="cellIs" dxfId="925" priority="580" operator="equal">
      <formula>0</formula>
    </cfRule>
  </conditionalFormatting>
  <conditionalFormatting sqref="G613:G615 G617">
    <cfRule type="cellIs" dxfId="924" priority="578" operator="equal">
      <formula>0</formula>
    </cfRule>
  </conditionalFormatting>
  <conditionalFormatting sqref="A613:E615 A612 C612:D612">
    <cfRule type="cellIs" dxfId="923" priority="577" operator="equal">
      <formula>0</formula>
    </cfRule>
  </conditionalFormatting>
  <conditionalFormatting sqref="G612:I615">
    <cfRule type="cellIs" dxfId="922" priority="579" operator="equal">
      <formula>0</formula>
    </cfRule>
  </conditionalFormatting>
  <conditionalFormatting sqref="B616">
    <cfRule type="cellIs" dxfId="921" priority="576" operator="equal">
      <formula>0</formula>
    </cfRule>
  </conditionalFormatting>
  <conditionalFormatting sqref="A616:E616">
    <cfRule type="cellIs" dxfId="920" priority="574" operator="equal">
      <formula>0</formula>
    </cfRule>
  </conditionalFormatting>
  <conditionalFormatting sqref="H616:I616">
    <cfRule type="cellIs" dxfId="919" priority="575" operator="equal">
      <formula>0</formula>
    </cfRule>
  </conditionalFormatting>
  <conditionalFormatting sqref="E612">
    <cfRule type="cellIs" dxfId="918" priority="573" operator="equal">
      <formula>0</formula>
    </cfRule>
  </conditionalFormatting>
  <conditionalFormatting sqref="N617">
    <cfRule type="cellIs" dxfId="917" priority="572" operator="equal">
      <formula>0</formula>
    </cfRule>
  </conditionalFormatting>
  <conditionalFormatting sqref="N613:N615">
    <cfRule type="cellIs" dxfId="916" priority="571" operator="equal">
      <formula>0</formula>
    </cfRule>
  </conditionalFormatting>
  <conditionalFormatting sqref="N616">
    <cfRule type="cellIs" dxfId="915" priority="570" operator="equal">
      <formula>0</formula>
    </cfRule>
  </conditionalFormatting>
  <conditionalFormatting sqref="N612">
    <cfRule type="cellIs" dxfId="914" priority="569" operator="equal">
      <formula>0</formula>
    </cfRule>
  </conditionalFormatting>
  <conditionalFormatting sqref="G599">
    <cfRule type="cellIs" dxfId="913" priority="565" operator="equal">
      <formula>0</formula>
    </cfRule>
  </conditionalFormatting>
  <conditionalFormatting sqref="G619">
    <cfRule type="cellIs" dxfId="912" priority="564" operator="equal">
      <formula>0</formula>
    </cfRule>
  </conditionalFormatting>
  <conditionalFormatting sqref="G604:G605">
    <cfRule type="cellIs" dxfId="911" priority="563" operator="equal">
      <formula>0</formula>
    </cfRule>
  </conditionalFormatting>
  <conditionalFormatting sqref="G616">
    <cfRule type="cellIs" dxfId="910" priority="568" operator="equal">
      <formula>0</formula>
    </cfRule>
  </conditionalFormatting>
  <conditionalFormatting sqref="G623">
    <cfRule type="cellIs" dxfId="909" priority="567" operator="equal">
      <formula>0</formula>
    </cfRule>
  </conditionalFormatting>
  <conditionalFormatting sqref="G629">
    <cfRule type="cellIs" dxfId="908" priority="566" operator="equal">
      <formula>0</formula>
    </cfRule>
  </conditionalFormatting>
  <conditionalFormatting sqref="G640:I640 A640:E640">
    <cfRule type="cellIs" dxfId="907" priority="551" operator="equal">
      <formula>0</formula>
    </cfRule>
  </conditionalFormatting>
  <conditionalFormatting sqref="N640">
    <cfRule type="cellIs" dxfId="906" priority="550" operator="equal">
      <formula>0</formula>
    </cfRule>
  </conditionalFormatting>
  <conditionalFormatting sqref="N637">
    <cfRule type="cellIs" dxfId="905" priority="561" operator="equal">
      <formula>0</formula>
    </cfRule>
  </conditionalFormatting>
  <conditionalFormatting sqref="A637:C637 G637:I637 E637">
    <cfRule type="cellIs" dxfId="904" priority="562" operator="equal">
      <formula>0</formula>
    </cfRule>
  </conditionalFormatting>
  <conditionalFormatting sqref="G642:I642 A642:E642">
    <cfRule type="cellIs" dxfId="903" priority="558" operator="equal">
      <formula>0</formula>
    </cfRule>
  </conditionalFormatting>
  <conditionalFormatting sqref="N642">
    <cfRule type="cellIs" dxfId="902" priority="557" operator="equal">
      <formula>0</formula>
    </cfRule>
  </conditionalFormatting>
  <conditionalFormatting sqref="A641:E641 G641:I641 H643:I643 A643:E643">
    <cfRule type="cellIs" dxfId="901" priority="560" operator="equal">
      <formula>0</formula>
    </cfRule>
  </conditionalFormatting>
  <conditionalFormatting sqref="N641 N643">
    <cfRule type="cellIs" dxfId="900" priority="559" operator="equal">
      <formula>0</formula>
    </cfRule>
  </conditionalFormatting>
  <conditionalFormatting sqref="N638">
    <cfRule type="cellIs" dxfId="899" priority="552" operator="equal">
      <formula>0</formula>
    </cfRule>
  </conditionalFormatting>
  <conditionalFormatting sqref="G643">
    <cfRule type="cellIs" dxfId="898" priority="556" operator="equal">
      <formula>0</formula>
    </cfRule>
  </conditionalFormatting>
  <conditionalFormatting sqref="G639:I639 A639:E639">
    <cfRule type="cellIs" dxfId="897" priority="555" operator="equal">
      <formula>0</formula>
    </cfRule>
  </conditionalFormatting>
  <conditionalFormatting sqref="N639">
    <cfRule type="cellIs" dxfId="896" priority="554" operator="equal">
      <formula>0</formula>
    </cfRule>
  </conditionalFormatting>
  <conditionalFormatting sqref="G638:I638 A638:E638">
    <cfRule type="cellIs" dxfId="895" priority="553" operator="equal">
      <formula>0</formula>
    </cfRule>
  </conditionalFormatting>
  <conditionalFormatting sqref="D637">
    <cfRule type="cellIs" dxfId="894" priority="549" operator="equal">
      <formula>0</formula>
    </cfRule>
  </conditionalFormatting>
  <conditionalFormatting sqref="B612">
    <cfRule type="cellIs" dxfId="893" priority="532" operator="equal">
      <formula>0</formula>
    </cfRule>
  </conditionalFormatting>
  <conditionalFormatting sqref="N631">
    <cfRule type="cellIs" dxfId="892" priority="535" operator="equal">
      <formula>0</formula>
    </cfRule>
  </conditionalFormatting>
  <conditionalFormatting sqref="N631">
    <cfRule type="cellIs" dxfId="891" priority="534" operator="equal">
      <formula>0</formula>
    </cfRule>
  </conditionalFormatting>
  <conditionalFormatting sqref="A631:E634 G631:I634">
    <cfRule type="cellIs" dxfId="890" priority="548" operator="equal">
      <formula>0</formula>
    </cfRule>
  </conditionalFormatting>
  <conditionalFormatting sqref="B636">
    <cfRule type="cellIs" dxfId="889" priority="547" operator="equal">
      <formula>0</formula>
    </cfRule>
  </conditionalFormatting>
  <conditionalFormatting sqref="E631">
    <cfRule type="cellIs" dxfId="888" priority="543" operator="equal">
      <formula>0</formula>
    </cfRule>
  </conditionalFormatting>
  <conditionalFormatting sqref="G632:G634 G636">
    <cfRule type="cellIs" dxfId="887" priority="545" operator="equal">
      <formula>0</formula>
    </cfRule>
  </conditionalFormatting>
  <conditionalFormatting sqref="A636:E636">
    <cfRule type="cellIs" dxfId="886" priority="544" operator="equal">
      <formula>0</formula>
    </cfRule>
  </conditionalFormatting>
  <conditionalFormatting sqref="G636:I636">
    <cfRule type="cellIs" dxfId="885" priority="546" operator="equal">
      <formula>0</formula>
    </cfRule>
  </conditionalFormatting>
  <conditionalFormatting sqref="B635">
    <cfRule type="cellIs" dxfId="884" priority="542" operator="equal">
      <formula>0</formula>
    </cfRule>
  </conditionalFormatting>
  <conditionalFormatting sqref="A635:E635">
    <cfRule type="cellIs" dxfId="883" priority="540" operator="equal">
      <formula>0</formula>
    </cfRule>
  </conditionalFormatting>
  <conditionalFormatting sqref="H635:I635">
    <cfRule type="cellIs" dxfId="882" priority="541" operator="equal">
      <formula>0</formula>
    </cfRule>
  </conditionalFormatting>
  <conditionalFormatting sqref="N636">
    <cfRule type="cellIs" dxfId="881" priority="537" operator="equal">
      <formula>0</formula>
    </cfRule>
  </conditionalFormatting>
  <conditionalFormatting sqref="N635">
    <cfRule type="cellIs" dxfId="880" priority="536" operator="equal">
      <formula>0</formula>
    </cfRule>
  </conditionalFormatting>
  <conditionalFormatting sqref="N632:N634">
    <cfRule type="cellIs" dxfId="879" priority="538" operator="equal">
      <formula>0</formula>
    </cfRule>
  </conditionalFormatting>
  <conditionalFormatting sqref="E631">
    <cfRule type="cellIs" dxfId="878" priority="539" operator="equal">
      <formula>0</formula>
    </cfRule>
  </conditionalFormatting>
  <conditionalFormatting sqref="G635">
    <cfRule type="cellIs" dxfId="877" priority="533" operator="equal">
      <formula>0</formula>
    </cfRule>
  </conditionalFormatting>
  <conditionalFormatting sqref="B612">
    <cfRule type="cellIs" dxfId="876" priority="531" operator="equal">
      <formula>0</formula>
    </cfRule>
  </conditionalFormatting>
  <conditionalFormatting sqref="G610">
    <cfRule type="cellIs" dxfId="875" priority="517" operator="equal">
      <formula>0</formula>
    </cfRule>
  </conditionalFormatting>
  <conditionalFormatting sqref="A610:E610">
    <cfRule type="cellIs" dxfId="874" priority="523" operator="equal">
      <formula>0</formula>
    </cfRule>
  </conditionalFormatting>
  <conditionalFormatting sqref="E606">
    <cfRule type="cellIs" dxfId="873" priority="522" operator="equal">
      <formula>0</formula>
    </cfRule>
  </conditionalFormatting>
  <conditionalFormatting sqref="N611">
    <cfRule type="cellIs" dxfId="872" priority="521" operator="equal">
      <formula>0</formula>
    </cfRule>
  </conditionalFormatting>
  <conditionalFormatting sqref="A611:E611 G611:I611">
    <cfRule type="cellIs" dxfId="871" priority="530" operator="equal">
      <formula>0</formula>
    </cfRule>
  </conditionalFormatting>
  <conditionalFormatting sqref="B606:B609">
    <cfRule type="cellIs" dxfId="870" priority="529" operator="equal">
      <formula>0</formula>
    </cfRule>
  </conditionalFormatting>
  <conditionalFormatting sqref="G606:I609">
    <cfRule type="cellIs" dxfId="869" priority="528" operator="equal">
      <formula>0</formula>
    </cfRule>
  </conditionalFormatting>
  <conditionalFormatting sqref="G607:G609 G611">
    <cfRule type="cellIs" dxfId="868" priority="527" operator="equal">
      <formula>0</formula>
    </cfRule>
  </conditionalFormatting>
  <conditionalFormatting sqref="B610">
    <cfRule type="cellIs" dxfId="867" priority="525" operator="equal">
      <formula>0</formula>
    </cfRule>
  </conditionalFormatting>
  <conditionalFormatting sqref="A607:E609 A606:D606">
    <cfRule type="cellIs" dxfId="866" priority="526" operator="equal">
      <formula>0</formula>
    </cfRule>
  </conditionalFormatting>
  <conditionalFormatting sqref="H610:I610">
    <cfRule type="cellIs" dxfId="865" priority="524" operator="equal">
      <formula>0</formula>
    </cfRule>
  </conditionalFormatting>
  <conditionalFormatting sqref="N607:N609">
    <cfRule type="cellIs" dxfId="864" priority="520" operator="equal">
      <formula>0</formula>
    </cfRule>
  </conditionalFormatting>
  <conditionalFormatting sqref="K657">
    <cfRule type="cellIs" dxfId="863" priority="2" operator="equal">
      <formula>0</formula>
    </cfRule>
  </conditionalFormatting>
  <conditionalFormatting sqref="K654:K656">
    <cfRule type="cellIs" dxfId="862" priority="3" operator="equal">
      <formula>0</formula>
    </cfRule>
  </conditionalFormatting>
  <conditionalFormatting sqref="A676:E676">
    <cfRule type="cellIs" dxfId="861" priority="504" operator="equal">
      <formula>0</formula>
    </cfRule>
  </conditionalFormatting>
  <conditionalFormatting sqref="E672">
    <cfRule type="cellIs" dxfId="860" priority="503" operator="equal">
      <formula>0</formula>
    </cfRule>
  </conditionalFormatting>
  <conditionalFormatting sqref="G668:G669 G671">
    <cfRule type="cellIs" dxfId="859" priority="510" operator="equal">
      <formula>0</formula>
    </cfRule>
  </conditionalFormatting>
  <conditionalFormatting sqref="N672">
    <cfRule type="cellIs" dxfId="858" priority="495" operator="equal">
      <formula>0</formula>
    </cfRule>
  </conditionalFormatting>
  <conditionalFormatting sqref="B649:B652">
    <cfRule type="cellIs" dxfId="857" priority="494" operator="equal">
      <formula>0</formula>
    </cfRule>
  </conditionalFormatting>
  <conditionalFormatting sqref="A649:A652 H645:I645 G647:I650 H651:I652">
    <cfRule type="cellIs" dxfId="856" priority="493" operator="equal">
      <formula>0</formula>
    </cfRule>
  </conditionalFormatting>
  <conditionalFormatting sqref="A645:D645 A647:E652">
    <cfRule type="cellIs" dxfId="855" priority="492" operator="equal">
      <formula>0</formula>
    </cfRule>
  </conditionalFormatting>
  <conditionalFormatting sqref="A644 C644:E644 G644:I644">
    <cfRule type="cellIs" dxfId="854" priority="516" operator="equal">
      <formula>0</formula>
    </cfRule>
  </conditionalFormatting>
  <conditionalFormatting sqref="B644">
    <cfRule type="cellIs" dxfId="853" priority="515" operator="equal">
      <formula>0</formula>
    </cfRule>
  </conditionalFormatting>
  <conditionalFormatting sqref="N644">
    <cfRule type="cellIs" dxfId="852" priority="514" operator="equal">
      <formula>0</formula>
    </cfRule>
  </conditionalFormatting>
  <conditionalFormatting sqref="G665:I665 A665:E675 G671:I675 H670:I670 G667:I669 H666:I666">
    <cfRule type="cellIs" dxfId="851" priority="513" operator="equal">
      <formula>0</formula>
    </cfRule>
  </conditionalFormatting>
  <conditionalFormatting sqref="B677">
    <cfRule type="cellIs" dxfId="850" priority="512" operator="equal">
      <formula>0</formula>
    </cfRule>
  </conditionalFormatting>
  <conditionalFormatting sqref="E672">
    <cfRule type="cellIs" dxfId="849" priority="507" operator="equal">
      <formula>0</formula>
    </cfRule>
  </conditionalFormatting>
  <conditionalFormatting sqref="G673:G675 G677">
    <cfRule type="cellIs" dxfId="848" priority="509" operator="equal">
      <formula>0</formula>
    </cfRule>
  </conditionalFormatting>
  <conditionalFormatting sqref="A677:E677">
    <cfRule type="cellIs" dxfId="847" priority="508" operator="equal">
      <formula>0</formula>
    </cfRule>
  </conditionalFormatting>
  <conditionalFormatting sqref="G677:I677">
    <cfRule type="cellIs" dxfId="846" priority="511" operator="equal">
      <formula>0</formula>
    </cfRule>
  </conditionalFormatting>
  <conditionalFormatting sqref="B676">
    <cfRule type="cellIs" dxfId="845" priority="506" operator="equal">
      <formula>0</formula>
    </cfRule>
  </conditionalFormatting>
  <conditionalFormatting sqref="E665">
    <cfRule type="cellIs" dxfId="844" priority="502" operator="equal">
      <formula>0</formula>
    </cfRule>
  </conditionalFormatting>
  <conditionalFormatting sqref="N665">
    <cfRule type="cellIs" dxfId="843" priority="497" operator="equal">
      <formula>0</formula>
    </cfRule>
  </conditionalFormatting>
  <conditionalFormatting sqref="H676:I676">
    <cfRule type="cellIs" dxfId="842" priority="505" operator="equal">
      <formula>0</formula>
    </cfRule>
  </conditionalFormatting>
  <conditionalFormatting sqref="N666:N671 N673:N675">
    <cfRule type="cellIs" dxfId="841" priority="501" operator="equal">
      <formula>0</formula>
    </cfRule>
  </conditionalFormatting>
  <conditionalFormatting sqref="N677">
    <cfRule type="cellIs" dxfId="840" priority="500" operator="equal">
      <formula>0</formula>
    </cfRule>
  </conditionalFormatting>
  <conditionalFormatting sqref="N676">
    <cfRule type="cellIs" dxfId="839" priority="499" operator="equal">
      <formula>0</formula>
    </cfRule>
  </conditionalFormatting>
  <conditionalFormatting sqref="N665">
    <cfRule type="cellIs" dxfId="838" priority="498" operator="equal">
      <formula>0</formula>
    </cfRule>
  </conditionalFormatting>
  <conditionalFormatting sqref="N672">
    <cfRule type="cellIs" dxfId="837" priority="496" operator="equal">
      <formula>0</formula>
    </cfRule>
  </conditionalFormatting>
  <conditionalFormatting sqref="C649:E652">
    <cfRule type="cellIs" dxfId="836" priority="491" operator="equal">
      <formula>0</formula>
    </cfRule>
  </conditionalFormatting>
  <conditionalFormatting sqref="G645">
    <cfRule type="cellIs" dxfId="835" priority="490" operator="equal">
      <formula>0</formula>
    </cfRule>
  </conditionalFormatting>
  <conditionalFormatting sqref="H646:I646">
    <cfRule type="cellIs" dxfId="834" priority="489" operator="equal">
      <formula>0</formula>
    </cfRule>
  </conditionalFormatting>
  <conditionalFormatting sqref="A646:E646">
    <cfRule type="cellIs" dxfId="833" priority="488" operator="equal">
      <formula>0</formula>
    </cfRule>
  </conditionalFormatting>
  <conditionalFormatting sqref="E645">
    <cfRule type="cellIs" dxfId="832" priority="487" operator="equal">
      <formula>0</formula>
    </cfRule>
  </conditionalFormatting>
  <conditionalFormatting sqref="N649:N652">
    <cfRule type="cellIs" dxfId="831" priority="485" operator="equal">
      <formula>0</formula>
    </cfRule>
  </conditionalFormatting>
  <conditionalFormatting sqref="N647:N652">
    <cfRule type="cellIs" dxfId="830" priority="486" operator="equal">
      <formula>0</formula>
    </cfRule>
  </conditionalFormatting>
  <conditionalFormatting sqref="N646">
    <cfRule type="cellIs" dxfId="829" priority="484" operator="equal">
      <formula>0</formula>
    </cfRule>
  </conditionalFormatting>
  <conditionalFormatting sqref="N645">
    <cfRule type="cellIs" dxfId="828" priority="483" operator="equal">
      <formula>0</formula>
    </cfRule>
  </conditionalFormatting>
  <conditionalFormatting sqref="A664:E664 G664:I664">
    <cfRule type="cellIs" dxfId="827" priority="482" operator="equal">
      <formula>0</formula>
    </cfRule>
  </conditionalFormatting>
  <conditionalFormatting sqref="B660:B662">
    <cfRule type="cellIs" dxfId="826" priority="481" operator="equal">
      <formula>0</formula>
    </cfRule>
  </conditionalFormatting>
  <conditionalFormatting sqref="G660:G662 G664">
    <cfRule type="cellIs" dxfId="825" priority="479" operator="equal">
      <formula>0</formula>
    </cfRule>
  </conditionalFormatting>
  <conditionalFormatting sqref="A660:E662 A659 C659:D659">
    <cfRule type="cellIs" dxfId="824" priority="478" operator="equal">
      <formula>0</formula>
    </cfRule>
  </conditionalFormatting>
  <conditionalFormatting sqref="G659:I662">
    <cfRule type="cellIs" dxfId="823" priority="480" operator="equal">
      <formula>0</formula>
    </cfRule>
  </conditionalFormatting>
  <conditionalFormatting sqref="B663">
    <cfRule type="cellIs" dxfId="822" priority="477" operator="equal">
      <formula>0</formula>
    </cfRule>
  </conditionalFormatting>
  <conditionalFormatting sqref="A663:E663">
    <cfRule type="cellIs" dxfId="821" priority="475" operator="equal">
      <formula>0</formula>
    </cfRule>
  </conditionalFormatting>
  <conditionalFormatting sqref="H663:I663">
    <cfRule type="cellIs" dxfId="820" priority="476" operator="equal">
      <formula>0</formula>
    </cfRule>
  </conditionalFormatting>
  <conditionalFormatting sqref="E659">
    <cfRule type="cellIs" dxfId="819" priority="474" operator="equal">
      <formula>0</formula>
    </cfRule>
  </conditionalFormatting>
  <conditionalFormatting sqref="N664">
    <cfRule type="cellIs" dxfId="818" priority="473" operator="equal">
      <formula>0</formula>
    </cfRule>
  </conditionalFormatting>
  <conditionalFormatting sqref="N660:N662">
    <cfRule type="cellIs" dxfId="817" priority="472" operator="equal">
      <formula>0</formula>
    </cfRule>
  </conditionalFormatting>
  <conditionalFormatting sqref="N663">
    <cfRule type="cellIs" dxfId="816" priority="471" operator="equal">
      <formula>0</formula>
    </cfRule>
  </conditionalFormatting>
  <conditionalFormatting sqref="N659">
    <cfRule type="cellIs" dxfId="815" priority="470" operator="equal">
      <formula>0</formula>
    </cfRule>
  </conditionalFormatting>
  <conditionalFormatting sqref="G646">
    <cfRule type="cellIs" dxfId="814" priority="466" operator="equal">
      <formula>0</formula>
    </cfRule>
  </conditionalFormatting>
  <conditionalFormatting sqref="G666">
    <cfRule type="cellIs" dxfId="813" priority="465" operator="equal">
      <formula>0</formula>
    </cfRule>
  </conditionalFormatting>
  <conditionalFormatting sqref="G651:G652">
    <cfRule type="cellIs" dxfId="812" priority="464" operator="equal">
      <formula>0</formula>
    </cfRule>
  </conditionalFormatting>
  <conditionalFormatting sqref="G663">
    <cfRule type="cellIs" dxfId="811" priority="469" operator="equal">
      <formula>0</formula>
    </cfRule>
  </conditionalFormatting>
  <conditionalFormatting sqref="G670">
    <cfRule type="cellIs" dxfId="810" priority="468" operator="equal">
      <formula>0</formula>
    </cfRule>
  </conditionalFormatting>
  <conditionalFormatting sqref="G676">
    <cfRule type="cellIs" dxfId="809" priority="467" operator="equal">
      <formula>0</formula>
    </cfRule>
  </conditionalFormatting>
  <conditionalFormatting sqref="G687:I687 A687:E687">
    <cfRule type="cellIs" dxfId="808" priority="452" operator="equal">
      <formula>0</formula>
    </cfRule>
  </conditionalFormatting>
  <conditionalFormatting sqref="N687">
    <cfRule type="cellIs" dxfId="807" priority="451" operator="equal">
      <formula>0</formula>
    </cfRule>
  </conditionalFormatting>
  <conditionalFormatting sqref="N684">
    <cfRule type="cellIs" dxfId="806" priority="462" operator="equal">
      <formula>0</formula>
    </cfRule>
  </conditionalFormatting>
  <conditionalFormatting sqref="A684:C684 G684:I684 E684">
    <cfRule type="cellIs" dxfId="805" priority="463" operator="equal">
      <formula>0</formula>
    </cfRule>
  </conditionalFormatting>
  <conditionalFormatting sqref="G689:I689 A689:E689">
    <cfRule type="cellIs" dxfId="804" priority="459" operator="equal">
      <formula>0</formula>
    </cfRule>
  </conditionalFormatting>
  <conditionalFormatting sqref="N689">
    <cfRule type="cellIs" dxfId="803" priority="458" operator="equal">
      <formula>0</formula>
    </cfRule>
  </conditionalFormatting>
  <conditionalFormatting sqref="A688:E688 G688:I688 H690:I690 A690:E690">
    <cfRule type="cellIs" dxfId="802" priority="461" operator="equal">
      <formula>0</formula>
    </cfRule>
  </conditionalFormatting>
  <conditionalFormatting sqref="N688 N690">
    <cfRule type="cellIs" dxfId="801" priority="460" operator="equal">
      <formula>0</formula>
    </cfRule>
  </conditionalFormatting>
  <conditionalFormatting sqref="N685">
    <cfRule type="cellIs" dxfId="800" priority="453" operator="equal">
      <formula>0</formula>
    </cfRule>
  </conditionalFormatting>
  <conditionalFormatting sqref="G690">
    <cfRule type="cellIs" dxfId="799" priority="457" operator="equal">
      <formula>0</formula>
    </cfRule>
  </conditionalFormatting>
  <conditionalFormatting sqref="G686:I686 A686:E686">
    <cfRule type="cellIs" dxfId="798" priority="456" operator="equal">
      <formula>0</formula>
    </cfRule>
  </conditionalFormatting>
  <conditionalFormatting sqref="N686">
    <cfRule type="cellIs" dxfId="797" priority="455" operator="equal">
      <formula>0</formula>
    </cfRule>
  </conditionalFormatting>
  <conditionalFormatting sqref="G685:I685 A685:E685">
    <cfRule type="cellIs" dxfId="796" priority="454" operator="equal">
      <formula>0</formula>
    </cfRule>
  </conditionalFormatting>
  <conditionalFormatting sqref="D684">
    <cfRule type="cellIs" dxfId="795" priority="450" operator="equal">
      <formula>0</formula>
    </cfRule>
  </conditionalFormatting>
  <conditionalFormatting sqref="B659">
    <cfRule type="cellIs" dxfId="794" priority="433" operator="equal">
      <formula>0</formula>
    </cfRule>
  </conditionalFormatting>
  <conditionalFormatting sqref="N678">
    <cfRule type="cellIs" dxfId="793" priority="436" operator="equal">
      <formula>0</formula>
    </cfRule>
  </conditionalFormatting>
  <conditionalFormatting sqref="N678">
    <cfRule type="cellIs" dxfId="792" priority="435" operator="equal">
      <formula>0</formula>
    </cfRule>
  </conditionalFormatting>
  <conditionalFormatting sqref="A678:E681 G678:I681">
    <cfRule type="cellIs" dxfId="791" priority="449" operator="equal">
      <formula>0</formula>
    </cfRule>
  </conditionalFormatting>
  <conditionalFormatting sqref="B683">
    <cfRule type="cellIs" dxfId="790" priority="448" operator="equal">
      <formula>0</formula>
    </cfRule>
  </conditionalFormatting>
  <conditionalFormatting sqref="E678">
    <cfRule type="cellIs" dxfId="789" priority="444" operator="equal">
      <formula>0</formula>
    </cfRule>
  </conditionalFormatting>
  <conditionalFormatting sqref="G679:G681 G683">
    <cfRule type="cellIs" dxfId="788" priority="446" operator="equal">
      <formula>0</formula>
    </cfRule>
  </conditionalFormatting>
  <conditionalFormatting sqref="A683:E683">
    <cfRule type="cellIs" dxfId="787" priority="445" operator="equal">
      <formula>0</formula>
    </cfRule>
  </conditionalFormatting>
  <conditionalFormatting sqref="G683:I683">
    <cfRule type="cellIs" dxfId="786" priority="447" operator="equal">
      <formula>0</formula>
    </cfRule>
  </conditionalFormatting>
  <conditionalFormatting sqref="B682">
    <cfRule type="cellIs" dxfId="785" priority="443" operator="equal">
      <formula>0</formula>
    </cfRule>
  </conditionalFormatting>
  <conditionalFormatting sqref="A682:E682">
    <cfRule type="cellIs" dxfId="784" priority="441" operator="equal">
      <formula>0</formula>
    </cfRule>
  </conditionalFormatting>
  <conditionalFormatting sqref="H682:I682">
    <cfRule type="cellIs" dxfId="783" priority="442" operator="equal">
      <formula>0</formula>
    </cfRule>
  </conditionalFormatting>
  <conditionalFormatting sqref="N683">
    <cfRule type="cellIs" dxfId="782" priority="438" operator="equal">
      <formula>0</formula>
    </cfRule>
  </conditionalFormatting>
  <conditionalFormatting sqref="N682">
    <cfRule type="cellIs" dxfId="781" priority="437" operator="equal">
      <formula>0</formula>
    </cfRule>
  </conditionalFormatting>
  <conditionalFormatting sqref="N679:N681">
    <cfRule type="cellIs" dxfId="780" priority="439" operator="equal">
      <formula>0</formula>
    </cfRule>
  </conditionalFormatting>
  <conditionalFormatting sqref="E678">
    <cfRule type="cellIs" dxfId="779" priority="440" operator="equal">
      <formula>0</formula>
    </cfRule>
  </conditionalFormatting>
  <conditionalFormatting sqref="G682">
    <cfRule type="cellIs" dxfId="778" priority="434" operator="equal">
      <formula>0</formula>
    </cfRule>
  </conditionalFormatting>
  <conditionalFormatting sqref="B659">
    <cfRule type="cellIs" dxfId="777" priority="432" operator="equal">
      <formula>0</formula>
    </cfRule>
  </conditionalFormatting>
  <conditionalFormatting sqref="G657">
    <cfRule type="cellIs" dxfId="776" priority="418" operator="equal">
      <formula>0</formula>
    </cfRule>
  </conditionalFormatting>
  <conditionalFormatting sqref="A657:E657">
    <cfRule type="cellIs" dxfId="775" priority="424" operator="equal">
      <formula>0</formula>
    </cfRule>
  </conditionalFormatting>
  <conditionalFormatting sqref="E653">
    <cfRule type="cellIs" dxfId="774" priority="423" operator="equal">
      <formula>0</formula>
    </cfRule>
  </conditionalFormatting>
  <conditionalFormatting sqref="N658">
    <cfRule type="cellIs" dxfId="773" priority="422" operator="equal">
      <formula>0</formula>
    </cfRule>
  </conditionalFormatting>
  <conditionalFormatting sqref="A658:E658 G658:I658">
    <cfRule type="cellIs" dxfId="772" priority="431" operator="equal">
      <formula>0</formula>
    </cfRule>
  </conditionalFormatting>
  <conditionalFormatting sqref="B653:B656">
    <cfRule type="cellIs" dxfId="771" priority="430" operator="equal">
      <formula>0</formula>
    </cfRule>
  </conditionalFormatting>
  <conditionalFormatting sqref="G653:I656">
    <cfRule type="cellIs" dxfId="770" priority="429" operator="equal">
      <formula>0</formula>
    </cfRule>
  </conditionalFormatting>
  <conditionalFormatting sqref="G654:G656 G658">
    <cfRule type="cellIs" dxfId="769" priority="428" operator="equal">
      <formula>0</formula>
    </cfRule>
  </conditionalFormatting>
  <conditionalFormatting sqref="B657">
    <cfRule type="cellIs" dxfId="768" priority="426" operator="equal">
      <formula>0</formula>
    </cfRule>
  </conditionalFormatting>
  <conditionalFormatting sqref="A654:E656 A653:D653">
    <cfRule type="cellIs" dxfId="767" priority="427" operator="equal">
      <formula>0</formula>
    </cfRule>
  </conditionalFormatting>
  <conditionalFormatting sqref="H657:I657">
    <cfRule type="cellIs" dxfId="766" priority="425" operator="equal">
      <formula>0</formula>
    </cfRule>
  </conditionalFormatting>
  <conditionalFormatting sqref="N654:N656">
    <cfRule type="cellIs" dxfId="765" priority="421" operator="equal">
      <formula>0</formula>
    </cfRule>
  </conditionalFormatting>
  <conditionalFormatting sqref="K73 K54:K64 K7:K17 K19:K31 K75">
    <cfRule type="cellIs" dxfId="764" priority="417" operator="equal">
      <formula>0</formula>
    </cfRule>
  </conditionalFormatting>
  <conditionalFormatting sqref="K32">
    <cfRule type="cellIs" dxfId="763" priority="416" operator="equal">
      <formula>0</formula>
    </cfRule>
  </conditionalFormatting>
  <conditionalFormatting sqref="K80">
    <cfRule type="cellIs" dxfId="762" priority="415" operator="equal">
      <formula>0</formula>
    </cfRule>
  </conditionalFormatting>
  <conditionalFormatting sqref="K61">
    <cfRule type="cellIs" dxfId="761" priority="413" operator="equal">
      <formula>0</formula>
    </cfRule>
  </conditionalFormatting>
  <conditionalFormatting sqref="K66">
    <cfRule type="cellIs" dxfId="760" priority="414" operator="equal">
      <formula>0</formula>
    </cfRule>
  </conditionalFormatting>
  <conditionalFormatting sqref="K65">
    <cfRule type="cellIs" dxfId="759" priority="412" operator="equal">
      <formula>0</formula>
    </cfRule>
  </conditionalFormatting>
  <conditionalFormatting sqref="K35:K37 K39:K41">
    <cfRule type="cellIs" dxfId="758" priority="407" operator="equal">
      <formula>0</formula>
    </cfRule>
  </conditionalFormatting>
  <conditionalFormatting sqref="K37 K39:K41">
    <cfRule type="cellIs" dxfId="757" priority="406" operator="equal">
      <formula>0</formula>
    </cfRule>
  </conditionalFormatting>
  <conditionalFormatting sqref="K6">
    <cfRule type="cellIs" dxfId="756" priority="409" operator="equal">
      <formula>0</formula>
    </cfRule>
  </conditionalFormatting>
  <conditionalFormatting sqref="K61">
    <cfRule type="cellIs" dxfId="755" priority="411" operator="equal">
      <formula>0</formula>
    </cfRule>
  </conditionalFormatting>
  <conditionalFormatting sqref="K54">
    <cfRule type="cellIs" dxfId="754" priority="410" operator="equal">
      <formula>0</formula>
    </cfRule>
  </conditionalFormatting>
  <conditionalFormatting sqref="K18">
    <cfRule type="cellIs" dxfId="753" priority="408" operator="equal">
      <formula>0</formula>
    </cfRule>
  </conditionalFormatting>
  <conditionalFormatting sqref="K52">
    <cfRule type="cellIs" dxfId="752" priority="401" operator="equal">
      <formula>0</formula>
    </cfRule>
  </conditionalFormatting>
  <conditionalFormatting sqref="K48">
    <cfRule type="cellIs" dxfId="751" priority="400" operator="equal">
      <formula>0</formula>
    </cfRule>
  </conditionalFormatting>
  <conditionalFormatting sqref="K53">
    <cfRule type="cellIs" dxfId="750" priority="403" operator="equal">
      <formula>0</formula>
    </cfRule>
  </conditionalFormatting>
  <conditionalFormatting sqref="K34">
    <cfRule type="cellIs" dxfId="749" priority="405" operator="equal">
      <formula>0</formula>
    </cfRule>
  </conditionalFormatting>
  <conditionalFormatting sqref="K33">
    <cfRule type="cellIs" dxfId="748" priority="404" operator="equal">
      <formula>0</formula>
    </cfRule>
  </conditionalFormatting>
  <conditionalFormatting sqref="K49:K51">
    <cfRule type="cellIs" dxfId="747" priority="402" operator="equal">
      <formula>0</formula>
    </cfRule>
  </conditionalFormatting>
  <conditionalFormatting sqref="K101:K111 K120">
    <cfRule type="cellIs" dxfId="746" priority="399" operator="equal">
      <formula>0</formula>
    </cfRule>
  </conditionalFormatting>
  <conditionalFormatting sqref="K108">
    <cfRule type="cellIs" dxfId="745" priority="397" operator="equal">
      <formula>0</formula>
    </cfRule>
  </conditionalFormatting>
  <conditionalFormatting sqref="K113">
    <cfRule type="cellIs" dxfId="744" priority="398" operator="equal">
      <formula>0</formula>
    </cfRule>
  </conditionalFormatting>
  <conditionalFormatting sqref="K112">
    <cfRule type="cellIs" dxfId="743" priority="396" operator="equal">
      <formula>0</formula>
    </cfRule>
  </conditionalFormatting>
  <conditionalFormatting sqref="K108">
    <cfRule type="cellIs" dxfId="742" priority="395" operator="equal">
      <formula>0</formula>
    </cfRule>
  </conditionalFormatting>
  <conditionalFormatting sqref="K101">
    <cfRule type="cellIs" dxfId="741" priority="394" operator="equal">
      <formula>0</formula>
    </cfRule>
  </conditionalFormatting>
  <conditionalFormatting sqref="K95">
    <cfRule type="cellIs" dxfId="740" priority="386" operator="equal">
      <formula>0</formula>
    </cfRule>
  </conditionalFormatting>
  <conditionalFormatting sqref="K99">
    <cfRule type="cellIs" dxfId="739" priority="387" operator="equal">
      <formula>0</formula>
    </cfRule>
  </conditionalFormatting>
  <conditionalFormatting sqref="K83:K88">
    <cfRule type="cellIs" dxfId="738" priority="393" operator="equal">
      <formula>0</formula>
    </cfRule>
  </conditionalFormatting>
  <conditionalFormatting sqref="K85:K88">
    <cfRule type="cellIs" dxfId="737" priority="392" operator="equal">
      <formula>0</formula>
    </cfRule>
  </conditionalFormatting>
  <conditionalFormatting sqref="K82">
    <cfRule type="cellIs" dxfId="736" priority="391" operator="equal">
      <formula>0</formula>
    </cfRule>
  </conditionalFormatting>
  <conditionalFormatting sqref="K81">
    <cfRule type="cellIs" dxfId="735" priority="390" operator="equal">
      <formula>0</formula>
    </cfRule>
  </conditionalFormatting>
  <conditionalFormatting sqref="K100">
    <cfRule type="cellIs" dxfId="734" priority="389" operator="equal">
      <formula>0</formula>
    </cfRule>
  </conditionalFormatting>
  <conditionalFormatting sqref="K300">
    <cfRule type="cellIs" dxfId="733" priority="381" operator="equal">
      <formula>0</formula>
    </cfRule>
  </conditionalFormatting>
  <conditionalFormatting sqref="K96:K98">
    <cfRule type="cellIs" dxfId="732" priority="388" operator="equal">
      <formula>0</formula>
    </cfRule>
  </conditionalFormatting>
  <conditionalFormatting sqref="K296">
    <cfRule type="cellIs" dxfId="731" priority="380" operator="equal">
      <formula>0</formula>
    </cfRule>
  </conditionalFormatting>
  <conditionalFormatting sqref="K271:K276">
    <cfRule type="cellIs" dxfId="730" priority="378" operator="equal">
      <formula>0</formula>
    </cfRule>
  </conditionalFormatting>
  <conditionalFormatting sqref="K268">
    <cfRule type="cellIs" dxfId="729" priority="385" operator="equal">
      <formula>0</formula>
    </cfRule>
  </conditionalFormatting>
  <conditionalFormatting sqref="K289:K299">
    <cfRule type="cellIs" dxfId="728" priority="384" operator="equal">
      <formula>0</formula>
    </cfRule>
  </conditionalFormatting>
  <conditionalFormatting sqref="K296">
    <cfRule type="cellIs" dxfId="727" priority="382" operator="equal">
      <formula>0</formula>
    </cfRule>
  </conditionalFormatting>
  <conditionalFormatting sqref="K301">
    <cfRule type="cellIs" dxfId="726" priority="383" operator="equal">
      <formula>0</formula>
    </cfRule>
  </conditionalFormatting>
  <conditionalFormatting sqref="K289">
    <cfRule type="cellIs" dxfId="725" priority="379" operator="equal">
      <formula>0</formula>
    </cfRule>
  </conditionalFormatting>
  <conditionalFormatting sqref="K273:K276">
    <cfRule type="cellIs" dxfId="724" priority="377" operator="equal">
      <formula>0</formula>
    </cfRule>
  </conditionalFormatting>
  <conditionalFormatting sqref="K270">
    <cfRule type="cellIs" dxfId="723" priority="376" operator="equal">
      <formula>0</formula>
    </cfRule>
  </conditionalFormatting>
  <conditionalFormatting sqref="K269">
    <cfRule type="cellIs" dxfId="722" priority="375" operator="equal">
      <formula>0</formula>
    </cfRule>
  </conditionalFormatting>
  <conditionalFormatting sqref="K288">
    <cfRule type="cellIs" dxfId="721" priority="374" operator="equal">
      <formula>0</formula>
    </cfRule>
  </conditionalFormatting>
  <conditionalFormatting sqref="K284:K286">
    <cfRule type="cellIs" dxfId="720" priority="373" operator="equal">
      <formula>0</formula>
    </cfRule>
  </conditionalFormatting>
  <conditionalFormatting sqref="K287">
    <cfRule type="cellIs" dxfId="719" priority="372" operator="equal">
      <formula>0</formula>
    </cfRule>
  </conditionalFormatting>
  <conditionalFormatting sqref="K38">
    <cfRule type="cellIs" dxfId="718" priority="370" operator="equal">
      <formula>0</formula>
    </cfRule>
  </conditionalFormatting>
  <conditionalFormatting sqref="K283">
    <cfRule type="cellIs" dxfId="717" priority="371" operator="equal">
      <formula>0</formula>
    </cfRule>
  </conditionalFormatting>
  <conditionalFormatting sqref="K74">
    <cfRule type="cellIs" dxfId="716" priority="369" operator="equal">
      <formula>0</formula>
    </cfRule>
  </conditionalFormatting>
  <conditionalFormatting sqref="K76">
    <cfRule type="cellIs" dxfId="715" priority="368" operator="equal">
      <formula>0</formula>
    </cfRule>
  </conditionalFormatting>
  <conditionalFormatting sqref="K77 K79">
    <cfRule type="cellIs" dxfId="714" priority="367" operator="equal">
      <formula>0</formula>
    </cfRule>
  </conditionalFormatting>
  <conditionalFormatting sqref="K78">
    <cfRule type="cellIs" dxfId="713" priority="366" operator="equal">
      <formula>0</formula>
    </cfRule>
  </conditionalFormatting>
  <conditionalFormatting sqref="K125">
    <cfRule type="cellIs" dxfId="712" priority="364" operator="equal">
      <formula>0</formula>
    </cfRule>
  </conditionalFormatting>
  <conditionalFormatting sqref="K124 K126">
    <cfRule type="cellIs" dxfId="711" priority="365" operator="equal">
      <formula>0</formula>
    </cfRule>
  </conditionalFormatting>
  <conditionalFormatting sqref="K123">
    <cfRule type="cellIs" dxfId="710" priority="361" operator="equal">
      <formula>0</formula>
    </cfRule>
  </conditionalFormatting>
  <conditionalFormatting sqref="K122">
    <cfRule type="cellIs" dxfId="709" priority="363" operator="equal">
      <formula>0</formula>
    </cfRule>
  </conditionalFormatting>
  <conditionalFormatting sqref="K311">
    <cfRule type="cellIs" dxfId="708" priority="355" operator="equal">
      <formula>0</formula>
    </cfRule>
  </conditionalFormatting>
  <conditionalFormatting sqref="K121">
    <cfRule type="cellIs" dxfId="707" priority="362" operator="equal">
      <formula>0</formula>
    </cfRule>
  </conditionalFormatting>
  <conditionalFormatting sqref="K308">
    <cfRule type="cellIs" dxfId="706" priority="360" operator="equal">
      <formula>0</formula>
    </cfRule>
  </conditionalFormatting>
  <conditionalFormatting sqref="K313">
    <cfRule type="cellIs" dxfId="705" priority="358" operator="equal">
      <formula>0</formula>
    </cfRule>
  </conditionalFormatting>
  <conditionalFormatting sqref="K312 K314">
    <cfRule type="cellIs" dxfId="704" priority="359" operator="equal">
      <formula>0</formula>
    </cfRule>
  </conditionalFormatting>
  <conditionalFormatting sqref="K310">
    <cfRule type="cellIs" dxfId="703" priority="357" operator="equal">
      <formula>0</formula>
    </cfRule>
  </conditionalFormatting>
  <conditionalFormatting sqref="K309">
    <cfRule type="cellIs" dxfId="702" priority="356" operator="equal">
      <formula>0</formula>
    </cfRule>
  </conditionalFormatting>
  <conditionalFormatting sqref="K67:K70">
    <cfRule type="cellIs" dxfId="701" priority="354" operator="equal">
      <formula>0</formula>
    </cfRule>
  </conditionalFormatting>
  <conditionalFormatting sqref="K67">
    <cfRule type="cellIs" dxfId="700" priority="352" operator="equal">
      <formula>0</formula>
    </cfRule>
  </conditionalFormatting>
  <conditionalFormatting sqref="K72">
    <cfRule type="cellIs" dxfId="699" priority="353" operator="equal">
      <formula>0</formula>
    </cfRule>
  </conditionalFormatting>
  <conditionalFormatting sqref="K71">
    <cfRule type="cellIs" dxfId="698" priority="351" operator="equal">
      <formula>0</formula>
    </cfRule>
  </conditionalFormatting>
  <conditionalFormatting sqref="K67">
    <cfRule type="cellIs" dxfId="697" priority="350" operator="equal">
      <formula>0</formula>
    </cfRule>
  </conditionalFormatting>
  <conditionalFormatting sqref="K114:K117">
    <cfRule type="cellIs" dxfId="696" priority="349" operator="equal">
      <formula>0</formula>
    </cfRule>
  </conditionalFormatting>
  <conditionalFormatting sqref="K114">
    <cfRule type="cellIs" dxfId="695" priority="347" operator="equal">
      <formula>0</formula>
    </cfRule>
  </conditionalFormatting>
  <conditionalFormatting sqref="K119">
    <cfRule type="cellIs" dxfId="694" priority="348" operator="equal">
      <formula>0</formula>
    </cfRule>
  </conditionalFormatting>
  <conditionalFormatting sqref="K118">
    <cfRule type="cellIs" dxfId="693" priority="346" operator="equal">
      <formula>0</formula>
    </cfRule>
  </conditionalFormatting>
  <conditionalFormatting sqref="K114">
    <cfRule type="cellIs" dxfId="692" priority="345" operator="equal">
      <formula>0</formula>
    </cfRule>
  </conditionalFormatting>
  <conditionalFormatting sqref="K302:K305">
    <cfRule type="cellIs" dxfId="691" priority="344" operator="equal">
      <formula>0</formula>
    </cfRule>
  </conditionalFormatting>
  <conditionalFormatting sqref="K302">
    <cfRule type="cellIs" dxfId="690" priority="342" operator="equal">
      <formula>0</formula>
    </cfRule>
  </conditionalFormatting>
  <conditionalFormatting sqref="K307">
    <cfRule type="cellIs" dxfId="689" priority="343" operator="equal">
      <formula>0</formula>
    </cfRule>
  </conditionalFormatting>
  <conditionalFormatting sqref="K306">
    <cfRule type="cellIs" dxfId="688" priority="341" operator="equal">
      <formula>0</formula>
    </cfRule>
  </conditionalFormatting>
  <conditionalFormatting sqref="K302">
    <cfRule type="cellIs" dxfId="687" priority="340" operator="equal">
      <formula>0</formula>
    </cfRule>
  </conditionalFormatting>
  <conditionalFormatting sqref="K46">
    <cfRule type="cellIs" dxfId="686" priority="337" operator="equal">
      <formula>0</formula>
    </cfRule>
  </conditionalFormatting>
  <conditionalFormatting sqref="K42">
    <cfRule type="cellIs" dxfId="685" priority="336" operator="equal">
      <formula>0</formula>
    </cfRule>
  </conditionalFormatting>
  <conditionalFormatting sqref="K47">
    <cfRule type="cellIs" dxfId="684" priority="339" operator="equal">
      <formula>0</formula>
    </cfRule>
  </conditionalFormatting>
  <conditionalFormatting sqref="K43:K45">
    <cfRule type="cellIs" dxfId="683" priority="338" operator="equal">
      <formula>0</formula>
    </cfRule>
  </conditionalFormatting>
  <conditionalFormatting sqref="K93">
    <cfRule type="cellIs" dxfId="682" priority="333" operator="equal">
      <formula>0</formula>
    </cfRule>
  </conditionalFormatting>
  <conditionalFormatting sqref="K89">
    <cfRule type="cellIs" dxfId="681" priority="332" operator="equal">
      <formula>0</formula>
    </cfRule>
  </conditionalFormatting>
  <conditionalFormatting sqref="K94">
    <cfRule type="cellIs" dxfId="680" priority="335" operator="equal">
      <formula>0</formula>
    </cfRule>
  </conditionalFormatting>
  <conditionalFormatting sqref="K90:K92">
    <cfRule type="cellIs" dxfId="679" priority="334" operator="equal">
      <formula>0</formula>
    </cfRule>
  </conditionalFormatting>
  <conditionalFormatting sqref="K281">
    <cfRule type="cellIs" dxfId="678" priority="329" operator="equal">
      <formula>0</formula>
    </cfRule>
  </conditionalFormatting>
  <conditionalFormatting sqref="K277">
    <cfRule type="cellIs" dxfId="677" priority="328" operator="equal">
      <formula>0</formula>
    </cfRule>
  </conditionalFormatting>
  <conditionalFormatting sqref="K282">
    <cfRule type="cellIs" dxfId="676" priority="331" operator="equal">
      <formula>0</formula>
    </cfRule>
  </conditionalFormatting>
  <conditionalFormatting sqref="K278:K280">
    <cfRule type="cellIs" dxfId="675" priority="330" operator="equal">
      <formula>0</formula>
    </cfRule>
  </conditionalFormatting>
  <conditionalFormatting sqref="K127">
    <cfRule type="cellIs" dxfId="674" priority="327" operator="equal">
      <formula>0</formula>
    </cfRule>
  </conditionalFormatting>
  <conditionalFormatting sqref="K148:K158 K167">
    <cfRule type="cellIs" dxfId="673" priority="326" operator="equal">
      <formula>0</formula>
    </cfRule>
  </conditionalFormatting>
  <conditionalFormatting sqref="K155">
    <cfRule type="cellIs" dxfId="672" priority="324" operator="equal">
      <formula>0</formula>
    </cfRule>
  </conditionalFormatting>
  <conditionalFormatting sqref="K160">
    <cfRule type="cellIs" dxfId="671" priority="325" operator="equal">
      <formula>0</formula>
    </cfRule>
  </conditionalFormatting>
  <conditionalFormatting sqref="K159">
    <cfRule type="cellIs" dxfId="670" priority="323" operator="equal">
      <formula>0</formula>
    </cfRule>
  </conditionalFormatting>
  <conditionalFormatting sqref="K155">
    <cfRule type="cellIs" dxfId="669" priority="322" operator="equal">
      <formula>0</formula>
    </cfRule>
  </conditionalFormatting>
  <conditionalFormatting sqref="K148">
    <cfRule type="cellIs" dxfId="668" priority="321" operator="equal">
      <formula>0</formula>
    </cfRule>
  </conditionalFormatting>
  <conditionalFormatting sqref="K142">
    <cfRule type="cellIs" dxfId="667" priority="313" operator="equal">
      <formula>0</formula>
    </cfRule>
  </conditionalFormatting>
  <conditionalFormatting sqref="K146">
    <cfRule type="cellIs" dxfId="666" priority="314" operator="equal">
      <formula>0</formula>
    </cfRule>
  </conditionalFormatting>
  <conditionalFormatting sqref="K130:K135">
    <cfRule type="cellIs" dxfId="665" priority="320" operator="equal">
      <formula>0</formula>
    </cfRule>
  </conditionalFormatting>
  <conditionalFormatting sqref="K132:K135">
    <cfRule type="cellIs" dxfId="664" priority="319" operator="equal">
      <formula>0</formula>
    </cfRule>
  </conditionalFormatting>
  <conditionalFormatting sqref="K129">
    <cfRule type="cellIs" dxfId="663" priority="318" operator="equal">
      <formula>0</formula>
    </cfRule>
  </conditionalFormatting>
  <conditionalFormatting sqref="K128">
    <cfRule type="cellIs" dxfId="662" priority="317" operator="equal">
      <formula>0</formula>
    </cfRule>
  </conditionalFormatting>
  <conditionalFormatting sqref="K147">
    <cfRule type="cellIs" dxfId="661" priority="316" operator="equal">
      <formula>0</formula>
    </cfRule>
  </conditionalFormatting>
  <conditionalFormatting sqref="K143:K145">
    <cfRule type="cellIs" dxfId="660" priority="315" operator="equal">
      <formula>0</formula>
    </cfRule>
  </conditionalFormatting>
  <conditionalFormatting sqref="K172">
    <cfRule type="cellIs" dxfId="659" priority="311" operator="equal">
      <formula>0</formula>
    </cfRule>
  </conditionalFormatting>
  <conditionalFormatting sqref="K171 K173">
    <cfRule type="cellIs" dxfId="658" priority="312" operator="equal">
      <formula>0</formula>
    </cfRule>
  </conditionalFormatting>
  <conditionalFormatting sqref="K170">
    <cfRule type="cellIs" dxfId="657" priority="308" operator="equal">
      <formula>0</formula>
    </cfRule>
  </conditionalFormatting>
  <conditionalFormatting sqref="K169">
    <cfRule type="cellIs" dxfId="656" priority="310" operator="equal">
      <formula>0</formula>
    </cfRule>
  </conditionalFormatting>
  <conditionalFormatting sqref="K168">
    <cfRule type="cellIs" dxfId="655" priority="309" operator="equal">
      <formula>0</formula>
    </cfRule>
  </conditionalFormatting>
  <conditionalFormatting sqref="K161:K164">
    <cfRule type="cellIs" dxfId="654" priority="307" operator="equal">
      <formula>0</formula>
    </cfRule>
  </conditionalFormatting>
  <conditionalFormatting sqref="K161">
    <cfRule type="cellIs" dxfId="653" priority="305" operator="equal">
      <formula>0</formula>
    </cfRule>
  </conditionalFormatting>
  <conditionalFormatting sqref="K166">
    <cfRule type="cellIs" dxfId="652" priority="306" operator="equal">
      <formula>0</formula>
    </cfRule>
  </conditionalFormatting>
  <conditionalFormatting sqref="K165">
    <cfRule type="cellIs" dxfId="651" priority="304" operator="equal">
      <formula>0</formula>
    </cfRule>
  </conditionalFormatting>
  <conditionalFormatting sqref="K161">
    <cfRule type="cellIs" dxfId="650" priority="303" operator="equal">
      <formula>0</formula>
    </cfRule>
  </conditionalFormatting>
  <conditionalFormatting sqref="K140">
    <cfRule type="cellIs" dxfId="649" priority="300" operator="equal">
      <formula>0</formula>
    </cfRule>
  </conditionalFormatting>
  <conditionalFormatting sqref="K136">
    <cfRule type="cellIs" dxfId="648" priority="299" operator="equal">
      <formula>0</formula>
    </cfRule>
  </conditionalFormatting>
  <conditionalFormatting sqref="K141">
    <cfRule type="cellIs" dxfId="647" priority="302" operator="equal">
      <formula>0</formula>
    </cfRule>
  </conditionalFormatting>
  <conditionalFormatting sqref="K137:K139">
    <cfRule type="cellIs" dxfId="646" priority="301" operator="equal">
      <formula>0</formula>
    </cfRule>
  </conditionalFormatting>
  <conditionalFormatting sqref="K174">
    <cfRule type="cellIs" dxfId="645" priority="298" operator="equal">
      <formula>0</formula>
    </cfRule>
  </conditionalFormatting>
  <conditionalFormatting sqref="K195:K205 K214">
    <cfRule type="cellIs" dxfId="644" priority="297" operator="equal">
      <formula>0</formula>
    </cfRule>
  </conditionalFormatting>
  <conditionalFormatting sqref="K202">
    <cfRule type="cellIs" dxfId="643" priority="295" operator="equal">
      <formula>0</formula>
    </cfRule>
  </conditionalFormatting>
  <conditionalFormatting sqref="K207">
    <cfRule type="cellIs" dxfId="642" priority="296" operator="equal">
      <formula>0</formula>
    </cfRule>
  </conditionalFormatting>
  <conditionalFormatting sqref="K206">
    <cfRule type="cellIs" dxfId="641" priority="294" operator="equal">
      <formula>0</formula>
    </cfRule>
  </conditionalFormatting>
  <conditionalFormatting sqref="K202">
    <cfRule type="cellIs" dxfId="640" priority="293" operator="equal">
      <formula>0</formula>
    </cfRule>
  </conditionalFormatting>
  <conditionalFormatting sqref="K195">
    <cfRule type="cellIs" dxfId="639" priority="292" operator="equal">
      <formula>0</formula>
    </cfRule>
  </conditionalFormatting>
  <conditionalFormatting sqref="K189">
    <cfRule type="cellIs" dxfId="638" priority="284" operator="equal">
      <formula>0</formula>
    </cfRule>
  </conditionalFormatting>
  <conditionalFormatting sqref="K193">
    <cfRule type="cellIs" dxfId="637" priority="285" operator="equal">
      <formula>0</formula>
    </cfRule>
  </conditionalFormatting>
  <conditionalFormatting sqref="K177:K182">
    <cfRule type="cellIs" dxfId="636" priority="291" operator="equal">
      <formula>0</formula>
    </cfRule>
  </conditionalFormatting>
  <conditionalFormatting sqref="K179:K182">
    <cfRule type="cellIs" dxfId="635" priority="290" operator="equal">
      <formula>0</formula>
    </cfRule>
  </conditionalFormatting>
  <conditionalFormatting sqref="K176">
    <cfRule type="cellIs" dxfId="634" priority="289" operator="equal">
      <formula>0</formula>
    </cfRule>
  </conditionalFormatting>
  <conditionalFormatting sqref="K175">
    <cfRule type="cellIs" dxfId="633" priority="288" operator="equal">
      <formula>0</formula>
    </cfRule>
  </conditionalFormatting>
  <conditionalFormatting sqref="K194">
    <cfRule type="cellIs" dxfId="632" priority="287" operator="equal">
      <formula>0</formula>
    </cfRule>
  </conditionalFormatting>
  <conditionalFormatting sqref="K190:K192">
    <cfRule type="cellIs" dxfId="631" priority="286" operator="equal">
      <formula>0</formula>
    </cfRule>
  </conditionalFormatting>
  <conditionalFormatting sqref="K219">
    <cfRule type="cellIs" dxfId="630" priority="282" operator="equal">
      <formula>0</formula>
    </cfRule>
  </conditionalFormatting>
  <conditionalFormatting sqref="K218 K220">
    <cfRule type="cellIs" dxfId="629" priority="283" operator="equal">
      <formula>0</formula>
    </cfRule>
  </conditionalFormatting>
  <conditionalFormatting sqref="K217">
    <cfRule type="cellIs" dxfId="628" priority="279" operator="equal">
      <formula>0</formula>
    </cfRule>
  </conditionalFormatting>
  <conditionalFormatting sqref="K216">
    <cfRule type="cellIs" dxfId="627" priority="281" operator="equal">
      <formula>0</formula>
    </cfRule>
  </conditionalFormatting>
  <conditionalFormatting sqref="K215">
    <cfRule type="cellIs" dxfId="626" priority="280" operator="equal">
      <formula>0</formula>
    </cfRule>
  </conditionalFormatting>
  <conditionalFormatting sqref="K208:K211">
    <cfRule type="cellIs" dxfId="625" priority="278" operator="equal">
      <formula>0</formula>
    </cfRule>
  </conditionalFormatting>
  <conditionalFormatting sqref="K208">
    <cfRule type="cellIs" dxfId="624" priority="276" operator="equal">
      <formula>0</formula>
    </cfRule>
  </conditionalFormatting>
  <conditionalFormatting sqref="K213">
    <cfRule type="cellIs" dxfId="623" priority="277" operator="equal">
      <formula>0</formula>
    </cfRule>
  </conditionalFormatting>
  <conditionalFormatting sqref="K212">
    <cfRule type="cellIs" dxfId="622" priority="275" operator="equal">
      <formula>0</formula>
    </cfRule>
  </conditionalFormatting>
  <conditionalFormatting sqref="K208">
    <cfRule type="cellIs" dxfId="621" priority="274" operator="equal">
      <formula>0</formula>
    </cfRule>
  </conditionalFormatting>
  <conditionalFormatting sqref="K187">
    <cfRule type="cellIs" dxfId="620" priority="271" operator="equal">
      <formula>0</formula>
    </cfRule>
  </conditionalFormatting>
  <conditionalFormatting sqref="K183">
    <cfRule type="cellIs" dxfId="619" priority="270" operator="equal">
      <formula>0</formula>
    </cfRule>
  </conditionalFormatting>
  <conditionalFormatting sqref="K188">
    <cfRule type="cellIs" dxfId="618" priority="273" operator="equal">
      <formula>0</formula>
    </cfRule>
  </conditionalFormatting>
  <conditionalFormatting sqref="K184:K186">
    <cfRule type="cellIs" dxfId="617" priority="272" operator="equal">
      <formula>0</formula>
    </cfRule>
  </conditionalFormatting>
  <conditionalFormatting sqref="K221">
    <cfRule type="cellIs" dxfId="616" priority="269" operator="equal">
      <formula>0</formula>
    </cfRule>
  </conditionalFormatting>
  <conditionalFormatting sqref="K242:K252 K261">
    <cfRule type="cellIs" dxfId="615" priority="268" operator="equal">
      <formula>0</formula>
    </cfRule>
  </conditionalFormatting>
  <conditionalFormatting sqref="K249">
    <cfRule type="cellIs" dxfId="614" priority="266" operator="equal">
      <formula>0</formula>
    </cfRule>
  </conditionalFormatting>
  <conditionalFormatting sqref="K254">
    <cfRule type="cellIs" dxfId="613" priority="267" operator="equal">
      <formula>0</formula>
    </cfRule>
  </conditionalFormatting>
  <conditionalFormatting sqref="K253">
    <cfRule type="cellIs" dxfId="612" priority="265" operator="equal">
      <formula>0</formula>
    </cfRule>
  </conditionalFormatting>
  <conditionalFormatting sqref="K249">
    <cfRule type="cellIs" dxfId="611" priority="264" operator="equal">
      <formula>0</formula>
    </cfRule>
  </conditionalFormatting>
  <conditionalFormatting sqref="K242">
    <cfRule type="cellIs" dxfId="610" priority="263" operator="equal">
      <formula>0</formula>
    </cfRule>
  </conditionalFormatting>
  <conditionalFormatting sqref="K236">
    <cfRule type="cellIs" dxfId="609" priority="255" operator="equal">
      <formula>0</formula>
    </cfRule>
  </conditionalFormatting>
  <conditionalFormatting sqref="K240">
    <cfRule type="cellIs" dxfId="608" priority="256" operator="equal">
      <formula>0</formula>
    </cfRule>
  </conditionalFormatting>
  <conditionalFormatting sqref="K224:K229">
    <cfRule type="cellIs" dxfId="607" priority="262" operator="equal">
      <formula>0</formula>
    </cfRule>
  </conditionalFormatting>
  <conditionalFormatting sqref="K226:K229">
    <cfRule type="cellIs" dxfId="606" priority="261" operator="equal">
      <formula>0</formula>
    </cfRule>
  </conditionalFormatting>
  <conditionalFormatting sqref="K223">
    <cfRule type="cellIs" dxfId="605" priority="260" operator="equal">
      <formula>0</formula>
    </cfRule>
  </conditionalFormatting>
  <conditionalFormatting sqref="K222">
    <cfRule type="cellIs" dxfId="604" priority="259" operator="equal">
      <formula>0</formula>
    </cfRule>
  </conditionalFormatting>
  <conditionalFormatting sqref="K241">
    <cfRule type="cellIs" dxfId="603" priority="258" operator="equal">
      <formula>0</formula>
    </cfRule>
  </conditionalFormatting>
  <conditionalFormatting sqref="K237:K239">
    <cfRule type="cellIs" dxfId="602" priority="257" operator="equal">
      <formula>0</formula>
    </cfRule>
  </conditionalFormatting>
  <conditionalFormatting sqref="K266">
    <cfRule type="cellIs" dxfId="601" priority="253" operator="equal">
      <formula>0</formula>
    </cfRule>
  </conditionalFormatting>
  <conditionalFormatting sqref="K265 K267">
    <cfRule type="cellIs" dxfId="600" priority="254" operator="equal">
      <formula>0</formula>
    </cfRule>
  </conditionalFormatting>
  <conditionalFormatting sqref="K264">
    <cfRule type="cellIs" dxfId="599" priority="250" operator="equal">
      <formula>0</formula>
    </cfRule>
  </conditionalFormatting>
  <conditionalFormatting sqref="K263">
    <cfRule type="cellIs" dxfId="598" priority="252" operator="equal">
      <formula>0</formula>
    </cfRule>
  </conditionalFormatting>
  <conditionalFormatting sqref="K262">
    <cfRule type="cellIs" dxfId="597" priority="251" operator="equal">
      <formula>0</formula>
    </cfRule>
  </conditionalFormatting>
  <conditionalFormatting sqref="K255:K258">
    <cfRule type="cellIs" dxfId="596" priority="249" operator="equal">
      <formula>0</formula>
    </cfRule>
  </conditionalFormatting>
  <conditionalFormatting sqref="K255">
    <cfRule type="cellIs" dxfId="595" priority="247" operator="equal">
      <formula>0</formula>
    </cfRule>
  </conditionalFormatting>
  <conditionalFormatting sqref="K260">
    <cfRule type="cellIs" dxfId="594" priority="248" operator="equal">
      <formula>0</formula>
    </cfRule>
  </conditionalFormatting>
  <conditionalFormatting sqref="K259">
    <cfRule type="cellIs" dxfId="593" priority="246" operator="equal">
      <formula>0</formula>
    </cfRule>
  </conditionalFormatting>
  <conditionalFormatting sqref="K255">
    <cfRule type="cellIs" dxfId="592" priority="245" operator="equal">
      <formula>0</formula>
    </cfRule>
  </conditionalFormatting>
  <conditionalFormatting sqref="K234">
    <cfRule type="cellIs" dxfId="591" priority="242" operator="equal">
      <formula>0</formula>
    </cfRule>
  </conditionalFormatting>
  <conditionalFormatting sqref="K230">
    <cfRule type="cellIs" dxfId="590" priority="241" operator="equal">
      <formula>0</formula>
    </cfRule>
  </conditionalFormatting>
  <conditionalFormatting sqref="K235">
    <cfRule type="cellIs" dxfId="589" priority="244" operator="equal">
      <formula>0</formula>
    </cfRule>
  </conditionalFormatting>
  <conditionalFormatting sqref="K231:K233">
    <cfRule type="cellIs" dxfId="588" priority="243" operator="equal">
      <formula>0</formula>
    </cfRule>
  </conditionalFormatting>
  <conditionalFormatting sqref="K347">
    <cfRule type="cellIs" dxfId="587" priority="236" operator="equal">
      <formula>0</formula>
    </cfRule>
  </conditionalFormatting>
  <conditionalFormatting sqref="K343">
    <cfRule type="cellIs" dxfId="586" priority="235" operator="equal">
      <formula>0</formula>
    </cfRule>
  </conditionalFormatting>
  <conditionalFormatting sqref="K318:K323">
    <cfRule type="cellIs" dxfId="585" priority="233" operator="equal">
      <formula>0</formula>
    </cfRule>
  </conditionalFormatting>
  <conditionalFormatting sqref="K315">
    <cfRule type="cellIs" dxfId="584" priority="240" operator="equal">
      <formula>0</formula>
    </cfRule>
  </conditionalFormatting>
  <conditionalFormatting sqref="K336:K346">
    <cfRule type="cellIs" dxfId="583" priority="239" operator="equal">
      <formula>0</formula>
    </cfRule>
  </conditionalFormatting>
  <conditionalFormatting sqref="K343">
    <cfRule type="cellIs" dxfId="582" priority="237" operator="equal">
      <formula>0</formula>
    </cfRule>
  </conditionalFormatting>
  <conditionalFormatting sqref="K348">
    <cfRule type="cellIs" dxfId="581" priority="238" operator="equal">
      <formula>0</formula>
    </cfRule>
  </conditionalFormatting>
  <conditionalFormatting sqref="K336">
    <cfRule type="cellIs" dxfId="580" priority="234" operator="equal">
      <formula>0</formula>
    </cfRule>
  </conditionalFormatting>
  <conditionalFormatting sqref="K320:K323">
    <cfRule type="cellIs" dxfId="579" priority="232" operator="equal">
      <formula>0</formula>
    </cfRule>
  </conditionalFormatting>
  <conditionalFormatting sqref="K317">
    <cfRule type="cellIs" dxfId="578" priority="231" operator="equal">
      <formula>0</formula>
    </cfRule>
  </conditionalFormatting>
  <conditionalFormatting sqref="K316">
    <cfRule type="cellIs" dxfId="577" priority="230" operator="equal">
      <formula>0</formula>
    </cfRule>
  </conditionalFormatting>
  <conditionalFormatting sqref="K335">
    <cfRule type="cellIs" dxfId="576" priority="229" operator="equal">
      <formula>0</formula>
    </cfRule>
  </conditionalFormatting>
  <conditionalFormatting sqref="K331:K333">
    <cfRule type="cellIs" dxfId="575" priority="228" operator="equal">
      <formula>0</formula>
    </cfRule>
  </conditionalFormatting>
  <conditionalFormatting sqref="K334">
    <cfRule type="cellIs" dxfId="574" priority="227" operator="equal">
      <formula>0</formula>
    </cfRule>
  </conditionalFormatting>
  <conditionalFormatting sqref="K330">
    <cfRule type="cellIs" dxfId="573" priority="226" operator="equal">
      <formula>0</formula>
    </cfRule>
  </conditionalFormatting>
  <conditionalFormatting sqref="K358">
    <cfRule type="cellIs" dxfId="572" priority="220" operator="equal">
      <formula>0</formula>
    </cfRule>
  </conditionalFormatting>
  <conditionalFormatting sqref="K355">
    <cfRule type="cellIs" dxfId="571" priority="225" operator="equal">
      <formula>0</formula>
    </cfRule>
  </conditionalFormatting>
  <conditionalFormatting sqref="K360">
    <cfRule type="cellIs" dxfId="570" priority="223" operator="equal">
      <formula>0</formula>
    </cfRule>
  </conditionalFormatting>
  <conditionalFormatting sqref="K359 K361">
    <cfRule type="cellIs" dxfId="569" priority="224" operator="equal">
      <formula>0</formula>
    </cfRule>
  </conditionalFormatting>
  <conditionalFormatting sqref="K357">
    <cfRule type="cellIs" dxfId="568" priority="222" operator="equal">
      <formula>0</formula>
    </cfRule>
  </conditionalFormatting>
  <conditionalFormatting sqref="K356">
    <cfRule type="cellIs" dxfId="567" priority="221" operator="equal">
      <formula>0</formula>
    </cfRule>
  </conditionalFormatting>
  <conditionalFormatting sqref="K349:K352">
    <cfRule type="cellIs" dxfId="566" priority="219" operator="equal">
      <formula>0</formula>
    </cfRule>
  </conditionalFormatting>
  <conditionalFormatting sqref="K349">
    <cfRule type="cellIs" dxfId="565" priority="217" operator="equal">
      <formula>0</formula>
    </cfRule>
  </conditionalFormatting>
  <conditionalFormatting sqref="K354">
    <cfRule type="cellIs" dxfId="564" priority="218" operator="equal">
      <formula>0</formula>
    </cfRule>
  </conditionalFormatting>
  <conditionalFormatting sqref="K353">
    <cfRule type="cellIs" dxfId="563" priority="216" operator="equal">
      <formula>0</formula>
    </cfRule>
  </conditionalFormatting>
  <conditionalFormatting sqref="K349">
    <cfRule type="cellIs" dxfId="562" priority="215" operator="equal">
      <formula>0</formula>
    </cfRule>
  </conditionalFormatting>
  <conditionalFormatting sqref="K328">
    <cfRule type="cellIs" dxfId="561" priority="212" operator="equal">
      <formula>0</formula>
    </cfRule>
  </conditionalFormatting>
  <conditionalFormatting sqref="K324">
    <cfRule type="cellIs" dxfId="560" priority="211" operator="equal">
      <formula>0</formula>
    </cfRule>
  </conditionalFormatting>
  <conditionalFormatting sqref="K329">
    <cfRule type="cellIs" dxfId="559" priority="214" operator="equal">
      <formula>0</formula>
    </cfRule>
  </conditionalFormatting>
  <conditionalFormatting sqref="K325:K327">
    <cfRule type="cellIs" dxfId="558" priority="213" operator="equal">
      <formula>0</formula>
    </cfRule>
  </conditionalFormatting>
  <conditionalFormatting sqref="K394">
    <cfRule type="cellIs" dxfId="557" priority="206" operator="equal">
      <formula>0</formula>
    </cfRule>
  </conditionalFormatting>
  <conditionalFormatting sqref="K390">
    <cfRule type="cellIs" dxfId="556" priority="205" operator="equal">
      <formula>0</formula>
    </cfRule>
  </conditionalFormatting>
  <conditionalFormatting sqref="K365:K370">
    <cfRule type="cellIs" dxfId="555" priority="203" operator="equal">
      <formula>0</formula>
    </cfRule>
  </conditionalFormatting>
  <conditionalFormatting sqref="K362">
    <cfRule type="cellIs" dxfId="554" priority="210" operator="equal">
      <formula>0</formula>
    </cfRule>
  </conditionalFormatting>
  <conditionalFormatting sqref="K383:K393">
    <cfRule type="cellIs" dxfId="553" priority="209" operator="equal">
      <formula>0</formula>
    </cfRule>
  </conditionalFormatting>
  <conditionalFormatting sqref="K390">
    <cfRule type="cellIs" dxfId="552" priority="207" operator="equal">
      <formula>0</formula>
    </cfRule>
  </conditionalFormatting>
  <conditionalFormatting sqref="K395">
    <cfRule type="cellIs" dxfId="551" priority="208" operator="equal">
      <formula>0</formula>
    </cfRule>
  </conditionalFormatting>
  <conditionalFormatting sqref="K383">
    <cfRule type="cellIs" dxfId="550" priority="204" operator="equal">
      <formula>0</formula>
    </cfRule>
  </conditionalFormatting>
  <conditionalFormatting sqref="K367:K370">
    <cfRule type="cellIs" dxfId="549" priority="202" operator="equal">
      <formula>0</formula>
    </cfRule>
  </conditionalFormatting>
  <conditionalFormatting sqref="K364">
    <cfRule type="cellIs" dxfId="548" priority="201" operator="equal">
      <formula>0</formula>
    </cfRule>
  </conditionalFormatting>
  <conditionalFormatting sqref="K363">
    <cfRule type="cellIs" dxfId="547" priority="200" operator="equal">
      <formula>0</formula>
    </cfRule>
  </conditionalFormatting>
  <conditionalFormatting sqref="K382">
    <cfRule type="cellIs" dxfId="546" priority="199" operator="equal">
      <formula>0</formula>
    </cfRule>
  </conditionalFormatting>
  <conditionalFormatting sqref="K378:K380">
    <cfRule type="cellIs" dxfId="545" priority="198" operator="equal">
      <formula>0</formula>
    </cfRule>
  </conditionalFormatting>
  <conditionalFormatting sqref="K381">
    <cfRule type="cellIs" dxfId="544" priority="197" operator="equal">
      <formula>0</formula>
    </cfRule>
  </conditionalFormatting>
  <conditionalFormatting sqref="K377">
    <cfRule type="cellIs" dxfId="543" priority="196" operator="equal">
      <formula>0</formula>
    </cfRule>
  </conditionalFormatting>
  <conditionalFormatting sqref="K405">
    <cfRule type="cellIs" dxfId="542" priority="190" operator="equal">
      <formula>0</formula>
    </cfRule>
  </conditionalFormatting>
  <conditionalFormatting sqref="K402">
    <cfRule type="cellIs" dxfId="541" priority="195" operator="equal">
      <formula>0</formula>
    </cfRule>
  </conditionalFormatting>
  <conditionalFormatting sqref="K407">
    <cfRule type="cellIs" dxfId="540" priority="193" operator="equal">
      <formula>0</formula>
    </cfRule>
  </conditionalFormatting>
  <conditionalFormatting sqref="K406 K408">
    <cfRule type="cellIs" dxfId="539" priority="194" operator="equal">
      <formula>0</formula>
    </cfRule>
  </conditionalFormatting>
  <conditionalFormatting sqref="K404">
    <cfRule type="cellIs" dxfId="538" priority="192" operator="equal">
      <formula>0</formula>
    </cfRule>
  </conditionalFormatting>
  <conditionalFormatting sqref="K403">
    <cfRule type="cellIs" dxfId="537" priority="191" operator="equal">
      <formula>0</formula>
    </cfRule>
  </conditionalFormatting>
  <conditionalFormatting sqref="K396:K399">
    <cfRule type="cellIs" dxfId="536" priority="189" operator="equal">
      <formula>0</formula>
    </cfRule>
  </conditionalFormatting>
  <conditionalFormatting sqref="K396">
    <cfRule type="cellIs" dxfId="535" priority="187" operator="equal">
      <formula>0</formula>
    </cfRule>
  </conditionalFormatting>
  <conditionalFormatting sqref="K401">
    <cfRule type="cellIs" dxfId="534" priority="188" operator="equal">
      <formula>0</formula>
    </cfRule>
  </conditionalFormatting>
  <conditionalFormatting sqref="K400">
    <cfRule type="cellIs" dxfId="533" priority="186" operator="equal">
      <formula>0</formula>
    </cfRule>
  </conditionalFormatting>
  <conditionalFormatting sqref="K396">
    <cfRule type="cellIs" dxfId="532" priority="185" operator="equal">
      <formula>0</formula>
    </cfRule>
  </conditionalFormatting>
  <conditionalFormatting sqref="K375">
    <cfRule type="cellIs" dxfId="531" priority="182" operator="equal">
      <formula>0</formula>
    </cfRule>
  </conditionalFormatting>
  <conditionalFormatting sqref="K371">
    <cfRule type="cellIs" dxfId="530" priority="181" operator="equal">
      <formula>0</formula>
    </cfRule>
  </conditionalFormatting>
  <conditionalFormatting sqref="K376">
    <cfRule type="cellIs" dxfId="529" priority="184" operator="equal">
      <formula>0</formula>
    </cfRule>
  </conditionalFormatting>
  <conditionalFormatting sqref="K372:K374">
    <cfRule type="cellIs" dxfId="528" priority="183" operator="equal">
      <formula>0</formula>
    </cfRule>
  </conditionalFormatting>
  <conditionalFormatting sqref="K441">
    <cfRule type="cellIs" dxfId="527" priority="176" operator="equal">
      <formula>0</formula>
    </cfRule>
  </conditionalFormatting>
  <conditionalFormatting sqref="K437">
    <cfRule type="cellIs" dxfId="526" priority="175" operator="equal">
      <formula>0</formula>
    </cfRule>
  </conditionalFormatting>
  <conditionalFormatting sqref="K412:K417">
    <cfRule type="cellIs" dxfId="525" priority="173" operator="equal">
      <formula>0</formula>
    </cfRule>
  </conditionalFormatting>
  <conditionalFormatting sqref="K409">
    <cfRule type="cellIs" dxfId="524" priority="180" operator="equal">
      <formula>0</formula>
    </cfRule>
  </conditionalFormatting>
  <conditionalFormatting sqref="K430:K440">
    <cfRule type="cellIs" dxfId="523" priority="179" operator="equal">
      <formula>0</formula>
    </cfRule>
  </conditionalFormatting>
  <conditionalFormatting sqref="K437">
    <cfRule type="cellIs" dxfId="522" priority="177" operator="equal">
      <formula>0</formula>
    </cfRule>
  </conditionalFormatting>
  <conditionalFormatting sqref="K442">
    <cfRule type="cellIs" dxfId="521" priority="178" operator="equal">
      <formula>0</formula>
    </cfRule>
  </conditionalFormatting>
  <conditionalFormatting sqref="K430">
    <cfRule type="cellIs" dxfId="520" priority="174" operator="equal">
      <formula>0</formula>
    </cfRule>
  </conditionalFormatting>
  <conditionalFormatting sqref="K414:K417">
    <cfRule type="cellIs" dxfId="519" priority="172" operator="equal">
      <formula>0</formula>
    </cfRule>
  </conditionalFormatting>
  <conditionalFormatting sqref="K411">
    <cfRule type="cellIs" dxfId="518" priority="171" operator="equal">
      <formula>0</formula>
    </cfRule>
  </conditionalFormatting>
  <conditionalFormatting sqref="K410">
    <cfRule type="cellIs" dxfId="517" priority="170" operator="equal">
      <formula>0</formula>
    </cfRule>
  </conditionalFormatting>
  <conditionalFormatting sqref="K429">
    <cfRule type="cellIs" dxfId="516" priority="169" operator="equal">
      <formula>0</formula>
    </cfRule>
  </conditionalFormatting>
  <conditionalFormatting sqref="K425:K427">
    <cfRule type="cellIs" dxfId="515" priority="168" operator="equal">
      <formula>0</formula>
    </cfRule>
  </conditionalFormatting>
  <conditionalFormatting sqref="K428">
    <cfRule type="cellIs" dxfId="514" priority="167" operator="equal">
      <formula>0</formula>
    </cfRule>
  </conditionalFormatting>
  <conditionalFormatting sqref="K424">
    <cfRule type="cellIs" dxfId="513" priority="166" operator="equal">
      <formula>0</formula>
    </cfRule>
  </conditionalFormatting>
  <conditionalFormatting sqref="K452">
    <cfRule type="cellIs" dxfId="512" priority="160" operator="equal">
      <formula>0</formula>
    </cfRule>
  </conditionalFormatting>
  <conditionalFormatting sqref="K449">
    <cfRule type="cellIs" dxfId="511" priority="165" operator="equal">
      <formula>0</formula>
    </cfRule>
  </conditionalFormatting>
  <conditionalFormatting sqref="K454">
    <cfRule type="cellIs" dxfId="510" priority="163" operator="equal">
      <formula>0</formula>
    </cfRule>
  </conditionalFormatting>
  <conditionalFormatting sqref="K453 K455">
    <cfRule type="cellIs" dxfId="509" priority="164" operator="equal">
      <formula>0</formula>
    </cfRule>
  </conditionalFormatting>
  <conditionalFormatting sqref="K451">
    <cfRule type="cellIs" dxfId="508" priority="162" operator="equal">
      <formula>0</formula>
    </cfRule>
  </conditionalFormatting>
  <conditionalFormatting sqref="K450">
    <cfRule type="cellIs" dxfId="507" priority="161" operator="equal">
      <formula>0</formula>
    </cfRule>
  </conditionalFormatting>
  <conditionalFormatting sqref="K443:K446">
    <cfRule type="cellIs" dxfId="506" priority="159" operator="equal">
      <formula>0</formula>
    </cfRule>
  </conditionalFormatting>
  <conditionalFormatting sqref="K443">
    <cfRule type="cellIs" dxfId="505" priority="157" operator="equal">
      <formula>0</formula>
    </cfRule>
  </conditionalFormatting>
  <conditionalFormatting sqref="K448">
    <cfRule type="cellIs" dxfId="504" priority="158" operator="equal">
      <formula>0</formula>
    </cfRule>
  </conditionalFormatting>
  <conditionalFormatting sqref="K447">
    <cfRule type="cellIs" dxfId="503" priority="156" operator="equal">
      <formula>0</formula>
    </cfRule>
  </conditionalFormatting>
  <conditionalFormatting sqref="K443">
    <cfRule type="cellIs" dxfId="502" priority="155" operator="equal">
      <formula>0</formula>
    </cfRule>
  </conditionalFormatting>
  <conditionalFormatting sqref="K422">
    <cfRule type="cellIs" dxfId="501" priority="152" operator="equal">
      <formula>0</formula>
    </cfRule>
  </conditionalFormatting>
  <conditionalFormatting sqref="K418">
    <cfRule type="cellIs" dxfId="500" priority="151" operator="equal">
      <formula>0</formula>
    </cfRule>
  </conditionalFormatting>
  <conditionalFormatting sqref="K423">
    <cfRule type="cellIs" dxfId="499" priority="154" operator="equal">
      <formula>0</formula>
    </cfRule>
  </conditionalFormatting>
  <conditionalFormatting sqref="K419:K421">
    <cfRule type="cellIs" dxfId="498" priority="153" operator="equal">
      <formula>0</formula>
    </cfRule>
  </conditionalFormatting>
  <conditionalFormatting sqref="K488">
    <cfRule type="cellIs" dxfId="497" priority="146" operator="equal">
      <formula>0</formula>
    </cfRule>
  </conditionalFormatting>
  <conditionalFormatting sqref="K484">
    <cfRule type="cellIs" dxfId="496" priority="145" operator="equal">
      <formula>0</formula>
    </cfRule>
  </conditionalFormatting>
  <conditionalFormatting sqref="K459:K464">
    <cfRule type="cellIs" dxfId="495" priority="143" operator="equal">
      <formula>0</formula>
    </cfRule>
  </conditionalFormatting>
  <conditionalFormatting sqref="K456">
    <cfRule type="cellIs" dxfId="494" priority="150" operator="equal">
      <formula>0</formula>
    </cfRule>
  </conditionalFormatting>
  <conditionalFormatting sqref="K477:K487">
    <cfRule type="cellIs" dxfId="493" priority="149" operator="equal">
      <formula>0</formula>
    </cfRule>
  </conditionalFormatting>
  <conditionalFormatting sqref="K484">
    <cfRule type="cellIs" dxfId="492" priority="147" operator="equal">
      <formula>0</formula>
    </cfRule>
  </conditionalFormatting>
  <conditionalFormatting sqref="K489">
    <cfRule type="cellIs" dxfId="491" priority="148" operator="equal">
      <formula>0</formula>
    </cfRule>
  </conditionalFormatting>
  <conditionalFormatting sqref="K477">
    <cfRule type="cellIs" dxfId="490" priority="144" operator="equal">
      <formula>0</formula>
    </cfRule>
  </conditionalFormatting>
  <conditionalFormatting sqref="K461:K464">
    <cfRule type="cellIs" dxfId="489" priority="142" operator="equal">
      <formula>0</formula>
    </cfRule>
  </conditionalFormatting>
  <conditionalFormatting sqref="K458">
    <cfRule type="cellIs" dxfId="488" priority="141" operator="equal">
      <formula>0</formula>
    </cfRule>
  </conditionalFormatting>
  <conditionalFormatting sqref="K457">
    <cfRule type="cellIs" dxfId="487" priority="140" operator="equal">
      <formula>0</formula>
    </cfRule>
  </conditionalFormatting>
  <conditionalFormatting sqref="K476">
    <cfRule type="cellIs" dxfId="486" priority="139" operator="equal">
      <formula>0</formula>
    </cfRule>
  </conditionalFormatting>
  <conditionalFormatting sqref="K472:K474">
    <cfRule type="cellIs" dxfId="485" priority="138" operator="equal">
      <formula>0</formula>
    </cfRule>
  </conditionalFormatting>
  <conditionalFormatting sqref="K475">
    <cfRule type="cellIs" dxfId="484" priority="137" operator="equal">
      <formula>0</formula>
    </cfRule>
  </conditionalFormatting>
  <conditionalFormatting sqref="K471">
    <cfRule type="cellIs" dxfId="483" priority="136" operator="equal">
      <formula>0</formula>
    </cfRule>
  </conditionalFormatting>
  <conditionalFormatting sqref="K499">
    <cfRule type="cellIs" dxfId="482" priority="130" operator="equal">
      <formula>0</formula>
    </cfRule>
  </conditionalFormatting>
  <conditionalFormatting sqref="K496">
    <cfRule type="cellIs" dxfId="481" priority="135" operator="equal">
      <formula>0</formula>
    </cfRule>
  </conditionalFormatting>
  <conditionalFormatting sqref="K501">
    <cfRule type="cellIs" dxfId="480" priority="133" operator="equal">
      <formula>0</formula>
    </cfRule>
  </conditionalFormatting>
  <conditionalFormatting sqref="K500 K502">
    <cfRule type="cellIs" dxfId="479" priority="134" operator="equal">
      <formula>0</formula>
    </cfRule>
  </conditionalFormatting>
  <conditionalFormatting sqref="K498">
    <cfRule type="cellIs" dxfId="478" priority="132" operator="equal">
      <formula>0</formula>
    </cfRule>
  </conditionalFormatting>
  <conditionalFormatting sqref="K497">
    <cfRule type="cellIs" dxfId="477" priority="131" operator="equal">
      <formula>0</formula>
    </cfRule>
  </conditionalFormatting>
  <conditionalFormatting sqref="K490:K493">
    <cfRule type="cellIs" dxfId="476" priority="129" operator="equal">
      <formula>0</formula>
    </cfRule>
  </conditionalFormatting>
  <conditionalFormatting sqref="K490">
    <cfRule type="cellIs" dxfId="475" priority="127" operator="equal">
      <formula>0</formula>
    </cfRule>
  </conditionalFormatting>
  <conditionalFormatting sqref="K495">
    <cfRule type="cellIs" dxfId="474" priority="128" operator="equal">
      <formula>0</formula>
    </cfRule>
  </conditionalFormatting>
  <conditionalFormatting sqref="K494">
    <cfRule type="cellIs" dxfId="473" priority="126" operator="equal">
      <formula>0</formula>
    </cfRule>
  </conditionalFormatting>
  <conditionalFormatting sqref="K490">
    <cfRule type="cellIs" dxfId="472" priority="125" operator="equal">
      <formula>0</formula>
    </cfRule>
  </conditionalFormatting>
  <conditionalFormatting sqref="K469">
    <cfRule type="cellIs" dxfId="471" priority="122" operator="equal">
      <formula>0</formula>
    </cfRule>
  </conditionalFormatting>
  <conditionalFormatting sqref="K465">
    <cfRule type="cellIs" dxfId="470" priority="121" operator="equal">
      <formula>0</formula>
    </cfRule>
  </conditionalFormatting>
  <conditionalFormatting sqref="K470">
    <cfRule type="cellIs" dxfId="469" priority="124" operator="equal">
      <formula>0</formula>
    </cfRule>
  </conditionalFormatting>
  <conditionalFormatting sqref="K466:K468">
    <cfRule type="cellIs" dxfId="468" priority="123" operator="equal">
      <formula>0</formula>
    </cfRule>
  </conditionalFormatting>
  <conditionalFormatting sqref="K535">
    <cfRule type="cellIs" dxfId="467" priority="116" operator="equal">
      <formula>0</formula>
    </cfRule>
  </conditionalFormatting>
  <conditionalFormatting sqref="K531">
    <cfRule type="cellIs" dxfId="466" priority="115" operator="equal">
      <formula>0</formula>
    </cfRule>
  </conditionalFormatting>
  <conditionalFormatting sqref="K506:K511">
    <cfRule type="cellIs" dxfId="465" priority="113" operator="equal">
      <formula>0</formula>
    </cfRule>
  </conditionalFormatting>
  <conditionalFormatting sqref="K503">
    <cfRule type="cellIs" dxfId="464" priority="120" operator="equal">
      <formula>0</formula>
    </cfRule>
  </conditionalFormatting>
  <conditionalFormatting sqref="K524:K534">
    <cfRule type="cellIs" dxfId="463" priority="119" operator="equal">
      <formula>0</formula>
    </cfRule>
  </conditionalFormatting>
  <conditionalFormatting sqref="K531">
    <cfRule type="cellIs" dxfId="462" priority="117" operator="equal">
      <formula>0</formula>
    </cfRule>
  </conditionalFormatting>
  <conditionalFormatting sqref="K536">
    <cfRule type="cellIs" dxfId="461" priority="118" operator="equal">
      <formula>0</formula>
    </cfRule>
  </conditionalFormatting>
  <conditionalFormatting sqref="K524">
    <cfRule type="cellIs" dxfId="460" priority="114" operator="equal">
      <formula>0</formula>
    </cfRule>
  </conditionalFormatting>
  <conditionalFormatting sqref="K508:K511">
    <cfRule type="cellIs" dxfId="459" priority="112" operator="equal">
      <formula>0</formula>
    </cfRule>
  </conditionalFormatting>
  <conditionalFormatting sqref="K505">
    <cfRule type="cellIs" dxfId="458" priority="111" operator="equal">
      <formula>0</formula>
    </cfRule>
  </conditionalFormatting>
  <conditionalFormatting sqref="K504">
    <cfRule type="cellIs" dxfId="457" priority="110" operator="equal">
      <formula>0</formula>
    </cfRule>
  </conditionalFormatting>
  <conditionalFormatting sqref="K523">
    <cfRule type="cellIs" dxfId="456" priority="109" operator="equal">
      <formula>0</formula>
    </cfRule>
  </conditionalFormatting>
  <conditionalFormatting sqref="K519:K521">
    <cfRule type="cellIs" dxfId="455" priority="108" operator="equal">
      <formula>0</formula>
    </cfRule>
  </conditionalFormatting>
  <conditionalFormatting sqref="K522">
    <cfRule type="cellIs" dxfId="454" priority="107" operator="equal">
      <formula>0</formula>
    </cfRule>
  </conditionalFormatting>
  <conditionalFormatting sqref="K518">
    <cfRule type="cellIs" dxfId="453" priority="106" operator="equal">
      <formula>0</formula>
    </cfRule>
  </conditionalFormatting>
  <conditionalFormatting sqref="K546">
    <cfRule type="cellIs" dxfId="452" priority="100" operator="equal">
      <formula>0</formula>
    </cfRule>
  </conditionalFormatting>
  <conditionalFormatting sqref="K543">
    <cfRule type="cellIs" dxfId="451" priority="105" operator="equal">
      <formula>0</formula>
    </cfRule>
  </conditionalFormatting>
  <conditionalFormatting sqref="K548">
    <cfRule type="cellIs" dxfId="450" priority="103" operator="equal">
      <formula>0</formula>
    </cfRule>
  </conditionalFormatting>
  <conditionalFormatting sqref="K547 K549">
    <cfRule type="cellIs" dxfId="449" priority="104" operator="equal">
      <formula>0</formula>
    </cfRule>
  </conditionalFormatting>
  <conditionalFormatting sqref="K545">
    <cfRule type="cellIs" dxfId="448" priority="102" operator="equal">
      <formula>0</formula>
    </cfRule>
  </conditionalFormatting>
  <conditionalFormatting sqref="K544">
    <cfRule type="cellIs" dxfId="447" priority="101" operator="equal">
      <formula>0</formula>
    </cfRule>
  </conditionalFormatting>
  <conditionalFormatting sqref="K537:K540">
    <cfRule type="cellIs" dxfId="446" priority="99" operator="equal">
      <formula>0</formula>
    </cfRule>
  </conditionalFormatting>
  <conditionalFormatting sqref="K537">
    <cfRule type="cellIs" dxfId="445" priority="97" operator="equal">
      <formula>0</formula>
    </cfRule>
  </conditionalFormatting>
  <conditionalFormatting sqref="K542">
    <cfRule type="cellIs" dxfId="444" priority="98" operator="equal">
      <formula>0</formula>
    </cfRule>
  </conditionalFormatting>
  <conditionalFormatting sqref="K541">
    <cfRule type="cellIs" dxfId="443" priority="96" operator="equal">
      <formula>0</formula>
    </cfRule>
  </conditionalFormatting>
  <conditionalFormatting sqref="K537">
    <cfRule type="cellIs" dxfId="442" priority="95" operator="equal">
      <formula>0</formula>
    </cfRule>
  </conditionalFormatting>
  <conditionalFormatting sqref="K516">
    <cfRule type="cellIs" dxfId="441" priority="92" operator="equal">
      <formula>0</formula>
    </cfRule>
  </conditionalFormatting>
  <conditionalFormatting sqref="K512">
    <cfRule type="cellIs" dxfId="440" priority="91" operator="equal">
      <formula>0</formula>
    </cfRule>
  </conditionalFormatting>
  <conditionalFormatting sqref="K517">
    <cfRule type="cellIs" dxfId="439" priority="94" operator="equal">
      <formula>0</formula>
    </cfRule>
  </conditionalFormatting>
  <conditionalFormatting sqref="K513:K515">
    <cfRule type="cellIs" dxfId="438" priority="93" operator="equal">
      <formula>0</formula>
    </cfRule>
  </conditionalFormatting>
  <conditionalFormatting sqref="K582">
    <cfRule type="cellIs" dxfId="437" priority="86" operator="equal">
      <formula>0</formula>
    </cfRule>
  </conditionalFormatting>
  <conditionalFormatting sqref="K578">
    <cfRule type="cellIs" dxfId="436" priority="85" operator="equal">
      <formula>0</formula>
    </cfRule>
  </conditionalFormatting>
  <conditionalFormatting sqref="K553:K558">
    <cfRule type="cellIs" dxfId="435" priority="83" operator="equal">
      <formula>0</formula>
    </cfRule>
  </conditionalFormatting>
  <conditionalFormatting sqref="K550">
    <cfRule type="cellIs" dxfId="434" priority="90" operator="equal">
      <formula>0</formula>
    </cfRule>
  </conditionalFormatting>
  <conditionalFormatting sqref="K571:K581">
    <cfRule type="cellIs" dxfId="433" priority="89" operator="equal">
      <formula>0</formula>
    </cfRule>
  </conditionalFormatting>
  <conditionalFormatting sqref="K578">
    <cfRule type="cellIs" dxfId="432" priority="87" operator="equal">
      <formula>0</formula>
    </cfRule>
  </conditionalFormatting>
  <conditionalFormatting sqref="K583">
    <cfRule type="cellIs" dxfId="431" priority="88" operator="equal">
      <formula>0</formula>
    </cfRule>
  </conditionalFormatting>
  <conditionalFormatting sqref="K571">
    <cfRule type="cellIs" dxfId="430" priority="84" operator="equal">
      <formula>0</formula>
    </cfRule>
  </conditionalFormatting>
  <conditionalFormatting sqref="K555:K558">
    <cfRule type="cellIs" dxfId="429" priority="82" operator="equal">
      <formula>0</formula>
    </cfRule>
  </conditionalFormatting>
  <conditionalFormatting sqref="K552">
    <cfRule type="cellIs" dxfId="428" priority="81" operator="equal">
      <formula>0</formula>
    </cfRule>
  </conditionalFormatting>
  <conditionalFormatting sqref="K551">
    <cfRule type="cellIs" dxfId="427" priority="80" operator="equal">
      <formula>0</formula>
    </cfRule>
  </conditionalFormatting>
  <conditionalFormatting sqref="K570">
    <cfRule type="cellIs" dxfId="426" priority="79" operator="equal">
      <formula>0</formula>
    </cfRule>
  </conditionalFormatting>
  <conditionalFormatting sqref="K566:K568">
    <cfRule type="cellIs" dxfId="425" priority="78" operator="equal">
      <formula>0</formula>
    </cfRule>
  </conditionalFormatting>
  <conditionalFormatting sqref="K569">
    <cfRule type="cellIs" dxfId="424" priority="77" operator="equal">
      <formula>0</formula>
    </cfRule>
  </conditionalFormatting>
  <conditionalFormatting sqref="K565">
    <cfRule type="cellIs" dxfId="423" priority="76" operator="equal">
      <formula>0</formula>
    </cfRule>
  </conditionalFormatting>
  <conditionalFormatting sqref="K593">
    <cfRule type="cellIs" dxfId="422" priority="70" operator="equal">
      <formula>0</formula>
    </cfRule>
  </conditionalFormatting>
  <conditionalFormatting sqref="K590">
    <cfRule type="cellIs" dxfId="421" priority="75" operator="equal">
      <formula>0</formula>
    </cfRule>
  </conditionalFormatting>
  <conditionalFormatting sqref="K595">
    <cfRule type="cellIs" dxfId="420" priority="73" operator="equal">
      <formula>0</formula>
    </cfRule>
  </conditionalFormatting>
  <conditionalFormatting sqref="K594 K596">
    <cfRule type="cellIs" dxfId="419" priority="74" operator="equal">
      <formula>0</formula>
    </cfRule>
  </conditionalFormatting>
  <conditionalFormatting sqref="K592">
    <cfRule type="cellIs" dxfId="418" priority="72" operator="equal">
      <formula>0</formula>
    </cfRule>
  </conditionalFormatting>
  <conditionalFormatting sqref="K591">
    <cfRule type="cellIs" dxfId="417" priority="71" operator="equal">
      <formula>0</formula>
    </cfRule>
  </conditionalFormatting>
  <conditionalFormatting sqref="K584:K587">
    <cfRule type="cellIs" dxfId="416" priority="69" operator="equal">
      <formula>0</formula>
    </cfRule>
  </conditionalFormatting>
  <conditionalFormatting sqref="K584">
    <cfRule type="cellIs" dxfId="415" priority="67" operator="equal">
      <formula>0</formula>
    </cfRule>
  </conditionalFormatting>
  <conditionalFormatting sqref="K589">
    <cfRule type="cellIs" dxfId="414" priority="68" operator="equal">
      <formula>0</formula>
    </cfRule>
  </conditionalFormatting>
  <conditionalFormatting sqref="K588">
    <cfRule type="cellIs" dxfId="413" priority="66" operator="equal">
      <formula>0</formula>
    </cfRule>
  </conditionalFormatting>
  <conditionalFormatting sqref="K584">
    <cfRule type="cellIs" dxfId="412" priority="65" operator="equal">
      <formula>0</formula>
    </cfRule>
  </conditionalFormatting>
  <conditionalFormatting sqref="K563">
    <cfRule type="cellIs" dxfId="411" priority="62" operator="equal">
      <formula>0</formula>
    </cfRule>
  </conditionalFormatting>
  <conditionalFormatting sqref="K559">
    <cfRule type="cellIs" dxfId="410" priority="61" operator="equal">
      <formula>0</formula>
    </cfRule>
  </conditionalFormatting>
  <conditionalFormatting sqref="K564">
    <cfRule type="cellIs" dxfId="409" priority="64" operator="equal">
      <formula>0</formula>
    </cfRule>
  </conditionalFormatting>
  <conditionalFormatting sqref="K560:K562">
    <cfRule type="cellIs" dxfId="408" priority="63" operator="equal">
      <formula>0</formula>
    </cfRule>
  </conditionalFormatting>
  <conditionalFormatting sqref="K629">
    <cfRule type="cellIs" dxfId="407" priority="56" operator="equal">
      <formula>0</formula>
    </cfRule>
  </conditionalFormatting>
  <conditionalFormatting sqref="K625">
    <cfRule type="cellIs" dxfId="406" priority="55" operator="equal">
      <formula>0</formula>
    </cfRule>
  </conditionalFormatting>
  <conditionalFormatting sqref="K600:K605">
    <cfRule type="cellIs" dxfId="405" priority="53" operator="equal">
      <formula>0</formula>
    </cfRule>
  </conditionalFormatting>
  <conditionalFormatting sqref="K597">
    <cfRule type="cellIs" dxfId="404" priority="60" operator="equal">
      <formula>0</formula>
    </cfRule>
  </conditionalFormatting>
  <conditionalFormatting sqref="K618:K628">
    <cfRule type="cellIs" dxfId="403" priority="59" operator="equal">
      <formula>0</formula>
    </cfRule>
  </conditionalFormatting>
  <conditionalFormatting sqref="K625">
    <cfRule type="cellIs" dxfId="402" priority="57" operator="equal">
      <formula>0</formula>
    </cfRule>
  </conditionalFormatting>
  <conditionalFormatting sqref="K630">
    <cfRule type="cellIs" dxfId="401" priority="58" operator="equal">
      <formula>0</formula>
    </cfRule>
  </conditionalFormatting>
  <conditionalFormatting sqref="K618">
    <cfRule type="cellIs" dxfId="400" priority="54" operator="equal">
      <formula>0</formula>
    </cfRule>
  </conditionalFormatting>
  <conditionalFormatting sqref="K602:K605">
    <cfRule type="cellIs" dxfId="399" priority="52" operator="equal">
      <formula>0</formula>
    </cfRule>
  </conditionalFormatting>
  <conditionalFormatting sqref="K599">
    <cfRule type="cellIs" dxfId="398" priority="51" operator="equal">
      <formula>0</formula>
    </cfRule>
  </conditionalFormatting>
  <conditionalFormatting sqref="K598">
    <cfRule type="cellIs" dxfId="397" priority="50" operator="equal">
      <formula>0</formula>
    </cfRule>
  </conditionalFormatting>
  <conditionalFormatting sqref="K617">
    <cfRule type="cellIs" dxfId="396" priority="49" operator="equal">
      <formula>0</formula>
    </cfRule>
  </conditionalFormatting>
  <conditionalFormatting sqref="K613:K615">
    <cfRule type="cellIs" dxfId="395" priority="48" operator="equal">
      <formula>0</formula>
    </cfRule>
  </conditionalFormatting>
  <conditionalFormatting sqref="K616">
    <cfRule type="cellIs" dxfId="394" priority="47" operator="equal">
      <formula>0</formula>
    </cfRule>
  </conditionalFormatting>
  <conditionalFormatting sqref="K612">
    <cfRule type="cellIs" dxfId="393" priority="46" operator="equal">
      <formula>0</formula>
    </cfRule>
  </conditionalFormatting>
  <conditionalFormatting sqref="K640">
    <cfRule type="cellIs" dxfId="392" priority="40" operator="equal">
      <formula>0</formula>
    </cfRule>
  </conditionalFormatting>
  <conditionalFormatting sqref="K637">
    <cfRule type="cellIs" dxfId="391" priority="45" operator="equal">
      <formula>0</formula>
    </cfRule>
  </conditionalFormatting>
  <conditionalFormatting sqref="K642">
    <cfRule type="cellIs" dxfId="390" priority="43" operator="equal">
      <formula>0</formula>
    </cfRule>
  </conditionalFormatting>
  <conditionalFormatting sqref="K641 K643">
    <cfRule type="cellIs" dxfId="389" priority="44" operator="equal">
      <formula>0</formula>
    </cfRule>
  </conditionalFormatting>
  <conditionalFormatting sqref="K639">
    <cfRule type="cellIs" dxfId="388" priority="42" operator="equal">
      <formula>0</formula>
    </cfRule>
  </conditionalFormatting>
  <conditionalFormatting sqref="K638">
    <cfRule type="cellIs" dxfId="387" priority="41" operator="equal">
      <formula>0</formula>
    </cfRule>
  </conditionalFormatting>
  <conditionalFormatting sqref="K631:K634">
    <cfRule type="cellIs" dxfId="386" priority="39" operator="equal">
      <formula>0</formula>
    </cfRule>
  </conditionalFormatting>
  <conditionalFormatting sqref="K631">
    <cfRule type="cellIs" dxfId="385" priority="37" operator="equal">
      <formula>0</formula>
    </cfRule>
  </conditionalFormatting>
  <conditionalFormatting sqref="K636">
    <cfRule type="cellIs" dxfId="384" priority="38" operator="equal">
      <formula>0</formula>
    </cfRule>
  </conditionalFormatting>
  <conditionalFormatting sqref="K635">
    <cfRule type="cellIs" dxfId="383" priority="36" operator="equal">
      <formula>0</formula>
    </cfRule>
  </conditionalFormatting>
  <conditionalFormatting sqref="K631">
    <cfRule type="cellIs" dxfId="382" priority="35" operator="equal">
      <formula>0</formula>
    </cfRule>
  </conditionalFormatting>
  <conditionalFormatting sqref="K610">
    <cfRule type="cellIs" dxfId="381" priority="32" operator="equal">
      <formula>0</formula>
    </cfRule>
  </conditionalFormatting>
  <conditionalFormatting sqref="K606">
    <cfRule type="cellIs" dxfId="380" priority="31" operator="equal">
      <formula>0</formula>
    </cfRule>
  </conditionalFormatting>
  <conditionalFormatting sqref="K611">
    <cfRule type="cellIs" dxfId="379" priority="34" operator="equal">
      <formula>0</formula>
    </cfRule>
  </conditionalFormatting>
  <conditionalFormatting sqref="K607:K609">
    <cfRule type="cellIs" dxfId="378" priority="33" operator="equal">
      <formula>0</formula>
    </cfRule>
  </conditionalFormatting>
  <conditionalFormatting sqref="K676">
    <cfRule type="cellIs" dxfId="377" priority="26" operator="equal">
      <formula>0</formula>
    </cfRule>
  </conditionalFormatting>
  <conditionalFormatting sqref="K672">
    <cfRule type="cellIs" dxfId="376" priority="25" operator="equal">
      <formula>0</formula>
    </cfRule>
  </conditionalFormatting>
  <conditionalFormatting sqref="K647:K652">
    <cfRule type="cellIs" dxfId="375" priority="23" operator="equal">
      <formula>0</formula>
    </cfRule>
  </conditionalFormatting>
  <conditionalFormatting sqref="K644">
    <cfRule type="cellIs" dxfId="374" priority="30" operator="equal">
      <formula>0</formula>
    </cfRule>
  </conditionalFormatting>
  <conditionalFormatting sqref="K665:K675">
    <cfRule type="cellIs" dxfId="373" priority="29" operator="equal">
      <formula>0</formula>
    </cfRule>
  </conditionalFormatting>
  <conditionalFormatting sqref="K672">
    <cfRule type="cellIs" dxfId="372" priority="27" operator="equal">
      <formula>0</formula>
    </cfRule>
  </conditionalFormatting>
  <conditionalFormatting sqref="K677">
    <cfRule type="cellIs" dxfId="371" priority="28" operator="equal">
      <formula>0</formula>
    </cfRule>
  </conditionalFormatting>
  <conditionalFormatting sqref="K665">
    <cfRule type="cellIs" dxfId="370" priority="24" operator="equal">
      <formula>0</formula>
    </cfRule>
  </conditionalFormatting>
  <conditionalFormatting sqref="K649:K652">
    <cfRule type="cellIs" dxfId="369" priority="22" operator="equal">
      <formula>0</formula>
    </cfRule>
  </conditionalFormatting>
  <conditionalFormatting sqref="K646">
    <cfRule type="cellIs" dxfId="368" priority="21" operator="equal">
      <formula>0</formula>
    </cfRule>
  </conditionalFormatting>
  <conditionalFormatting sqref="K645">
    <cfRule type="cellIs" dxfId="367" priority="20" operator="equal">
      <formula>0</formula>
    </cfRule>
  </conditionalFormatting>
  <conditionalFormatting sqref="K664">
    <cfRule type="cellIs" dxfId="366" priority="19" operator="equal">
      <formula>0</formula>
    </cfRule>
  </conditionalFormatting>
  <conditionalFormatting sqref="K660:K662">
    <cfRule type="cellIs" dxfId="365" priority="18" operator="equal">
      <formula>0</formula>
    </cfRule>
  </conditionalFormatting>
  <conditionalFormatting sqref="K663">
    <cfRule type="cellIs" dxfId="364" priority="17" operator="equal">
      <formula>0</formula>
    </cfRule>
  </conditionalFormatting>
  <conditionalFormatting sqref="K659">
    <cfRule type="cellIs" dxfId="363" priority="16" operator="equal">
      <formula>0</formula>
    </cfRule>
  </conditionalFormatting>
  <conditionalFormatting sqref="K687">
    <cfRule type="cellIs" dxfId="362" priority="10" operator="equal">
      <formula>0</formula>
    </cfRule>
  </conditionalFormatting>
  <conditionalFormatting sqref="K684">
    <cfRule type="cellIs" dxfId="361" priority="15" operator="equal">
      <formula>0</formula>
    </cfRule>
  </conditionalFormatting>
  <conditionalFormatting sqref="K689">
    <cfRule type="cellIs" dxfId="360" priority="13" operator="equal">
      <formula>0</formula>
    </cfRule>
  </conditionalFormatting>
  <conditionalFormatting sqref="K688 K690">
    <cfRule type="cellIs" dxfId="359" priority="14" operator="equal">
      <formula>0</formula>
    </cfRule>
  </conditionalFormatting>
  <conditionalFormatting sqref="K686">
    <cfRule type="cellIs" dxfId="358" priority="12" operator="equal">
      <formula>0</formula>
    </cfRule>
  </conditionalFormatting>
  <conditionalFormatting sqref="K685">
    <cfRule type="cellIs" dxfId="357" priority="11" operator="equal">
      <formula>0</formula>
    </cfRule>
  </conditionalFormatting>
  <conditionalFormatting sqref="K678:K681">
    <cfRule type="cellIs" dxfId="356" priority="9" operator="equal">
      <formula>0</formula>
    </cfRule>
  </conditionalFormatting>
  <conditionalFormatting sqref="K678">
    <cfRule type="cellIs" dxfId="355" priority="7" operator="equal">
      <formula>0</formula>
    </cfRule>
  </conditionalFormatting>
  <conditionalFormatting sqref="K683">
    <cfRule type="cellIs" dxfId="354" priority="8" operator="equal">
      <formula>0</formula>
    </cfRule>
  </conditionalFormatting>
  <conditionalFormatting sqref="K682">
    <cfRule type="cellIs" dxfId="353" priority="6" operator="equal">
      <formula>0</formula>
    </cfRule>
  </conditionalFormatting>
  <conditionalFormatting sqref="K678">
    <cfRule type="cellIs" dxfId="352" priority="5" operator="equal">
      <formula>0</formula>
    </cfRule>
  </conditionalFormatting>
  <conditionalFormatting sqref="K653">
    <cfRule type="cellIs" dxfId="350" priority="1" operator="equal">
      <formula>0</formula>
    </cfRule>
  </conditionalFormatting>
  <conditionalFormatting sqref="K658">
    <cfRule type="cellIs" dxfId="349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9"/>
  <sheetViews>
    <sheetView zoomScale="85" zoomScaleNormal="85" workbookViewId="0">
      <pane ySplit="5" topLeftCell="A131" activePane="bottomLeft" state="frozen"/>
      <selection pane="bottomLeft" activeCell="Z205" sqref="Z205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7" width="18.44140625" style="26" customWidth="1"/>
    <col min="8" max="8" width="23.109375" style="26" customWidth="1"/>
    <col min="9" max="9" width="50.109375" style="41" hidden="1" customWidth="1"/>
    <col min="10" max="11" width="12.5546875" style="26" hidden="1" customWidth="1"/>
    <col min="12" max="12" width="15.6640625" style="26" hidden="1" customWidth="1"/>
    <col min="13" max="13" width="22.88671875" style="26" hidden="1" customWidth="1"/>
    <col min="14" max="14" width="18.5546875" style="26" hidden="1" customWidth="1"/>
    <col min="15" max="15" width="0" style="25" hidden="1" customWidth="1"/>
    <col min="16" max="16" width="16.44140625" style="25" hidden="1" customWidth="1"/>
    <col min="17" max="17" width="0" style="25" hidden="1" customWidth="1"/>
    <col min="18" max="18" width="14.88671875" style="25" hidden="1" customWidth="1"/>
    <col min="19" max="19" width="9.88671875" style="25" hidden="1" customWidth="1"/>
    <col min="20" max="22" width="0" style="25" hidden="1" customWidth="1"/>
    <col min="23" max="23" width="9.33203125" style="25"/>
    <col min="24" max="24" width="16.88671875" style="25" customWidth="1"/>
    <col min="25" max="25" width="9.33203125" style="25"/>
    <col min="26" max="26" width="22.6640625" style="25" customWidth="1"/>
    <col min="27" max="16384" width="9.33203125" style="25"/>
  </cols>
  <sheetData>
    <row r="1" spans="1:34" s="19" customFormat="1" ht="48.75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21"/>
      <c r="K1" s="22"/>
      <c r="L1" s="91" t="s">
        <v>1</v>
      </c>
      <c r="M1" s="91"/>
      <c r="N1" s="91"/>
      <c r="O1" s="23"/>
      <c r="P1" s="24"/>
      <c r="Q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9" customFormat="1" ht="14.25" customHeight="1" x14ac:dyDescent="0.3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2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9" customFormat="1" ht="24" customHeight="1" x14ac:dyDescent="0.3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" customHeight="1" x14ac:dyDescent="0.3"/>
    <row r="5" spans="1:34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84</v>
      </c>
      <c r="G5" s="27" t="s">
        <v>93</v>
      </c>
      <c r="H5" s="27" t="s">
        <v>8</v>
      </c>
      <c r="I5" s="27" t="s">
        <v>9</v>
      </c>
      <c r="J5" s="27" t="s">
        <v>5</v>
      </c>
      <c r="K5" s="27" t="s">
        <v>10</v>
      </c>
      <c r="L5" s="27" t="s">
        <v>6</v>
      </c>
      <c r="M5" s="27" t="s">
        <v>11</v>
      </c>
      <c r="N5" s="27" t="s">
        <v>12</v>
      </c>
    </row>
    <row r="6" spans="1:34" s="19" customFormat="1" x14ac:dyDescent="0.35">
      <c r="A6" s="2"/>
      <c r="B6" s="1" t="s">
        <v>13</v>
      </c>
      <c r="C6" s="2"/>
      <c r="D6" s="2"/>
      <c r="E6" s="2"/>
      <c r="F6" s="2"/>
      <c r="G6" s="2"/>
      <c r="H6" s="2"/>
      <c r="I6" s="42"/>
      <c r="J6" s="2"/>
      <c r="K6" s="2"/>
      <c r="L6" s="3"/>
      <c r="M6" s="4"/>
      <c r="N6" s="16"/>
    </row>
    <row r="7" spans="1:34" s="19" customFormat="1" x14ac:dyDescent="0.35">
      <c r="A7" s="2"/>
      <c r="B7" s="1" t="s">
        <v>86</v>
      </c>
      <c r="C7" s="2"/>
      <c r="D7" s="2"/>
      <c r="E7" s="2"/>
      <c r="F7" s="2"/>
      <c r="G7" s="2"/>
      <c r="H7" s="2"/>
      <c r="I7" s="42"/>
      <c r="J7" s="2"/>
      <c r="K7" s="2"/>
      <c r="L7" s="3"/>
      <c r="M7" s="4"/>
      <c r="N7" s="16"/>
    </row>
    <row r="8" spans="1:34" s="28" customFormat="1" ht="20.100000000000001" customHeight="1" x14ac:dyDescent="0.3">
      <c r="A8" s="57">
        <v>1</v>
      </c>
      <c r="B8" s="47" t="s">
        <v>70</v>
      </c>
      <c r="C8" s="11" t="s">
        <v>15</v>
      </c>
      <c r="D8" s="11">
        <v>182.27</v>
      </c>
      <c r="E8" s="11">
        <v>600</v>
      </c>
      <c r="F8" s="64">
        <v>375</v>
      </c>
      <c r="G8" s="11">
        <v>495.83</v>
      </c>
      <c r="H8" s="12">
        <f>D8*E8</f>
        <v>109362</v>
      </c>
      <c r="I8" s="13"/>
      <c r="J8" s="14"/>
      <c r="K8" s="15"/>
      <c r="L8" s="15"/>
      <c r="M8" s="14"/>
      <c r="N8" s="58"/>
      <c r="W8" s="28" t="s">
        <v>94</v>
      </c>
      <c r="Z8" s="28">
        <f>F8*D8</f>
        <v>68351.25</v>
      </c>
    </row>
    <row r="9" spans="1:34" s="28" customFormat="1" ht="36" x14ac:dyDescent="0.3">
      <c r="A9" s="57"/>
      <c r="B9" s="10"/>
      <c r="C9" s="11"/>
      <c r="D9" s="11"/>
      <c r="E9" s="11"/>
      <c r="F9" s="11"/>
      <c r="G9" s="11"/>
      <c r="H9" s="12"/>
      <c r="I9" s="55" t="s">
        <v>54</v>
      </c>
      <c r="J9" s="46" t="s">
        <v>21</v>
      </c>
      <c r="K9" s="46">
        <v>1E-3</v>
      </c>
      <c r="L9" s="15">
        <f>K9*D8</f>
        <v>0.18227000000000002</v>
      </c>
      <c r="M9" s="14" t="s">
        <v>17</v>
      </c>
      <c r="N9" s="58"/>
      <c r="Z9" s="28">
        <f t="shared" ref="Z9:Z72" si="0">F9*D9</f>
        <v>0</v>
      </c>
    </row>
    <row r="10" spans="1:34" s="28" customFormat="1" ht="36" x14ac:dyDescent="0.3">
      <c r="A10" s="57"/>
      <c r="B10" s="10"/>
      <c r="C10" s="11"/>
      <c r="D10" s="11"/>
      <c r="E10" s="11"/>
      <c r="F10" s="11"/>
      <c r="G10" s="11"/>
      <c r="H10" s="12"/>
      <c r="I10" s="55" t="s">
        <v>71</v>
      </c>
      <c r="J10" s="46" t="s">
        <v>31</v>
      </c>
      <c r="K10" s="46">
        <v>10.55</v>
      </c>
      <c r="L10" s="15">
        <f>K10*D8</f>
        <v>1922.9485000000002</v>
      </c>
      <c r="M10" s="14" t="s">
        <v>17</v>
      </c>
      <c r="N10" s="58"/>
      <c r="Z10" s="28">
        <f t="shared" si="0"/>
        <v>0</v>
      </c>
    </row>
    <row r="11" spans="1:34" s="28" customFormat="1" ht="36" x14ac:dyDescent="0.3">
      <c r="A11" s="57"/>
      <c r="B11" s="10"/>
      <c r="C11" s="11"/>
      <c r="D11" s="11"/>
      <c r="E11" s="11"/>
      <c r="F11" s="11"/>
      <c r="G11" s="11"/>
      <c r="H11" s="12"/>
      <c r="I11" s="55" t="s">
        <v>72</v>
      </c>
      <c r="J11" s="46" t="s">
        <v>31</v>
      </c>
      <c r="K11" s="46">
        <v>0.4</v>
      </c>
      <c r="L11" s="15">
        <f>K11*D8</f>
        <v>72.908000000000001</v>
      </c>
      <c r="M11" s="14" t="s">
        <v>17</v>
      </c>
      <c r="N11" s="58"/>
      <c r="Z11" s="28">
        <f t="shared" si="0"/>
        <v>0</v>
      </c>
    </row>
    <row r="12" spans="1:34" s="28" customFormat="1" ht="36" x14ac:dyDescent="0.3">
      <c r="A12" s="57"/>
      <c r="B12" s="10"/>
      <c r="C12" s="11"/>
      <c r="D12" s="11"/>
      <c r="E12" s="11"/>
      <c r="F12" s="11"/>
      <c r="G12" s="11"/>
      <c r="H12" s="12"/>
      <c r="I12" s="55" t="s">
        <v>73</v>
      </c>
      <c r="J12" s="46" t="s">
        <v>31</v>
      </c>
      <c r="K12" s="46">
        <v>0.6</v>
      </c>
      <c r="L12" s="15">
        <f>K12*D8</f>
        <v>109.36200000000001</v>
      </c>
      <c r="M12" s="14" t="s">
        <v>17</v>
      </c>
      <c r="N12" s="58"/>
      <c r="Z12" s="28">
        <f t="shared" si="0"/>
        <v>0</v>
      </c>
    </row>
    <row r="13" spans="1:34" s="28" customFormat="1" ht="36" x14ac:dyDescent="0.3">
      <c r="A13" s="57"/>
      <c r="B13" s="10"/>
      <c r="C13" s="11"/>
      <c r="D13" s="11"/>
      <c r="E13" s="11"/>
      <c r="F13" s="11"/>
      <c r="G13" s="11"/>
      <c r="H13" s="12"/>
      <c r="I13" s="55" t="s">
        <v>57</v>
      </c>
      <c r="J13" s="46" t="s">
        <v>58</v>
      </c>
      <c r="K13" s="46">
        <v>3.5</v>
      </c>
      <c r="L13" s="15">
        <f>K13*D8</f>
        <v>637.94500000000005</v>
      </c>
      <c r="M13" s="14" t="s">
        <v>17</v>
      </c>
      <c r="N13" s="58"/>
      <c r="Z13" s="28">
        <f t="shared" si="0"/>
        <v>0</v>
      </c>
    </row>
    <row r="14" spans="1:34" s="28" customFormat="1" x14ac:dyDescent="0.3">
      <c r="A14" s="57"/>
      <c r="B14" s="10"/>
      <c r="C14" s="11"/>
      <c r="D14" s="11"/>
      <c r="E14" s="11"/>
      <c r="F14" s="11"/>
      <c r="G14" s="11"/>
      <c r="H14" s="12"/>
      <c r="I14" s="55" t="s">
        <v>59</v>
      </c>
      <c r="J14" s="46" t="s">
        <v>60</v>
      </c>
      <c r="K14" s="46">
        <v>1E-4</v>
      </c>
      <c r="L14" s="15">
        <f>K14*D8</f>
        <v>1.8227000000000004E-2</v>
      </c>
      <c r="M14" s="14" t="s">
        <v>17</v>
      </c>
      <c r="N14" s="58"/>
      <c r="Z14" s="28">
        <f t="shared" si="0"/>
        <v>0</v>
      </c>
    </row>
    <row r="15" spans="1:34" s="28" customFormat="1" ht="20.100000000000001" customHeight="1" x14ac:dyDescent="0.3">
      <c r="A15" s="57"/>
      <c r="B15" s="10"/>
      <c r="C15" s="11"/>
      <c r="D15" s="11"/>
      <c r="E15" s="11"/>
      <c r="F15" s="11"/>
      <c r="G15" s="11"/>
      <c r="H15" s="12"/>
      <c r="I15" s="55" t="s">
        <v>61</v>
      </c>
      <c r="J15" s="46" t="s">
        <v>15</v>
      </c>
      <c r="K15" s="46">
        <v>0.3</v>
      </c>
      <c r="L15" s="15">
        <f>K15*D8</f>
        <v>54.681000000000004</v>
      </c>
      <c r="M15" s="14" t="s">
        <v>17</v>
      </c>
      <c r="N15" s="58"/>
      <c r="Z15" s="28">
        <f t="shared" si="0"/>
        <v>0</v>
      </c>
    </row>
    <row r="16" spans="1:34" s="28" customFormat="1" ht="20.100000000000001" customHeight="1" x14ac:dyDescent="0.3">
      <c r="A16" s="57"/>
      <c r="B16" s="10"/>
      <c r="C16" s="11"/>
      <c r="D16" s="11"/>
      <c r="E16" s="11"/>
      <c r="F16" s="11"/>
      <c r="G16" s="11"/>
      <c r="H16" s="12"/>
      <c r="I16" s="55" t="s">
        <v>16</v>
      </c>
      <c r="J16" s="46" t="s">
        <v>15</v>
      </c>
      <c r="K16" s="46">
        <v>0.33</v>
      </c>
      <c r="L16" s="15">
        <f>K16*D8</f>
        <v>60.149100000000004</v>
      </c>
      <c r="M16" s="14" t="s">
        <v>17</v>
      </c>
      <c r="N16" s="58"/>
      <c r="Z16" s="28">
        <f t="shared" si="0"/>
        <v>0</v>
      </c>
    </row>
    <row r="17" spans="1:2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L18</f>
        <v>13</v>
      </c>
      <c r="E17" s="11"/>
      <c r="F17" s="11"/>
      <c r="G17" s="11">
        <v>250</v>
      </c>
      <c r="H17" s="12"/>
      <c r="I17" s="13"/>
      <c r="J17" s="14"/>
      <c r="K17" s="15"/>
      <c r="L17" s="15"/>
      <c r="M17" s="14"/>
      <c r="N17" s="58"/>
      <c r="Z17" s="28">
        <f t="shared" si="0"/>
        <v>0</v>
      </c>
    </row>
    <row r="18" spans="1:26" s="28" customFormat="1" ht="20.100000000000001" customHeight="1" x14ac:dyDescent="0.3">
      <c r="A18" s="57"/>
      <c r="B18" s="10"/>
      <c r="C18" s="11"/>
      <c r="D18" s="11"/>
      <c r="E18" s="11"/>
      <c r="F18" s="11"/>
      <c r="G18" s="11"/>
      <c r="H18" s="12"/>
      <c r="I18" s="13" t="s">
        <v>26</v>
      </c>
      <c r="J18" s="14" t="s">
        <v>19</v>
      </c>
      <c r="K18" s="15"/>
      <c r="L18" s="15">
        <v>13</v>
      </c>
      <c r="M18" s="14" t="s">
        <v>17</v>
      </c>
      <c r="N18" s="58"/>
      <c r="Z18" s="28">
        <f t="shared" si="0"/>
        <v>0</v>
      </c>
    </row>
    <row r="19" spans="1:26" s="19" customFormat="1" ht="20.100000000000001" customHeight="1" x14ac:dyDescent="0.3">
      <c r="A19" s="56"/>
      <c r="B19" s="1" t="s">
        <v>27</v>
      </c>
      <c r="C19" s="5"/>
      <c r="D19" s="6"/>
      <c r="E19" s="7"/>
      <c r="F19" s="7"/>
      <c r="G19" s="7"/>
      <c r="H19" s="1"/>
      <c r="I19" s="8"/>
      <c r="J19" s="4"/>
      <c r="K19" s="9"/>
      <c r="L19" s="9"/>
      <c r="M19" s="4"/>
      <c r="N19" s="16"/>
      <c r="Z19" s="28">
        <f t="shared" si="0"/>
        <v>0</v>
      </c>
    </row>
    <row r="20" spans="1:2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v>1916.67</v>
      </c>
      <c r="F20" s="20">
        <v>1583.33</v>
      </c>
      <c r="G20" s="20">
        <v>1833.33</v>
      </c>
      <c r="H20" s="12">
        <f>D20*E20</f>
        <v>41170.071600000003</v>
      </c>
      <c r="I20" s="13"/>
      <c r="J20" s="14"/>
      <c r="K20" s="15"/>
      <c r="L20" s="15"/>
      <c r="M20" s="14"/>
      <c r="N20" s="58"/>
      <c r="P20" s="28">
        <v>1833.33</v>
      </c>
      <c r="Z20" s="28">
        <f t="shared" si="0"/>
        <v>34009.928399999997</v>
      </c>
    </row>
    <row r="21" spans="1:26" s="28" customFormat="1" ht="20.100000000000001" customHeight="1" x14ac:dyDescent="0.3">
      <c r="A21" s="57"/>
      <c r="B21" s="10"/>
      <c r="C21" s="11"/>
      <c r="D21" s="11"/>
      <c r="E21" s="11"/>
      <c r="F21" s="11"/>
      <c r="G21" s="11"/>
      <c r="H21" s="12"/>
      <c r="I21" s="13" t="s">
        <v>29</v>
      </c>
      <c r="J21" s="14" t="s">
        <v>19</v>
      </c>
      <c r="K21" s="15">
        <v>195</v>
      </c>
      <c r="L21" s="15">
        <f>K21*D20</f>
        <v>4188.6000000000004</v>
      </c>
      <c r="M21" s="14" t="s">
        <v>17</v>
      </c>
      <c r="N21" s="58"/>
      <c r="Z21" s="28">
        <f t="shared" si="0"/>
        <v>0</v>
      </c>
    </row>
    <row r="22" spans="1:26" s="28" customFormat="1" ht="20.100000000000001" customHeight="1" x14ac:dyDescent="0.3">
      <c r="A22" s="57"/>
      <c r="B22" s="10"/>
      <c r="C22" s="11"/>
      <c r="D22" s="11"/>
      <c r="E22" s="11"/>
      <c r="F22" s="11"/>
      <c r="G22" s="11"/>
      <c r="H22" s="12"/>
      <c r="I22" s="13" t="s">
        <v>18</v>
      </c>
      <c r="J22" s="14" t="s">
        <v>19</v>
      </c>
      <c r="K22" s="15">
        <v>13</v>
      </c>
      <c r="L22" s="15">
        <f>K22*D20</f>
        <v>279.24</v>
      </c>
      <c r="M22" s="14" t="s">
        <v>17</v>
      </c>
      <c r="N22" s="58"/>
      <c r="Z22" s="28">
        <f t="shared" si="0"/>
        <v>0</v>
      </c>
    </row>
    <row r="23" spans="1:26" s="28" customFormat="1" ht="20.100000000000001" customHeight="1" x14ac:dyDescent="0.3">
      <c r="A23" s="57"/>
      <c r="B23" s="10"/>
      <c r="C23" s="11"/>
      <c r="D23" s="11"/>
      <c r="E23" s="11"/>
      <c r="F23" s="11"/>
      <c r="G23" s="11"/>
      <c r="H23" s="12"/>
      <c r="I23" s="13" t="s">
        <v>20</v>
      </c>
      <c r="J23" s="14" t="s">
        <v>21</v>
      </c>
      <c r="K23" s="15">
        <v>0.3</v>
      </c>
      <c r="L23" s="15">
        <f>K23*D20</f>
        <v>6.444</v>
      </c>
      <c r="M23" s="14" t="s">
        <v>17</v>
      </c>
      <c r="N23" s="58"/>
      <c r="Z23" s="28">
        <f t="shared" si="0"/>
        <v>0</v>
      </c>
    </row>
    <row r="24" spans="1:26" s="28" customFormat="1" ht="20.100000000000001" customHeight="1" x14ac:dyDescent="0.3">
      <c r="A24" s="57"/>
      <c r="B24" s="10"/>
      <c r="C24" s="11"/>
      <c r="D24" s="11"/>
      <c r="E24" s="11"/>
      <c r="F24" s="11"/>
      <c r="G24" s="11"/>
      <c r="H24" s="12"/>
      <c r="I24" s="13" t="s">
        <v>22</v>
      </c>
      <c r="J24" s="14" t="s">
        <v>15</v>
      </c>
      <c r="K24" s="15">
        <v>2</v>
      </c>
      <c r="L24" s="15">
        <f>K24*D20</f>
        <v>42.96</v>
      </c>
      <c r="M24" s="14" t="s">
        <v>17</v>
      </c>
      <c r="N24" s="58"/>
      <c r="Z24" s="28">
        <f t="shared" si="0"/>
        <v>0</v>
      </c>
    </row>
    <row r="25" spans="1:26" s="28" customFormat="1" ht="20.100000000000001" customHeight="1" x14ac:dyDescent="0.3">
      <c r="A25" s="57"/>
      <c r="B25" s="10"/>
      <c r="C25" s="11"/>
      <c r="D25" s="11"/>
      <c r="E25" s="11"/>
      <c r="F25" s="11"/>
      <c r="G25" s="11"/>
      <c r="H25" s="12"/>
      <c r="I25" s="13" t="s">
        <v>23</v>
      </c>
      <c r="J25" s="14" t="s">
        <v>24</v>
      </c>
      <c r="K25" s="15">
        <v>2.5000000000000001E-3</v>
      </c>
      <c r="L25" s="15">
        <f>K25*D20</f>
        <v>5.3700000000000005E-2</v>
      </c>
      <c r="M25" s="14" t="s">
        <v>17</v>
      </c>
      <c r="N25" s="58"/>
      <c r="Z25" s="28">
        <f t="shared" si="0"/>
        <v>0</v>
      </c>
    </row>
    <row r="26" spans="1:26" s="28" customFormat="1" ht="20.100000000000001" customHeight="1" x14ac:dyDescent="0.3">
      <c r="A26" s="57"/>
      <c r="B26" s="10"/>
      <c r="C26" s="11"/>
      <c r="D26" s="11"/>
      <c r="E26" s="11"/>
      <c r="F26" s="11"/>
      <c r="G26" s="11"/>
      <c r="H26" s="12"/>
      <c r="I26" s="13" t="s">
        <v>30</v>
      </c>
      <c r="J26" s="14" t="s">
        <v>31</v>
      </c>
      <c r="K26" s="15">
        <v>1.05</v>
      </c>
      <c r="L26" s="15">
        <f>K26*D20</f>
        <v>22.554000000000002</v>
      </c>
      <c r="M26" s="14" t="s">
        <v>17</v>
      </c>
      <c r="N26" s="58"/>
      <c r="Z26" s="28">
        <f t="shared" si="0"/>
        <v>0</v>
      </c>
    </row>
    <row r="27" spans="1:26" s="28" customFormat="1" ht="20.100000000000001" customHeight="1" x14ac:dyDescent="0.3">
      <c r="A27" s="57"/>
      <c r="B27" s="10"/>
      <c r="C27" s="11"/>
      <c r="D27" s="11"/>
      <c r="E27" s="11"/>
      <c r="F27" s="11"/>
      <c r="G27" s="11"/>
      <c r="H27" s="12"/>
      <c r="I27" s="13" t="s">
        <v>32</v>
      </c>
      <c r="J27" s="14" t="s">
        <v>31</v>
      </c>
      <c r="K27" s="15">
        <v>4.2</v>
      </c>
      <c r="L27" s="15">
        <f>K27*D20</f>
        <v>90.216000000000008</v>
      </c>
      <c r="M27" s="14" t="s">
        <v>17</v>
      </c>
      <c r="N27" s="58"/>
      <c r="Z27" s="28">
        <f t="shared" si="0"/>
        <v>0</v>
      </c>
    </row>
    <row r="28" spans="1:2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v>533.33000000000004</v>
      </c>
      <c r="F28" s="11">
        <v>416.67</v>
      </c>
      <c r="G28" s="11">
        <v>495.83</v>
      </c>
      <c r="H28" s="12">
        <f>D28*E28</f>
        <v>21973.196000000004</v>
      </c>
      <c r="I28" s="13"/>
      <c r="J28" s="14"/>
      <c r="K28" s="15"/>
      <c r="L28" s="15"/>
      <c r="M28" s="14"/>
      <c r="N28" s="58"/>
      <c r="P28" s="28">
        <v>495.83</v>
      </c>
      <c r="Z28" s="28">
        <f t="shared" si="0"/>
        <v>17166.804</v>
      </c>
    </row>
    <row r="29" spans="1:26" s="28" customFormat="1" ht="20.100000000000001" customHeight="1" x14ac:dyDescent="0.3">
      <c r="A29" s="57"/>
      <c r="B29" s="10"/>
      <c r="C29" s="11"/>
      <c r="D29" s="11"/>
      <c r="E29" s="11"/>
      <c r="F29" s="11"/>
      <c r="G29" s="11"/>
      <c r="H29" s="12"/>
      <c r="I29" s="13" t="s">
        <v>29</v>
      </c>
      <c r="J29" s="14" t="s">
        <v>19</v>
      </c>
      <c r="K29" s="15">
        <v>25</v>
      </c>
      <c r="L29" s="15">
        <f>K29*D28</f>
        <v>1030</v>
      </c>
      <c r="M29" s="14" t="s">
        <v>17</v>
      </c>
      <c r="N29" s="58"/>
      <c r="Z29" s="28">
        <f t="shared" si="0"/>
        <v>0</v>
      </c>
    </row>
    <row r="30" spans="1:26" s="28" customFormat="1" ht="20.100000000000001" customHeight="1" x14ac:dyDescent="0.3">
      <c r="A30" s="57"/>
      <c r="B30" s="10"/>
      <c r="C30" s="11"/>
      <c r="D30" s="11"/>
      <c r="E30" s="11"/>
      <c r="F30" s="11"/>
      <c r="G30" s="11"/>
      <c r="H30" s="12"/>
      <c r="I30" s="13" t="s">
        <v>18</v>
      </c>
      <c r="J30" s="14" t="s">
        <v>19</v>
      </c>
      <c r="K30" s="15">
        <v>1.32</v>
      </c>
      <c r="L30" s="15">
        <f>K30*D28</f>
        <v>54.384000000000007</v>
      </c>
      <c r="M30" s="14" t="s">
        <v>17</v>
      </c>
      <c r="N30" s="58"/>
      <c r="Z30" s="28">
        <f t="shared" si="0"/>
        <v>0</v>
      </c>
    </row>
    <row r="31" spans="1:26" s="28" customFormat="1" ht="20.100000000000001" customHeight="1" x14ac:dyDescent="0.3">
      <c r="A31" s="57"/>
      <c r="B31" s="10"/>
      <c r="C31" s="11"/>
      <c r="D31" s="11"/>
      <c r="E31" s="11"/>
      <c r="F31" s="11"/>
      <c r="G31" s="11"/>
      <c r="H31" s="12"/>
      <c r="I31" s="13" t="s">
        <v>20</v>
      </c>
      <c r="J31" s="14" t="s">
        <v>21</v>
      </c>
      <c r="K31" s="15">
        <v>3.4000000000000002E-2</v>
      </c>
      <c r="L31" s="15">
        <f>K31*D28</f>
        <v>1.4008000000000003</v>
      </c>
      <c r="M31" s="14" t="s">
        <v>17</v>
      </c>
      <c r="N31" s="58"/>
      <c r="P31" s="28">
        <f>P28*1.2</f>
        <v>594.99599999999998</v>
      </c>
      <c r="Z31" s="28">
        <f t="shared" si="0"/>
        <v>0</v>
      </c>
    </row>
    <row r="32" spans="1:26" s="28" customFormat="1" ht="20.100000000000001" customHeight="1" x14ac:dyDescent="0.3">
      <c r="A32" s="57"/>
      <c r="B32" s="10"/>
      <c r="C32" s="11"/>
      <c r="D32" s="11"/>
      <c r="E32" s="11"/>
      <c r="F32" s="11"/>
      <c r="G32" s="11"/>
      <c r="H32" s="12"/>
      <c r="I32" s="13" t="s">
        <v>22</v>
      </c>
      <c r="J32" s="14" t="s">
        <v>15</v>
      </c>
      <c r="K32" s="15">
        <v>0.22</v>
      </c>
      <c r="L32" s="15">
        <f>K32*D28</f>
        <v>9.0640000000000001</v>
      </c>
      <c r="M32" s="14" t="s">
        <v>17</v>
      </c>
      <c r="N32" s="58"/>
      <c r="P32" s="28">
        <f>E28*1.2</f>
        <v>639.99599999999998</v>
      </c>
      <c r="Z32" s="28">
        <f t="shared" si="0"/>
        <v>0</v>
      </c>
    </row>
    <row r="33" spans="1:26" s="28" customFormat="1" ht="20.100000000000001" customHeight="1" x14ac:dyDescent="0.3">
      <c r="A33" s="57"/>
      <c r="B33" s="10"/>
      <c r="C33" s="11"/>
      <c r="D33" s="11"/>
      <c r="E33" s="11"/>
      <c r="F33" s="11"/>
      <c r="G33" s="11"/>
      <c r="H33" s="12"/>
      <c r="I33" s="13" t="s">
        <v>34</v>
      </c>
      <c r="J33" s="14" t="s">
        <v>15</v>
      </c>
      <c r="K33" s="15">
        <v>4.2999999999999997E-2</v>
      </c>
      <c r="L33" s="15">
        <f>K33*D28</f>
        <v>1.7716000000000001</v>
      </c>
      <c r="M33" s="14" t="s">
        <v>17</v>
      </c>
      <c r="N33" s="58"/>
      <c r="Z33" s="28">
        <f t="shared" si="0"/>
        <v>0</v>
      </c>
    </row>
    <row r="34" spans="1:26" s="28" customFormat="1" ht="20.100000000000001" customHeight="1" x14ac:dyDescent="0.3">
      <c r="A34" s="57"/>
      <c r="B34" s="10"/>
      <c r="C34" s="11"/>
      <c r="D34" s="11"/>
      <c r="E34" s="11"/>
      <c r="F34" s="11"/>
      <c r="G34" s="11"/>
      <c r="H34" s="12"/>
      <c r="I34" s="13" t="s">
        <v>23</v>
      </c>
      <c r="J34" s="14" t="s">
        <v>24</v>
      </c>
      <c r="K34" s="15">
        <v>1E-4</v>
      </c>
      <c r="L34" s="15">
        <f>K34*D28</f>
        <v>4.1200000000000004E-3</v>
      </c>
      <c r="M34" s="14" t="s">
        <v>17</v>
      </c>
      <c r="N34" s="58"/>
      <c r="Z34" s="28">
        <f t="shared" si="0"/>
        <v>0</v>
      </c>
    </row>
    <row r="35" spans="1:26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v>533.33000000000004</v>
      </c>
      <c r="F35" s="11">
        <v>425</v>
      </c>
      <c r="G35" s="11">
        <f>G28</f>
        <v>495.83</v>
      </c>
      <c r="H35" s="12">
        <f>D35*E35</f>
        <v>16661.229200000002</v>
      </c>
      <c r="I35" s="13"/>
      <c r="J35" s="14"/>
      <c r="K35" s="15"/>
      <c r="L35" s="15"/>
      <c r="M35" s="14"/>
      <c r="N35" s="58"/>
      <c r="P35" s="28">
        <f>P28</f>
        <v>495.83</v>
      </c>
      <c r="Z35" s="28">
        <f t="shared" si="0"/>
        <v>13277</v>
      </c>
    </row>
    <row r="36" spans="1:26" s="28" customFormat="1" ht="20.100000000000001" customHeight="1" x14ac:dyDescent="0.3">
      <c r="A36" s="57"/>
      <c r="B36" s="10"/>
      <c r="C36" s="11"/>
      <c r="D36" s="11"/>
      <c r="E36" s="11"/>
      <c r="F36" s="11"/>
      <c r="G36" s="11"/>
      <c r="H36" s="12"/>
      <c r="I36" s="13" t="s">
        <v>18</v>
      </c>
      <c r="J36" s="14" t="s">
        <v>19</v>
      </c>
      <c r="K36" s="15">
        <v>52</v>
      </c>
      <c r="L36" s="15">
        <f>K36*D35</f>
        <v>1624.48</v>
      </c>
      <c r="M36" s="14" t="s">
        <v>17</v>
      </c>
      <c r="N36" s="58"/>
      <c r="Z36" s="28">
        <f t="shared" si="0"/>
        <v>0</v>
      </c>
    </row>
    <row r="37" spans="1:26" s="28" customFormat="1" ht="20.100000000000001" customHeight="1" x14ac:dyDescent="0.3">
      <c r="A37" s="57"/>
      <c r="B37" s="10"/>
      <c r="C37" s="11"/>
      <c r="D37" s="11"/>
      <c r="E37" s="11"/>
      <c r="F37" s="11"/>
      <c r="G37" s="11"/>
      <c r="H37" s="12"/>
      <c r="I37" s="13" t="s">
        <v>20</v>
      </c>
      <c r="J37" s="14" t="s">
        <v>21</v>
      </c>
      <c r="K37" s="15">
        <v>2.3E-2</v>
      </c>
      <c r="L37" s="15">
        <f>K37*D35</f>
        <v>0.71851999999999994</v>
      </c>
      <c r="M37" s="14" t="s">
        <v>17</v>
      </c>
      <c r="N37" s="58"/>
      <c r="Z37" s="28">
        <f t="shared" si="0"/>
        <v>0</v>
      </c>
    </row>
    <row r="38" spans="1:26" s="28" customFormat="1" ht="20.100000000000001" customHeight="1" x14ac:dyDescent="0.3">
      <c r="A38" s="57"/>
      <c r="B38" s="10"/>
      <c r="C38" s="11"/>
      <c r="D38" s="11"/>
      <c r="E38" s="11"/>
      <c r="F38" s="11"/>
      <c r="G38" s="11"/>
      <c r="H38" s="12"/>
      <c r="I38" s="13" t="s">
        <v>22</v>
      </c>
      <c r="J38" s="14" t="s">
        <v>15</v>
      </c>
      <c r="K38" s="15">
        <v>0.22</v>
      </c>
      <c r="L38" s="15">
        <f>K38*D35</f>
        <v>6.8727999999999998</v>
      </c>
      <c r="M38" s="14" t="s">
        <v>17</v>
      </c>
      <c r="N38" s="58"/>
      <c r="Z38" s="28">
        <f t="shared" si="0"/>
        <v>0</v>
      </c>
    </row>
    <row r="39" spans="1:26" s="28" customFormat="1" ht="20.100000000000001" customHeight="1" x14ac:dyDescent="0.3">
      <c r="A39" s="57"/>
      <c r="B39" s="10"/>
      <c r="C39" s="11"/>
      <c r="D39" s="11"/>
      <c r="E39" s="11"/>
      <c r="F39" s="11"/>
      <c r="G39" s="11"/>
      <c r="H39" s="12"/>
      <c r="I39" s="13" t="s">
        <v>34</v>
      </c>
      <c r="J39" s="14" t="s">
        <v>15</v>
      </c>
      <c r="K39" s="15">
        <v>4.2999999999999997E-2</v>
      </c>
      <c r="L39" s="15">
        <f>K39*D35</f>
        <v>1.3433199999999998</v>
      </c>
      <c r="M39" s="14" t="s">
        <v>17</v>
      </c>
      <c r="N39" s="58"/>
      <c r="Z39" s="28">
        <f t="shared" si="0"/>
        <v>0</v>
      </c>
    </row>
    <row r="40" spans="1:26" s="28" customFormat="1" ht="20.100000000000001" customHeight="1" x14ac:dyDescent="0.3">
      <c r="A40" s="57"/>
      <c r="B40" s="10"/>
      <c r="C40" s="11"/>
      <c r="D40" s="11"/>
      <c r="E40" s="11"/>
      <c r="F40" s="11"/>
      <c r="G40" s="11"/>
      <c r="H40" s="12"/>
      <c r="I40" s="13" t="s">
        <v>23</v>
      </c>
      <c r="J40" s="14" t="s">
        <v>24</v>
      </c>
      <c r="K40" s="15">
        <v>2.9999999999999997E-4</v>
      </c>
      <c r="L40" s="15">
        <f>K40*D35</f>
        <v>9.3719999999999984E-3</v>
      </c>
      <c r="M40" s="14" t="s">
        <v>17</v>
      </c>
      <c r="N40" s="58"/>
      <c r="Z40" s="28">
        <f t="shared" si="0"/>
        <v>0</v>
      </c>
    </row>
    <row r="41" spans="1:26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v>1916.67</v>
      </c>
      <c r="F41" s="20">
        <v>1583.33</v>
      </c>
      <c r="G41" s="20">
        <v>1833.33</v>
      </c>
      <c r="H41" s="12">
        <f>D41*E41</f>
        <v>3200.8389000000002</v>
      </c>
      <c r="I41" s="13"/>
      <c r="J41" s="14"/>
      <c r="K41" s="15"/>
      <c r="L41" s="15"/>
      <c r="M41" s="14"/>
      <c r="N41" s="58"/>
      <c r="P41" s="28">
        <f>P20</f>
        <v>1833.33</v>
      </c>
      <c r="Z41" s="28">
        <f t="shared" si="0"/>
        <v>2644.1610999999998</v>
      </c>
    </row>
    <row r="42" spans="1:26" s="28" customFormat="1" ht="20.100000000000001" customHeight="1" x14ac:dyDescent="0.3">
      <c r="A42" s="57"/>
      <c r="B42" s="10"/>
      <c r="C42" s="11"/>
      <c r="D42" s="11"/>
      <c r="E42" s="11"/>
      <c r="F42" s="11"/>
      <c r="G42" s="11"/>
      <c r="H42" s="12"/>
      <c r="I42" s="13" t="s">
        <v>18</v>
      </c>
      <c r="J42" s="14" t="s">
        <v>19</v>
      </c>
      <c r="K42" s="15">
        <v>395</v>
      </c>
      <c r="L42" s="15">
        <f>K42*D41</f>
        <v>659.65</v>
      </c>
      <c r="M42" s="14" t="s">
        <v>17</v>
      </c>
      <c r="N42" s="58"/>
      <c r="Z42" s="28">
        <f t="shared" si="0"/>
        <v>0</v>
      </c>
    </row>
    <row r="43" spans="1:26" s="28" customFormat="1" ht="20.100000000000001" customHeight="1" x14ac:dyDescent="0.3">
      <c r="A43" s="57"/>
      <c r="B43" s="10"/>
      <c r="C43" s="11"/>
      <c r="D43" s="11"/>
      <c r="E43" s="11"/>
      <c r="F43" s="11"/>
      <c r="G43" s="11"/>
      <c r="H43" s="12"/>
      <c r="I43" s="13" t="s">
        <v>36</v>
      </c>
      <c r="J43" s="14" t="s">
        <v>21</v>
      </c>
      <c r="K43" s="15">
        <v>0.3</v>
      </c>
      <c r="L43" s="15">
        <f>K43*D41</f>
        <v>0.501</v>
      </c>
      <c r="M43" s="14" t="s">
        <v>17</v>
      </c>
      <c r="N43" s="58"/>
      <c r="Z43" s="28">
        <f t="shared" si="0"/>
        <v>0</v>
      </c>
    </row>
    <row r="44" spans="1:26" s="28" customFormat="1" ht="20.100000000000001" customHeight="1" x14ac:dyDescent="0.3">
      <c r="A44" s="57"/>
      <c r="B44" s="10"/>
      <c r="C44" s="11"/>
      <c r="D44" s="11"/>
      <c r="E44" s="11"/>
      <c r="F44" s="11"/>
      <c r="G44" s="11"/>
      <c r="H44" s="12"/>
      <c r="I44" s="13" t="s">
        <v>22</v>
      </c>
      <c r="J44" s="14" t="s">
        <v>15</v>
      </c>
      <c r="K44" s="15">
        <v>2</v>
      </c>
      <c r="L44" s="15">
        <f>K44*D41</f>
        <v>3.34</v>
      </c>
      <c r="M44" s="14" t="s">
        <v>17</v>
      </c>
      <c r="N44" s="58"/>
      <c r="Z44" s="28">
        <f t="shared" si="0"/>
        <v>0</v>
      </c>
    </row>
    <row r="45" spans="1:26" s="28" customFormat="1" ht="20.100000000000001" customHeight="1" x14ac:dyDescent="0.3">
      <c r="A45" s="57"/>
      <c r="B45" s="10"/>
      <c r="C45" s="11"/>
      <c r="D45" s="11"/>
      <c r="E45" s="11"/>
      <c r="F45" s="11"/>
      <c r="G45" s="11"/>
      <c r="H45" s="12"/>
      <c r="I45" s="13" t="s">
        <v>34</v>
      </c>
      <c r="J45" s="14" t="s">
        <v>15</v>
      </c>
      <c r="K45" s="15">
        <v>0.3</v>
      </c>
      <c r="L45" s="15">
        <f>K45*D41</f>
        <v>0.501</v>
      </c>
      <c r="M45" s="14" t="s">
        <v>17</v>
      </c>
      <c r="N45" s="58"/>
      <c r="Z45" s="28">
        <f t="shared" si="0"/>
        <v>0</v>
      </c>
    </row>
    <row r="46" spans="1:26" s="28" customFormat="1" ht="20.100000000000001" customHeight="1" x14ac:dyDescent="0.3">
      <c r="A46" s="57"/>
      <c r="B46" s="10"/>
      <c r="C46" s="11"/>
      <c r="D46" s="11"/>
      <c r="E46" s="11"/>
      <c r="F46" s="11"/>
      <c r="G46" s="11"/>
      <c r="H46" s="12"/>
      <c r="I46" s="13" t="s">
        <v>23</v>
      </c>
      <c r="J46" s="14" t="s">
        <v>24</v>
      </c>
      <c r="K46" s="15">
        <v>2.5000000000000001E-3</v>
      </c>
      <c r="L46" s="15">
        <f>K46*D41</f>
        <v>4.1749999999999999E-3</v>
      </c>
      <c r="M46" s="14" t="s">
        <v>17</v>
      </c>
      <c r="N46" s="58"/>
      <c r="Z46" s="28">
        <f t="shared" si="0"/>
        <v>0</v>
      </c>
    </row>
    <row r="47" spans="1:26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1"/>
      <c r="G47" s="11">
        <v>250</v>
      </c>
      <c r="H47" s="12"/>
      <c r="I47" s="13"/>
      <c r="J47" s="14"/>
      <c r="K47" s="15"/>
      <c r="L47" s="15"/>
      <c r="M47" s="14"/>
      <c r="N47" s="58"/>
      <c r="Z47" s="28">
        <f t="shared" si="0"/>
        <v>0</v>
      </c>
    </row>
    <row r="48" spans="1:26" s="28" customFormat="1" ht="20.100000000000001" customHeight="1" x14ac:dyDescent="0.3">
      <c r="A48" s="57"/>
      <c r="B48" s="10"/>
      <c r="C48" s="11"/>
      <c r="D48" s="11"/>
      <c r="E48" s="11"/>
      <c r="F48" s="11"/>
      <c r="G48" s="11"/>
      <c r="H48" s="12"/>
      <c r="I48" s="13" t="s">
        <v>37</v>
      </c>
      <c r="J48" s="14" t="s">
        <v>19</v>
      </c>
      <c r="K48" s="15">
        <v>1</v>
      </c>
      <c r="L48" s="15">
        <v>1</v>
      </c>
      <c r="M48" s="14" t="s">
        <v>17</v>
      </c>
      <c r="N48" s="58"/>
      <c r="Z48" s="28">
        <f t="shared" si="0"/>
        <v>0</v>
      </c>
    </row>
    <row r="49" spans="1:26" s="28" customFormat="1" ht="20.100000000000001" customHeight="1" x14ac:dyDescent="0.3">
      <c r="A49" s="57"/>
      <c r="B49" s="10"/>
      <c r="C49" s="11"/>
      <c r="D49" s="11"/>
      <c r="E49" s="11"/>
      <c r="F49" s="11"/>
      <c r="G49" s="11"/>
      <c r="H49" s="12"/>
      <c r="I49" s="13" t="s">
        <v>38</v>
      </c>
      <c r="J49" s="14" t="s">
        <v>19</v>
      </c>
      <c r="K49" s="15">
        <v>1</v>
      </c>
      <c r="L49" s="15">
        <v>2</v>
      </c>
      <c r="M49" s="14" t="s">
        <v>17</v>
      </c>
      <c r="N49" s="58"/>
      <c r="Z49" s="28">
        <f t="shared" si="0"/>
        <v>0</v>
      </c>
    </row>
    <row r="50" spans="1:26" s="28" customFormat="1" ht="20.100000000000001" customHeight="1" x14ac:dyDescent="0.3">
      <c r="A50" s="57"/>
      <c r="B50" s="10"/>
      <c r="C50" s="11"/>
      <c r="D50" s="11"/>
      <c r="E50" s="11"/>
      <c r="F50" s="11"/>
      <c r="G50" s="11"/>
      <c r="H50" s="12"/>
      <c r="I50" s="13" t="s">
        <v>39</v>
      </c>
      <c r="J50" s="14" t="s">
        <v>19</v>
      </c>
      <c r="K50" s="15">
        <v>1</v>
      </c>
      <c r="L50" s="15">
        <v>14</v>
      </c>
      <c r="M50" s="14" t="s">
        <v>17</v>
      </c>
      <c r="N50" s="58"/>
      <c r="Z50" s="28">
        <f t="shared" si="0"/>
        <v>0</v>
      </c>
    </row>
    <row r="51" spans="1:26" s="28" customFormat="1" ht="20.100000000000001" customHeight="1" x14ac:dyDescent="0.3">
      <c r="A51" s="57"/>
      <c r="B51" s="10"/>
      <c r="C51" s="11"/>
      <c r="D51" s="11"/>
      <c r="E51" s="11"/>
      <c r="F51" s="11"/>
      <c r="G51" s="11"/>
      <c r="H51" s="12"/>
      <c r="I51" s="13" t="s">
        <v>40</v>
      </c>
      <c r="J51" s="14" t="s">
        <v>19</v>
      </c>
      <c r="K51" s="15">
        <v>1</v>
      </c>
      <c r="L51" s="15">
        <v>2</v>
      </c>
      <c r="M51" s="14" t="s">
        <v>17</v>
      </c>
      <c r="N51" s="58"/>
      <c r="Z51" s="28">
        <f t="shared" si="0"/>
        <v>0</v>
      </c>
    </row>
    <row r="52" spans="1:26" s="19" customFormat="1" ht="20.100000000000001" customHeight="1" x14ac:dyDescent="0.3">
      <c r="A52" s="56"/>
      <c r="B52" s="1" t="s">
        <v>41</v>
      </c>
      <c r="C52" s="5"/>
      <c r="D52" s="6"/>
      <c r="E52" s="7"/>
      <c r="F52" s="7"/>
      <c r="G52" s="7"/>
      <c r="H52" s="1"/>
      <c r="I52" s="8"/>
      <c r="J52" s="4"/>
      <c r="K52" s="9"/>
      <c r="L52" s="9"/>
      <c r="M52" s="4"/>
      <c r="N52" s="16"/>
      <c r="Z52" s="28">
        <f t="shared" si="0"/>
        <v>0</v>
      </c>
    </row>
    <row r="53" spans="1:26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v>533.33000000000004</v>
      </c>
      <c r="F53" s="11">
        <f>F28</f>
        <v>416.67</v>
      </c>
      <c r="G53" s="11">
        <f>G28</f>
        <v>495.83</v>
      </c>
      <c r="H53" s="12">
        <f>D53*E53</f>
        <v>4991.9687999999996</v>
      </c>
      <c r="I53" s="13"/>
      <c r="J53" s="14"/>
      <c r="K53" s="15"/>
      <c r="L53" s="15"/>
      <c r="M53" s="14"/>
      <c r="N53" s="58"/>
      <c r="Z53" s="28">
        <f t="shared" si="0"/>
        <v>3900.0311999999999</v>
      </c>
    </row>
    <row r="54" spans="1:26" s="28" customFormat="1" ht="20.100000000000001" customHeight="1" x14ac:dyDescent="0.3">
      <c r="A54" s="57"/>
      <c r="B54" s="10"/>
      <c r="C54" s="11"/>
      <c r="D54" s="11"/>
      <c r="E54" s="11"/>
      <c r="F54" s="11"/>
      <c r="G54" s="11"/>
      <c r="H54" s="12"/>
      <c r="I54" s="13" t="s">
        <v>29</v>
      </c>
      <c r="J54" s="14" t="s">
        <v>19</v>
      </c>
      <c r="K54" s="15">
        <v>25</v>
      </c>
      <c r="L54" s="15">
        <f>K54*D53</f>
        <v>234</v>
      </c>
      <c r="M54" s="14" t="s">
        <v>17</v>
      </c>
      <c r="N54" s="58"/>
      <c r="Z54" s="28">
        <f t="shared" si="0"/>
        <v>0</v>
      </c>
    </row>
    <row r="55" spans="1:26" s="28" customFormat="1" ht="20.100000000000001" customHeight="1" x14ac:dyDescent="0.3">
      <c r="A55" s="57"/>
      <c r="B55" s="10"/>
      <c r="C55" s="11"/>
      <c r="D55" s="11"/>
      <c r="E55" s="11"/>
      <c r="F55" s="11"/>
      <c r="G55" s="11"/>
      <c r="H55" s="12"/>
      <c r="I55" s="13" t="s">
        <v>18</v>
      </c>
      <c r="J55" s="14" t="s">
        <v>19</v>
      </c>
      <c r="K55" s="15">
        <v>1.32</v>
      </c>
      <c r="L55" s="15">
        <f>K55*D53</f>
        <v>12.3552</v>
      </c>
      <c r="M55" s="14" t="s">
        <v>17</v>
      </c>
      <c r="N55" s="58"/>
      <c r="Z55" s="28">
        <f t="shared" si="0"/>
        <v>0</v>
      </c>
    </row>
    <row r="56" spans="1:26" s="28" customFormat="1" ht="20.100000000000001" customHeight="1" x14ac:dyDescent="0.3">
      <c r="A56" s="57"/>
      <c r="B56" s="10"/>
      <c r="C56" s="11"/>
      <c r="D56" s="11"/>
      <c r="E56" s="11"/>
      <c r="F56" s="11"/>
      <c r="G56" s="11"/>
      <c r="H56" s="12"/>
      <c r="I56" s="13" t="s">
        <v>20</v>
      </c>
      <c r="J56" s="14" t="s">
        <v>21</v>
      </c>
      <c r="K56" s="15">
        <v>3.4000000000000002E-2</v>
      </c>
      <c r="L56" s="15">
        <f>K56*D53</f>
        <v>0.31824000000000002</v>
      </c>
      <c r="M56" s="14" t="s">
        <v>17</v>
      </c>
      <c r="N56" s="58"/>
      <c r="Z56" s="28">
        <f t="shared" si="0"/>
        <v>0</v>
      </c>
    </row>
    <row r="57" spans="1:26" s="28" customFormat="1" ht="20.100000000000001" customHeight="1" x14ac:dyDescent="0.3">
      <c r="A57" s="57"/>
      <c r="B57" s="10"/>
      <c r="C57" s="11"/>
      <c r="D57" s="11"/>
      <c r="E57" s="11"/>
      <c r="F57" s="11"/>
      <c r="G57" s="11"/>
      <c r="H57" s="12"/>
      <c r="I57" s="13" t="s">
        <v>22</v>
      </c>
      <c r="J57" s="14" t="s">
        <v>15</v>
      </c>
      <c r="K57" s="15">
        <v>0.22</v>
      </c>
      <c r="L57" s="15">
        <f>K57*D53</f>
        <v>2.0591999999999997</v>
      </c>
      <c r="M57" s="14" t="s">
        <v>17</v>
      </c>
      <c r="N57" s="58"/>
      <c r="Z57" s="28">
        <f t="shared" si="0"/>
        <v>0</v>
      </c>
    </row>
    <row r="58" spans="1:26" s="28" customFormat="1" ht="20.100000000000001" customHeight="1" x14ac:dyDescent="0.3">
      <c r="A58" s="57"/>
      <c r="B58" s="10"/>
      <c r="C58" s="11"/>
      <c r="D58" s="11"/>
      <c r="E58" s="11"/>
      <c r="F58" s="11"/>
      <c r="G58" s="11"/>
      <c r="H58" s="12"/>
      <c r="I58" s="13" t="s">
        <v>34</v>
      </c>
      <c r="J58" s="14" t="s">
        <v>15</v>
      </c>
      <c r="K58" s="15">
        <v>4.2999999999999997E-2</v>
      </c>
      <c r="L58" s="15">
        <f>K58*D53</f>
        <v>0.40247999999999995</v>
      </c>
      <c r="M58" s="14" t="s">
        <v>17</v>
      </c>
      <c r="N58" s="58"/>
      <c r="Z58" s="28">
        <f t="shared" si="0"/>
        <v>0</v>
      </c>
    </row>
    <row r="59" spans="1:26" s="28" customFormat="1" ht="20.100000000000001" customHeight="1" x14ac:dyDescent="0.3">
      <c r="A59" s="57"/>
      <c r="B59" s="10"/>
      <c r="C59" s="11"/>
      <c r="D59" s="11"/>
      <c r="E59" s="11"/>
      <c r="F59" s="11"/>
      <c r="G59" s="11"/>
      <c r="H59" s="12"/>
      <c r="I59" s="13" t="s">
        <v>23</v>
      </c>
      <c r="J59" s="14" t="s">
        <v>24</v>
      </c>
      <c r="K59" s="15">
        <v>1E-4</v>
      </c>
      <c r="L59" s="15">
        <f>K59*D53</f>
        <v>9.3599999999999998E-4</v>
      </c>
      <c r="M59" s="14" t="s">
        <v>17</v>
      </c>
      <c r="N59" s="58"/>
      <c r="Z59" s="28">
        <f t="shared" si="0"/>
        <v>0</v>
      </c>
    </row>
    <row r="60" spans="1:26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v>533.33000000000004</v>
      </c>
      <c r="F60" s="11">
        <f>F35</f>
        <v>425</v>
      </c>
      <c r="G60" s="11">
        <v>495.83</v>
      </c>
      <c r="H60" s="12">
        <f>D60*E60</f>
        <v>16933.227500000001</v>
      </c>
      <c r="I60" s="13"/>
      <c r="J60" s="14"/>
      <c r="K60" s="15"/>
      <c r="L60" s="15"/>
      <c r="M60" s="14"/>
      <c r="N60" s="58"/>
      <c r="Z60" s="28">
        <f t="shared" si="0"/>
        <v>13493.75</v>
      </c>
    </row>
    <row r="61" spans="1:26" s="28" customFormat="1" ht="20.100000000000001" customHeight="1" x14ac:dyDescent="0.3">
      <c r="A61" s="57"/>
      <c r="B61" s="10"/>
      <c r="C61" s="11"/>
      <c r="D61" s="11"/>
      <c r="E61" s="11"/>
      <c r="F61" s="11"/>
      <c r="G61" s="11"/>
      <c r="H61" s="12"/>
      <c r="I61" s="13" t="s">
        <v>18</v>
      </c>
      <c r="J61" s="14" t="s">
        <v>19</v>
      </c>
      <c r="K61" s="15">
        <v>52</v>
      </c>
      <c r="L61" s="15">
        <f>K61*D60</f>
        <v>1651</v>
      </c>
      <c r="M61" s="14" t="s">
        <v>17</v>
      </c>
      <c r="N61" s="58"/>
      <c r="Z61" s="28">
        <f t="shared" si="0"/>
        <v>0</v>
      </c>
    </row>
    <row r="62" spans="1:26" s="28" customFormat="1" ht="20.100000000000001" customHeight="1" x14ac:dyDescent="0.3">
      <c r="A62" s="57"/>
      <c r="B62" s="10"/>
      <c r="C62" s="11"/>
      <c r="D62" s="11"/>
      <c r="E62" s="11"/>
      <c r="F62" s="11"/>
      <c r="G62" s="11"/>
      <c r="H62" s="12"/>
      <c r="I62" s="13" t="s">
        <v>20</v>
      </c>
      <c r="J62" s="14" t="s">
        <v>21</v>
      </c>
      <c r="K62" s="15">
        <v>2.3E-2</v>
      </c>
      <c r="L62" s="15">
        <f>K62*D60</f>
        <v>0.73024999999999995</v>
      </c>
      <c r="M62" s="14" t="s">
        <v>17</v>
      </c>
      <c r="N62" s="58"/>
      <c r="Z62" s="28">
        <f t="shared" si="0"/>
        <v>0</v>
      </c>
    </row>
    <row r="63" spans="1:26" s="28" customFormat="1" ht="20.100000000000001" customHeight="1" x14ac:dyDescent="0.3">
      <c r="A63" s="57"/>
      <c r="B63" s="10"/>
      <c r="C63" s="11"/>
      <c r="D63" s="11"/>
      <c r="E63" s="11"/>
      <c r="F63" s="11"/>
      <c r="G63" s="11"/>
      <c r="H63" s="12"/>
      <c r="I63" s="13" t="s">
        <v>22</v>
      </c>
      <c r="J63" s="14" t="s">
        <v>15</v>
      </c>
      <c r="K63" s="15">
        <v>0.22</v>
      </c>
      <c r="L63" s="15">
        <f>K63*D60</f>
        <v>6.9850000000000003</v>
      </c>
      <c r="M63" s="14" t="s">
        <v>17</v>
      </c>
      <c r="N63" s="58"/>
      <c r="Z63" s="28">
        <f t="shared" si="0"/>
        <v>0</v>
      </c>
    </row>
    <row r="64" spans="1:26" s="28" customFormat="1" ht="20.100000000000001" customHeight="1" x14ac:dyDescent="0.3">
      <c r="A64" s="57"/>
      <c r="B64" s="10"/>
      <c r="C64" s="11"/>
      <c r="D64" s="11"/>
      <c r="E64" s="11"/>
      <c r="F64" s="11"/>
      <c r="G64" s="11"/>
      <c r="H64" s="12"/>
      <c r="I64" s="13" t="s">
        <v>34</v>
      </c>
      <c r="J64" s="14" t="s">
        <v>15</v>
      </c>
      <c r="K64" s="15">
        <v>4.2999999999999997E-2</v>
      </c>
      <c r="L64" s="15">
        <f>K64*D60</f>
        <v>1.3652499999999999</v>
      </c>
      <c r="M64" s="14" t="s">
        <v>17</v>
      </c>
      <c r="N64" s="58"/>
      <c r="Z64" s="28">
        <f t="shared" si="0"/>
        <v>0</v>
      </c>
    </row>
    <row r="65" spans="1:26" s="28" customFormat="1" ht="20.100000000000001" customHeight="1" x14ac:dyDescent="0.3">
      <c r="A65" s="57"/>
      <c r="B65" s="10"/>
      <c r="C65" s="11"/>
      <c r="D65" s="11"/>
      <c r="E65" s="11"/>
      <c r="F65" s="11"/>
      <c r="G65" s="11"/>
      <c r="H65" s="12"/>
      <c r="I65" s="13" t="s">
        <v>23</v>
      </c>
      <c r="J65" s="14" t="s">
        <v>24</v>
      </c>
      <c r="K65" s="15">
        <v>2.9999999999999997E-4</v>
      </c>
      <c r="L65" s="15">
        <f>K65*D60</f>
        <v>9.5249999999999987E-3</v>
      </c>
      <c r="M65" s="14" t="s">
        <v>17</v>
      </c>
      <c r="N65" s="58"/>
      <c r="Z65" s="28">
        <f t="shared" si="0"/>
        <v>0</v>
      </c>
    </row>
    <row r="66" spans="1:26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1"/>
      <c r="G66" s="11">
        <v>250</v>
      </c>
      <c r="H66" s="12"/>
      <c r="I66" s="13"/>
      <c r="J66" s="14"/>
      <c r="K66" s="15"/>
      <c r="L66" s="15"/>
      <c r="M66" s="14"/>
      <c r="N66" s="58"/>
      <c r="Z66" s="28">
        <f t="shared" si="0"/>
        <v>0</v>
      </c>
    </row>
    <row r="67" spans="1:26" s="28" customFormat="1" ht="20.100000000000001" customHeight="1" x14ac:dyDescent="0.3">
      <c r="A67" s="57"/>
      <c r="B67" s="10"/>
      <c r="C67" s="11"/>
      <c r="D67" s="11"/>
      <c r="E67" s="11"/>
      <c r="F67" s="11"/>
      <c r="G67" s="11"/>
      <c r="H67" s="12"/>
      <c r="I67" s="13" t="s">
        <v>42</v>
      </c>
      <c r="J67" s="14" t="s">
        <v>19</v>
      </c>
      <c r="K67" s="15">
        <v>1</v>
      </c>
      <c r="L67" s="15">
        <v>2</v>
      </c>
      <c r="M67" s="14" t="s">
        <v>17</v>
      </c>
      <c r="N67" s="58"/>
      <c r="Z67" s="28">
        <f t="shared" si="0"/>
        <v>0</v>
      </c>
    </row>
    <row r="68" spans="1:26" s="19" customFormat="1" ht="20.100000000000001" customHeight="1" x14ac:dyDescent="0.3">
      <c r="A68" s="56"/>
      <c r="B68" s="1" t="s">
        <v>43</v>
      </c>
      <c r="C68" s="5"/>
      <c r="D68" s="6"/>
      <c r="E68" s="7"/>
      <c r="F68" s="7"/>
      <c r="G68" s="7"/>
      <c r="H68" s="1"/>
      <c r="I68" s="8"/>
      <c r="J68" s="4"/>
      <c r="K68" s="9"/>
      <c r="L68" s="9"/>
      <c r="M68" s="4"/>
      <c r="N68" s="16"/>
      <c r="Z68" s="28">
        <f t="shared" si="0"/>
        <v>0</v>
      </c>
    </row>
    <row r="69" spans="1:26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v>1916.67</v>
      </c>
      <c r="F69" s="20">
        <f>1583.33</f>
        <v>1583.33</v>
      </c>
      <c r="G69" s="20">
        <v>1833.33</v>
      </c>
      <c r="H69" s="12">
        <f>D69*E69</f>
        <v>2568.3378000000002</v>
      </c>
      <c r="I69" s="13"/>
      <c r="J69" s="14"/>
      <c r="K69" s="15"/>
      <c r="L69" s="15"/>
      <c r="M69" s="14"/>
      <c r="N69" s="58"/>
      <c r="Z69" s="28">
        <f t="shared" si="0"/>
        <v>2121.6622000000002</v>
      </c>
    </row>
    <row r="70" spans="1:26" s="28" customFormat="1" ht="20.100000000000001" customHeight="1" x14ac:dyDescent="0.3">
      <c r="A70" s="57"/>
      <c r="B70" s="10"/>
      <c r="C70" s="11"/>
      <c r="D70" s="11"/>
      <c r="E70" s="11"/>
      <c r="F70" s="11"/>
      <c r="G70" s="11"/>
      <c r="H70" s="12"/>
      <c r="I70" s="13" t="s">
        <v>29</v>
      </c>
      <c r="J70" s="14" t="s">
        <v>19</v>
      </c>
      <c r="K70" s="15">
        <v>195</v>
      </c>
      <c r="L70" s="15">
        <f>K70*D69</f>
        <v>261.3</v>
      </c>
      <c r="M70" s="14" t="s">
        <v>17</v>
      </c>
      <c r="N70" s="58"/>
      <c r="Z70" s="28">
        <f t="shared" si="0"/>
        <v>0</v>
      </c>
    </row>
    <row r="71" spans="1:26" s="28" customFormat="1" ht="20.100000000000001" customHeight="1" x14ac:dyDescent="0.3">
      <c r="A71" s="57"/>
      <c r="B71" s="10"/>
      <c r="C71" s="11"/>
      <c r="D71" s="11"/>
      <c r="E71" s="11"/>
      <c r="F71" s="11"/>
      <c r="G71" s="11"/>
      <c r="H71" s="12"/>
      <c r="I71" s="13" t="s">
        <v>18</v>
      </c>
      <c r="J71" s="14" t="s">
        <v>19</v>
      </c>
      <c r="K71" s="15">
        <v>13</v>
      </c>
      <c r="L71" s="15">
        <f>K71*D69</f>
        <v>17.420000000000002</v>
      </c>
      <c r="M71" s="14" t="s">
        <v>17</v>
      </c>
      <c r="N71" s="58"/>
      <c r="Z71" s="28">
        <f t="shared" si="0"/>
        <v>0</v>
      </c>
    </row>
    <row r="72" spans="1:26" s="28" customFormat="1" ht="20.100000000000001" customHeight="1" x14ac:dyDescent="0.3">
      <c r="A72" s="57"/>
      <c r="B72" s="10"/>
      <c r="C72" s="11"/>
      <c r="D72" s="11"/>
      <c r="E72" s="11"/>
      <c r="F72" s="11"/>
      <c r="G72" s="11"/>
      <c r="H72" s="12"/>
      <c r="I72" s="13" t="s">
        <v>20</v>
      </c>
      <c r="J72" s="14" t="s">
        <v>21</v>
      </c>
      <c r="K72" s="15">
        <v>0.3</v>
      </c>
      <c r="L72" s="15">
        <f>K72*D69</f>
        <v>0.40200000000000002</v>
      </c>
      <c r="M72" s="14" t="s">
        <v>17</v>
      </c>
      <c r="N72" s="58"/>
      <c r="Z72" s="28">
        <f t="shared" si="0"/>
        <v>0</v>
      </c>
    </row>
    <row r="73" spans="1:26" s="28" customFormat="1" ht="20.100000000000001" customHeight="1" x14ac:dyDescent="0.3">
      <c r="A73" s="57"/>
      <c r="B73" s="10"/>
      <c r="C73" s="11"/>
      <c r="D73" s="11"/>
      <c r="E73" s="11"/>
      <c r="F73" s="11"/>
      <c r="G73" s="11"/>
      <c r="H73" s="12"/>
      <c r="I73" s="13" t="s">
        <v>22</v>
      </c>
      <c r="J73" s="14" t="s">
        <v>15</v>
      </c>
      <c r="K73" s="15">
        <v>2</v>
      </c>
      <c r="L73" s="15">
        <f>K73*D69</f>
        <v>2.68</v>
      </c>
      <c r="M73" s="14" t="s">
        <v>17</v>
      </c>
      <c r="N73" s="58"/>
      <c r="Z73" s="28">
        <f t="shared" ref="Z73:Z136" si="1">F73*D73</f>
        <v>0</v>
      </c>
    </row>
    <row r="74" spans="1:26" s="28" customFormat="1" ht="20.100000000000001" customHeight="1" x14ac:dyDescent="0.3">
      <c r="A74" s="57"/>
      <c r="B74" s="10"/>
      <c r="C74" s="11"/>
      <c r="D74" s="11"/>
      <c r="E74" s="11"/>
      <c r="F74" s="11"/>
      <c r="G74" s="11"/>
      <c r="H74" s="12"/>
      <c r="I74" s="13" t="s">
        <v>23</v>
      </c>
      <c r="J74" s="14" t="s">
        <v>24</v>
      </c>
      <c r="K74" s="15">
        <v>2.5000000000000001E-3</v>
      </c>
      <c r="L74" s="15">
        <f>K74*D69</f>
        <v>3.3500000000000001E-3</v>
      </c>
      <c r="M74" s="14" t="s">
        <v>17</v>
      </c>
      <c r="N74" s="58"/>
      <c r="Z74" s="28">
        <f t="shared" si="1"/>
        <v>0</v>
      </c>
    </row>
    <row r="75" spans="1:26" s="28" customFormat="1" ht="20.100000000000001" customHeight="1" x14ac:dyDescent="0.3">
      <c r="A75" s="57"/>
      <c r="B75" s="10"/>
      <c r="C75" s="11"/>
      <c r="D75" s="11"/>
      <c r="E75" s="11"/>
      <c r="F75" s="11"/>
      <c r="G75" s="11"/>
      <c r="H75" s="12"/>
      <c r="I75" s="13" t="s">
        <v>30</v>
      </c>
      <c r="J75" s="14" t="s">
        <v>31</v>
      </c>
      <c r="K75" s="15">
        <v>1.05</v>
      </c>
      <c r="L75" s="15">
        <f>K75*D69</f>
        <v>1.4070000000000003</v>
      </c>
      <c r="M75" s="14" t="s">
        <v>17</v>
      </c>
      <c r="N75" s="58"/>
      <c r="Z75" s="28">
        <f t="shared" si="1"/>
        <v>0</v>
      </c>
    </row>
    <row r="76" spans="1:26" s="28" customFormat="1" ht="20.100000000000001" customHeight="1" x14ac:dyDescent="0.3">
      <c r="A76" s="57"/>
      <c r="B76" s="10"/>
      <c r="C76" s="11"/>
      <c r="D76" s="11"/>
      <c r="E76" s="11"/>
      <c r="F76" s="11"/>
      <c r="G76" s="11"/>
      <c r="H76" s="12"/>
      <c r="I76" s="13" t="s">
        <v>32</v>
      </c>
      <c r="J76" s="14" t="s">
        <v>31</v>
      </c>
      <c r="K76" s="15">
        <v>4.2</v>
      </c>
      <c r="L76" s="15">
        <f>K76*D69</f>
        <v>5.628000000000001</v>
      </c>
      <c r="M76" s="14" t="s">
        <v>17</v>
      </c>
      <c r="N76" s="58"/>
      <c r="Z76" s="28">
        <f t="shared" si="1"/>
        <v>0</v>
      </c>
    </row>
    <row r="77" spans="1:26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v>533.33000000000004</v>
      </c>
      <c r="F77" s="11">
        <f>F53</f>
        <v>416.67</v>
      </c>
      <c r="G77" s="11">
        <f>G53</f>
        <v>495.83</v>
      </c>
      <c r="H77" s="12">
        <f>D77*E77</f>
        <v>911.99430000000007</v>
      </c>
      <c r="I77" s="13"/>
      <c r="J77" s="14"/>
      <c r="K77" s="15"/>
      <c r="L77" s="15"/>
      <c r="M77" s="14"/>
      <c r="N77" s="58"/>
      <c r="Z77" s="28">
        <f t="shared" si="1"/>
        <v>712.50570000000005</v>
      </c>
    </row>
    <row r="78" spans="1:26" s="28" customFormat="1" ht="20.100000000000001" customHeight="1" x14ac:dyDescent="0.3">
      <c r="A78" s="57"/>
      <c r="B78" s="10"/>
      <c r="C78" s="11"/>
      <c r="D78" s="11"/>
      <c r="E78" s="11"/>
      <c r="F78" s="11"/>
      <c r="G78" s="11"/>
      <c r="H78" s="12"/>
      <c r="I78" s="13" t="s">
        <v>29</v>
      </c>
      <c r="J78" s="14" t="s">
        <v>19</v>
      </c>
      <c r="K78" s="15">
        <v>25</v>
      </c>
      <c r="L78" s="15">
        <f>K78*D77</f>
        <v>42.75</v>
      </c>
      <c r="M78" s="14" t="s">
        <v>17</v>
      </c>
      <c r="N78" s="58"/>
      <c r="Z78" s="28">
        <f t="shared" si="1"/>
        <v>0</v>
      </c>
    </row>
    <row r="79" spans="1:26" s="28" customFormat="1" ht="20.100000000000001" customHeight="1" x14ac:dyDescent="0.3">
      <c r="A79" s="57"/>
      <c r="B79" s="10"/>
      <c r="C79" s="11"/>
      <c r="D79" s="11"/>
      <c r="E79" s="11"/>
      <c r="F79" s="11"/>
      <c r="G79" s="11"/>
      <c r="H79" s="12"/>
      <c r="I79" s="13" t="s">
        <v>18</v>
      </c>
      <c r="J79" s="14" t="s">
        <v>19</v>
      </c>
      <c r="K79" s="15">
        <v>1.32</v>
      </c>
      <c r="L79" s="15">
        <f>K79*D77</f>
        <v>2.2572000000000001</v>
      </c>
      <c r="M79" s="14" t="s">
        <v>17</v>
      </c>
      <c r="N79" s="58"/>
      <c r="Z79" s="28">
        <f t="shared" si="1"/>
        <v>0</v>
      </c>
    </row>
    <row r="80" spans="1:26" s="28" customFormat="1" ht="20.100000000000001" customHeight="1" x14ac:dyDescent="0.3">
      <c r="A80" s="57"/>
      <c r="B80" s="10"/>
      <c r="C80" s="11"/>
      <c r="D80" s="11"/>
      <c r="E80" s="11"/>
      <c r="F80" s="11"/>
      <c r="G80" s="11"/>
      <c r="H80" s="12"/>
      <c r="I80" s="13" t="s">
        <v>20</v>
      </c>
      <c r="J80" s="14" t="s">
        <v>21</v>
      </c>
      <c r="K80" s="15">
        <v>3.4000000000000002E-2</v>
      </c>
      <c r="L80" s="15">
        <f>K80*D77</f>
        <v>5.8140000000000004E-2</v>
      </c>
      <c r="M80" s="14" t="s">
        <v>17</v>
      </c>
      <c r="N80" s="58"/>
      <c r="Z80" s="28">
        <f t="shared" si="1"/>
        <v>0</v>
      </c>
    </row>
    <row r="81" spans="1:26" s="28" customFormat="1" ht="20.100000000000001" customHeight="1" x14ac:dyDescent="0.3">
      <c r="A81" s="57"/>
      <c r="B81" s="10"/>
      <c r="C81" s="11"/>
      <c r="D81" s="11"/>
      <c r="E81" s="11"/>
      <c r="F81" s="11"/>
      <c r="G81" s="11"/>
      <c r="H81" s="12"/>
      <c r="I81" s="13" t="s">
        <v>22</v>
      </c>
      <c r="J81" s="14" t="s">
        <v>15</v>
      </c>
      <c r="K81" s="15">
        <v>0.22</v>
      </c>
      <c r="L81" s="15">
        <f>K81*D77</f>
        <v>0.37619999999999998</v>
      </c>
      <c r="M81" s="14" t="s">
        <v>17</v>
      </c>
      <c r="N81" s="58"/>
      <c r="Z81" s="28">
        <f t="shared" si="1"/>
        <v>0</v>
      </c>
    </row>
    <row r="82" spans="1:26" s="28" customFormat="1" ht="20.100000000000001" customHeight="1" x14ac:dyDescent="0.3">
      <c r="A82" s="57"/>
      <c r="B82" s="10"/>
      <c r="C82" s="11"/>
      <c r="D82" s="11"/>
      <c r="E82" s="11"/>
      <c r="F82" s="11"/>
      <c r="G82" s="11"/>
      <c r="H82" s="12"/>
      <c r="I82" s="13" t="s">
        <v>34</v>
      </c>
      <c r="J82" s="14" t="s">
        <v>15</v>
      </c>
      <c r="K82" s="15">
        <v>4.2999999999999997E-2</v>
      </c>
      <c r="L82" s="15">
        <f>K82*D77</f>
        <v>7.3529999999999998E-2</v>
      </c>
      <c r="M82" s="14" t="s">
        <v>17</v>
      </c>
      <c r="N82" s="58"/>
      <c r="Z82" s="28">
        <f t="shared" si="1"/>
        <v>0</v>
      </c>
    </row>
    <row r="83" spans="1:26" s="28" customFormat="1" ht="20.100000000000001" customHeight="1" x14ac:dyDescent="0.3">
      <c r="A83" s="57"/>
      <c r="B83" s="10"/>
      <c r="C83" s="11"/>
      <c r="D83" s="11"/>
      <c r="E83" s="11"/>
      <c r="F83" s="11"/>
      <c r="G83" s="11"/>
      <c r="H83" s="12"/>
      <c r="I83" s="13" t="s">
        <v>23</v>
      </c>
      <c r="J83" s="14" t="s">
        <v>24</v>
      </c>
      <c r="K83" s="15">
        <v>1E-4</v>
      </c>
      <c r="L83" s="15">
        <f>K83*D77</f>
        <v>1.7100000000000001E-4</v>
      </c>
      <c r="M83" s="14" t="s">
        <v>17</v>
      </c>
      <c r="N83" s="58"/>
      <c r="Z83" s="28">
        <f t="shared" si="1"/>
        <v>0</v>
      </c>
    </row>
    <row r="84" spans="1:26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v>533.33000000000004</v>
      </c>
      <c r="F84" s="11">
        <f>F60</f>
        <v>425</v>
      </c>
      <c r="G84" s="11">
        <v>495.83</v>
      </c>
      <c r="H84" s="12">
        <f>D84*E84</f>
        <v>9439.9410000000007</v>
      </c>
      <c r="I84" s="13"/>
      <c r="J84" s="14"/>
      <c r="K84" s="15"/>
      <c r="L84" s="15"/>
      <c r="M84" s="14"/>
      <c r="N84" s="58"/>
      <c r="Z84" s="28">
        <f t="shared" si="1"/>
        <v>7522.5</v>
      </c>
    </row>
    <row r="85" spans="1:26" s="28" customFormat="1" ht="20.100000000000001" customHeight="1" x14ac:dyDescent="0.3">
      <c r="A85" s="57"/>
      <c r="B85" s="10"/>
      <c r="C85" s="11"/>
      <c r="D85" s="11"/>
      <c r="E85" s="11"/>
      <c r="F85" s="11"/>
      <c r="G85" s="11"/>
      <c r="H85" s="12"/>
      <c r="I85" s="13" t="s">
        <v>18</v>
      </c>
      <c r="J85" s="14" t="s">
        <v>19</v>
      </c>
      <c r="K85" s="15">
        <v>52</v>
      </c>
      <c r="L85" s="15">
        <f>K85*D84</f>
        <v>920.4</v>
      </c>
      <c r="M85" s="14" t="s">
        <v>17</v>
      </c>
      <c r="N85" s="58"/>
      <c r="Z85" s="28">
        <f t="shared" si="1"/>
        <v>0</v>
      </c>
    </row>
    <row r="86" spans="1:26" s="28" customFormat="1" ht="20.100000000000001" customHeight="1" x14ac:dyDescent="0.3">
      <c r="A86" s="57"/>
      <c r="B86" s="10"/>
      <c r="C86" s="11"/>
      <c r="D86" s="11"/>
      <c r="E86" s="11"/>
      <c r="F86" s="11"/>
      <c r="G86" s="11"/>
      <c r="H86" s="12"/>
      <c r="I86" s="13" t="s">
        <v>20</v>
      </c>
      <c r="J86" s="14" t="s">
        <v>21</v>
      </c>
      <c r="K86" s="15">
        <v>2.3E-2</v>
      </c>
      <c r="L86" s="15">
        <f>K86*D84</f>
        <v>0.40709999999999996</v>
      </c>
      <c r="M86" s="14" t="s">
        <v>17</v>
      </c>
      <c r="N86" s="58"/>
      <c r="Z86" s="28">
        <f t="shared" si="1"/>
        <v>0</v>
      </c>
    </row>
    <row r="87" spans="1:26" s="28" customFormat="1" ht="20.100000000000001" customHeight="1" x14ac:dyDescent="0.3">
      <c r="A87" s="57"/>
      <c r="B87" s="10"/>
      <c r="C87" s="11"/>
      <c r="D87" s="11"/>
      <c r="E87" s="11"/>
      <c r="F87" s="11"/>
      <c r="G87" s="11"/>
      <c r="H87" s="12"/>
      <c r="I87" s="13" t="s">
        <v>22</v>
      </c>
      <c r="J87" s="14" t="s">
        <v>15</v>
      </c>
      <c r="K87" s="15">
        <v>0.22</v>
      </c>
      <c r="L87" s="15">
        <f>K87*D84</f>
        <v>3.8939999999999997</v>
      </c>
      <c r="M87" s="14" t="s">
        <v>17</v>
      </c>
      <c r="N87" s="58"/>
      <c r="Z87" s="28">
        <f t="shared" si="1"/>
        <v>0</v>
      </c>
    </row>
    <row r="88" spans="1:26" s="28" customFormat="1" ht="20.100000000000001" customHeight="1" x14ac:dyDescent="0.3">
      <c r="A88" s="57"/>
      <c r="B88" s="10"/>
      <c r="C88" s="11"/>
      <c r="D88" s="11"/>
      <c r="E88" s="11"/>
      <c r="F88" s="11"/>
      <c r="G88" s="11"/>
      <c r="H88" s="12"/>
      <c r="I88" s="13" t="s">
        <v>34</v>
      </c>
      <c r="J88" s="14" t="s">
        <v>15</v>
      </c>
      <c r="K88" s="15">
        <v>4.2999999999999997E-2</v>
      </c>
      <c r="L88" s="15">
        <f>K88*D84</f>
        <v>0.76109999999999989</v>
      </c>
      <c r="M88" s="14" t="s">
        <v>17</v>
      </c>
      <c r="N88" s="58"/>
      <c r="Z88" s="28">
        <f t="shared" si="1"/>
        <v>0</v>
      </c>
    </row>
    <row r="89" spans="1:26" s="28" customFormat="1" ht="20.100000000000001" customHeight="1" x14ac:dyDescent="0.3">
      <c r="A89" s="57"/>
      <c r="B89" s="10"/>
      <c r="C89" s="11"/>
      <c r="D89" s="11"/>
      <c r="E89" s="11"/>
      <c r="F89" s="11"/>
      <c r="G89" s="11"/>
      <c r="H89" s="12"/>
      <c r="I89" s="13" t="s">
        <v>23</v>
      </c>
      <c r="J89" s="14" t="s">
        <v>24</v>
      </c>
      <c r="K89" s="15">
        <v>2.9999999999999997E-4</v>
      </c>
      <c r="L89" s="15">
        <f>K89*D84</f>
        <v>5.3099999999999996E-3</v>
      </c>
      <c r="M89" s="14" t="s">
        <v>17</v>
      </c>
      <c r="N89" s="58"/>
      <c r="Z89" s="28">
        <f t="shared" si="1"/>
        <v>0</v>
      </c>
    </row>
    <row r="90" spans="1:26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v>1916.67</v>
      </c>
      <c r="F90" s="20">
        <v>1583.33</v>
      </c>
      <c r="G90" s="20">
        <v>1833.33</v>
      </c>
      <c r="H90" s="12">
        <f>D90*E90</f>
        <v>498.33420000000001</v>
      </c>
      <c r="I90" s="13"/>
      <c r="J90" s="14"/>
      <c r="K90" s="15"/>
      <c r="L90" s="15"/>
      <c r="M90" s="14"/>
      <c r="N90" s="58"/>
      <c r="Z90" s="28">
        <f t="shared" si="1"/>
        <v>411.66579999999999</v>
      </c>
    </row>
    <row r="91" spans="1:26" s="28" customFormat="1" ht="20.100000000000001" customHeight="1" x14ac:dyDescent="0.3">
      <c r="A91" s="57"/>
      <c r="B91" s="10"/>
      <c r="C91" s="11"/>
      <c r="D91" s="11"/>
      <c r="E91" s="11"/>
      <c r="F91" s="11"/>
      <c r="G91" s="11"/>
      <c r="H91" s="12"/>
      <c r="I91" s="13" t="s">
        <v>18</v>
      </c>
      <c r="J91" s="14" t="s">
        <v>19</v>
      </c>
      <c r="K91" s="15">
        <v>395</v>
      </c>
      <c r="L91" s="15">
        <f>K91*D90</f>
        <v>102.7</v>
      </c>
      <c r="M91" s="14" t="s">
        <v>17</v>
      </c>
      <c r="N91" s="58"/>
      <c r="Z91" s="28">
        <f t="shared" si="1"/>
        <v>0</v>
      </c>
    </row>
    <row r="92" spans="1:26" s="28" customFormat="1" ht="20.100000000000001" customHeight="1" x14ac:dyDescent="0.3">
      <c r="A92" s="57"/>
      <c r="B92" s="10"/>
      <c r="C92" s="11"/>
      <c r="D92" s="11"/>
      <c r="E92" s="11"/>
      <c r="F92" s="11"/>
      <c r="G92" s="11"/>
      <c r="H92" s="12"/>
      <c r="I92" s="13" t="s">
        <v>36</v>
      </c>
      <c r="J92" s="14" t="s">
        <v>21</v>
      </c>
      <c r="K92" s="15">
        <v>0.3</v>
      </c>
      <c r="L92" s="15">
        <f>K92*D90</f>
        <v>7.8E-2</v>
      </c>
      <c r="M92" s="14" t="s">
        <v>17</v>
      </c>
      <c r="N92" s="58"/>
      <c r="Z92" s="28">
        <f t="shared" si="1"/>
        <v>0</v>
      </c>
    </row>
    <row r="93" spans="1:26" s="28" customFormat="1" ht="20.100000000000001" customHeight="1" x14ac:dyDescent="0.3">
      <c r="A93" s="57"/>
      <c r="B93" s="10"/>
      <c r="C93" s="11"/>
      <c r="D93" s="11"/>
      <c r="E93" s="11"/>
      <c r="F93" s="11"/>
      <c r="G93" s="11"/>
      <c r="H93" s="12"/>
      <c r="I93" s="13" t="s">
        <v>22</v>
      </c>
      <c r="J93" s="14" t="s">
        <v>15</v>
      </c>
      <c r="K93" s="15">
        <v>2</v>
      </c>
      <c r="L93" s="15">
        <f>K93*D90</f>
        <v>0.52</v>
      </c>
      <c r="M93" s="14" t="s">
        <v>17</v>
      </c>
      <c r="N93" s="58"/>
      <c r="Z93" s="28">
        <f t="shared" si="1"/>
        <v>0</v>
      </c>
    </row>
    <row r="94" spans="1:26" s="28" customFormat="1" ht="20.100000000000001" customHeight="1" x14ac:dyDescent="0.3">
      <c r="A94" s="57"/>
      <c r="B94" s="10"/>
      <c r="C94" s="11"/>
      <c r="D94" s="11"/>
      <c r="E94" s="11"/>
      <c r="F94" s="11"/>
      <c r="G94" s="11"/>
      <c r="H94" s="12"/>
      <c r="I94" s="13" t="s">
        <v>34</v>
      </c>
      <c r="J94" s="14" t="s">
        <v>15</v>
      </c>
      <c r="K94" s="15">
        <v>0.3</v>
      </c>
      <c r="L94" s="15">
        <f>K94*D90</f>
        <v>7.8E-2</v>
      </c>
      <c r="M94" s="14" t="s">
        <v>17</v>
      </c>
      <c r="N94" s="58"/>
      <c r="Z94" s="28">
        <f t="shared" si="1"/>
        <v>0</v>
      </c>
    </row>
    <row r="95" spans="1:26" s="28" customFormat="1" ht="20.100000000000001" customHeight="1" x14ac:dyDescent="0.3">
      <c r="A95" s="57"/>
      <c r="B95" s="10"/>
      <c r="C95" s="11"/>
      <c r="D95" s="11"/>
      <c r="E95" s="11"/>
      <c r="F95" s="11"/>
      <c r="G95" s="11"/>
      <c r="H95" s="12"/>
      <c r="I95" s="13" t="s">
        <v>23</v>
      </c>
      <c r="J95" s="14" t="s">
        <v>24</v>
      </c>
      <c r="K95" s="15">
        <v>2.5000000000000001E-3</v>
      </c>
      <c r="L95" s="15">
        <f>K95*D90</f>
        <v>6.5000000000000008E-4</v>
      </c>
      <c r="M95" s="14" t="s">
        <v>17</v>
      </c>
      <c r="N95" s="58"/>
      <c r="Z95" s="28">
        <f t="shared" si="1"/>
        <v>0</v>
      </c>
    </row>
    <row r="96" spans="1:26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1"/>
      <c r="G96" s="11">
        <v>480</v>
      </c>
      <c r="H96" s="12"/>
      <c r="I96" s="13"/>
      <c r="J96" s="14"/>
      <c r="K96" s="15"/>
      <c r="L96" s="15"/>
      <c r="M96" s="14"/>
      <c r="N96" s="58"/>
      <c r="Z96" s="28">
        <f t="shared" si="1"/>
        <v>0</v>
      </c>
    </row>
    <row r="97" spans="1:26" s="28" customFormat="1" ht="20.100000000000001" customHeight="1" x14ac:dyDescent="0.3">
      <c r="A97" s="57"/>
      <c r="B97" s="10"/>
      <c r="C97" s="11"/>
      <c r="D97" s="11"/>
      <c r="E97" s="11"/>
      <c r="F97" s="11"/>
      <c r="G97" s="11"/>
      <c r="H97" s="12"/>
      <c r="I97" s="13" t="s">
        <v>44</v>
      </c>
      <c r="J97" s="14" t="s">
        <v>19</v>
      </c>
      <c r="K97" s="15">
        <v>1</v>
      </c>
      <c r="L97" s="15">
        <v>2</v>
      </c>
      <c r="M97" s="14" t="s">
        <v>17</v>
      </c>
      <c r="N97" s="58"/>
      <c r="Z97" s="28">
        <f t="shared" si="1"/>
        <v>0</v>
      </c>
    </row>
    <row r="98" spans="1:26" s="28" customFormat="1" ht="20.100000000000001" customHeight="1" x14ac:dyDescent="0.3">
      <c r="A98" s="57"/>
      <c r="B98" s="10"/>
      <c r="C98" s="11"/>
      <c r="D98" s="11"/>
      <c r="E98" s="11"/>
      <c r="F98" s="11"/>
      <c r="G98" s="11"/>
      <c r="H98" s="12"/>
      <c r="I98" s="13" t="s">
        <v>45</v>
      </c>
      <c r="J98" s="14" t="s">
        <v>19</v>
      </c>
      <c r="K98" s="15">
        <v>1</v>
      </c>
      <c r="L98" s="15">
        <v>2</v>
      </c>
      <c r="M98" s="14" t="s">
        <v>17</v>
      </c>
      <c r="N98" s="58"/>
      <c r="Z98" s="28">
        <f t="shared" si="1"/>
        <v>0</v>
      </c>
    </row>
    <row r="99" spans="1:26" s="19" customFormat="1" ht="20.100000000000001" customHeight="1" x14ac:dyDescent="0.3">
      <c r="A99" s="56"/>
      <c r="B99" s="1" t="s">
        <v>46</v>
      </c>
      <c r="C99" s="5"/>
      <c r="D99" s="6"/>
      <c r="E99" s="7"/>
      <c r="F99" s="7"/>
      <c r="G99" s="7"/>
      <c r="H99" s="1"/>
      <c r="I99" s="8"/>
      <c r="J99" s="4"/>
      <c r="K99" s="9"/>
      <c r="L99" s="9"/>
      <c r="M99" s="4"/>
      <c r="N99" s="16"/>
      <c r="Z99" s="28">
        <f t="shared" si="1"/>
        <v>0</v>
      </c>
    </row>
    <row r="100" spans="1:26" s="19" customFormat="1" ht="20.100000000000001" customHeight="1" x14ac:dyDescent="0.3">
      <c r="A100" s="56"/>
      <c r="B100" s="1" t="s">
        <v>27</v>
      </c>
      <c r="C100" s="5"/>
      <c r="D100" s="6"/>
      <c r="E100" s="7"/>
      <c r="F100" s="7"/>
      <c r="G100" s="7"/>
      <c r="H100" s="1"/>
      <c r="I100" s="8"/>
      <c r="J100" s="4"/>
      <c r="K100" s="9"/>
      <c r="L100" s="9"/>
      <c r="M100" s="4"/>
      <c r="N100" s="16"/>
      <c r="P100" s="19">
        <f>E101/495.83</f>
        <v>1.0756307605429281</v>
      </c>
      <c r="Z100" s="28">
        <f t="shared" si="1"/>
        <v>0</v>
      </c>
    </row>
    <row r="101" spans="1:26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v>533.33000000000004</v>
      </c>
      <c r="F101" s="11">
        <f>F77</f>
        <v>416.67</v>
      </c>
      <c r="G101" s="11">
        <f>G77</f>
        <v>495.83</v>
      </c>
      <c r="H101" s="12">
        <f>D101*E101</f>
        <v>6570.6256000000003</v>
      </c>
      <c r="I101" s="13"/>
      <c r="J101" s="14"/>
      <c r="K101" s="15"/>
      <c r="L101" s="15"/>
      <c r="M101" s="14"/>
      <c r="N101" s="58"/>
      <c r="Z101" s="28">
        <f t="shared" si="1"/>
        <v>5133.3744000000006</v>
      </c>
    </row>
    <row r="102" spans="1:26" s="28" customFormat="1" ht="20.100000000000001" customHeight="1" x14ac:dyDescent="0.3">
      <c r="A102" s="57"/>
      <c r="B102" s="10"/>
      <c r="C102" s="11"/>
      <c r="D102" s="11"/>
      <c r="E102" s="11"/>
      <c r="F102" s="11"/>
      <c r="G102" s="11"/>
      <c r="H102" s="12"/>
      <c r="I102" s="13" t="s">
        <v>29</v>
      </c>
      <c r="J102" s="14" t="s">
        <v>19</v>
      </c>
      <c r="K102" s="15">
        <v>25</v>
      </c>
      <c r="L102" s="15">
        <f>K102*D101</f>
        <v>308</v>
      </c>
      <c r="M102" s="14" t="s">
        <v>17</v>
      </c>
      <c r="N102" s="58"/>
      <c r="Z102" s="28">
        <f t="shared" si="1"/>
        <v>0</v>
      </c>
    </row>
    <row r="103" spans="1:26" s="28" customFormat="1" ht="20.100000000000001" customHeight="1" x14ac:dyDescent="0.3">
      <c r="A103" s="57"/>
      <c r="B103" s="10"/>
      <c r="C103" s="11"/>
      <c r="D103" s="11"/>
      <c r="E103" s="11"/>
      <c r="F103" s="11"/>
      <c r="G103" s="11"/>
      <c r="H103" s="12"/>
      <c r="I103" s="13" t="s">
        <v>18</v>
      </c>
      <c r="J103" s="14" t="s">
        <v>19</v>
      </c>
      <c r="K103" s="15">
        <v>1.32</v>
      </c>
      <c r="L103" s="15">
        <f>K103*D101</f>
        <v>16.2624</v>
      </c>
      <c r="M103" s="14" t="s">
        <v>17</v>
      </c>
      <c r="N103" s="58"/>
      <c r="Z103" s="28">
        <f t="shared" si="1"/>
        <v>0</v>
      </c>
    </row>
    <row r="104" spans="1:26" s="28" customFormat="1" ht="20.100000000000001" customHeight="1" x14ac:dyDescent="0.3">
      <c r="A104" s="57"/>
      <c r="B104" s="10"/>
      <c r="C104" s="11"/>
      <c r="D104" s="11"/>
      <c r="E104" s="11"/>
      <c r="F104" s="11"/>
      <c r="G104" s="11"/>
      <c r="H104" s="12"/>
      <c r="I104" s="13" t="s">
        <v>20</v>
      </c>
      <c r="J104" s="14" t="s">
        <v>21</v>
      </c>
      <c r="K104" s="15">
        <v>3.4000000000000002E-2</v>
      </c>
      <c r="L104" s="15">
        <f>K104*D101</f>
        <v>0.41888000000000003</v>
      </c>
      <c r="M104" s="14" t="s">
        <v>17</v>
      </c>
      <c r="N104" s="58"/>
      <c r="Z104" s="28">
        <f t="shared" si="1"/>
        <v>0</v>
      </c>
    </row>
    <row r="105" spans="1:26" s="28" customFormat="1" ht="20.100000000000001" customHeight="1" x14ac:dyDescent="0.3">
      <c r="A105" s="57"/>
      <c r="B105" s="10"/>
      <c r="C105" s="11"/>
      <c r="D105" s="11"/>
      <c r="E105" s="11"/>
      <c r="F105" s="11"/>
      <c r="G105" s="11"/>
      <c r="H105" s="12"/>
      <c r="I105" s="13" t="s">
        <v>22</v>
      </c>
      <c r="J105" s="14" t="s">
        <v>15</v>
      </c>
      <c r="K105" s="15">
        <v>0.22</v>
      </c>
      <c r="L105" s="15">
        <f>K105*D101</f>
        <v>2.7103999999999999</v>
      </c>
      <c r="M105" s="14" t="s">
        <v>17</v>
      </c>
      <c r="N105" s="58"/>
      <c r="Z105" s="28">
        <f t="shared" si="1"/>
        <v>0</v>
      </c>
    </row>
    <row r="106" spans="1:26" s="28" customFormat="1" ht="20.100000000000001" customHeight="1" x14ac:dyDescent="0.3">
      <c r="A106" s="57"/>
      <c r="B106" s="10"/>
      <c r="C106" s="11"/>
      <c r="D106" s="11"/>
      <c r="E106" s="11"/>
      <c r="F106" s="11"/>
      <c r="G106" s="11"/>
      <c r="H106" s="12"/>
      <c r="I106" s="13" t="s">
        <v>34</v>
      </c>
      <c r="J106" s="14" t="s">
        <v>15</v>
      </c>
      <c r="K106" s="15">
        <v>4.2999999999999997E-2</v>
      </c>
      <c r="L106" s="15">
        <f>K106*D101</f>
        <v>0.52976000000000001</v>
      </c>
      <c r="M106" s="14" t="s">
        <v>17</v>
      </c>
      <c r="N106" s="58"/>
      <c r="Z106" s="28">
        <f t="shared" si="1"/>
        <v>0</v>
      </c>
    </row>
    <row r="107" spans="1:26" s="28" customFormat="1" ht="20.100000000000001" customHeight="1" x14ac:dyDescent="0.3">
      <c r="A107" s="57"/>
      <c r="B107" s="10"/>
      <c r="C107" s="11"/>
      <c r="D107" s="11"/>
      <c r="E107" s="11"/>
      <c r="F107" s="11"/>
      <c r="G107" s="11"/>
      <c r="H107" s="12"/>
      <c r="I107" s="13" t="s">
        <v>23</v>
      </c>
      <c r="J107" s="14" t="s">
        <v>24</v>
      </c>
      <c r="K107" s="15">
        <v>1E-4</v>
      </c>
      <c r="L107" s="15">
        <f>K107*D101</f>
        <v>1.232E-3</v>
      </c>
      <c r="M107" s="14" t="s">
        <v>17</v>
      </c>
      <c r="N107" s="58"/>
      <c r="Z107" s="28">
        <f t="shared" si="1"/>
        <v>0</v>
      </c>
    </row>
    <row r="108" spans="1:26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v>533.33000000000004</v>
      </c>
      <c r="F108" s="11">
        <f>F84</f>
        <v>425</v>
      </c>
      <c r="G108" s="11">
        <v>495.83</v>
      </c>
      <c r="H108" s="12">
        <f>D108*E108</f>
        <v>31711.801800000001</v>
      </c>
      <c r="I108" s="13"/>
      <c r="J108" s="14"/>
      <c r="K108" s="15"/>
      <c r="L108" s="15"/>
      <c r="M108" s="14"/>
      <c r="N108" s="58"/>
      <c r="Z108" s="28">
        <f t="shared" si="1"/>
        <v>25270.5</v>
      </c>
    </row>
    <row r="109" spans="1:26" s="28" customFormat="1" ht="20.100000000000001" customHeight="1" x14ac:dyDescent="0.3">
      <c r="A109" s="57"/>
      <c r="B109" s="10"/>
      <c r="C109" s="11"/>
      <c r="D109" s="11"/>
      <c r="E109" s="11"/>
      <c r="F109" s="11"/>
      <c r="G109" s="11"/>
      <c r="H109" s="12"/>
      <c r="I109" s="13" t="s">
        <v>18</v>
      </c>
      <c r="J109" s="14" t="s">
        <v>19</v>
      </c>
      <c r="K109" s="15">
        <v>52</v>
      </c>
      <c r="L109" s="15">
        <f>K109*D108</f>
        <v>3091.92</v>
      </c>
      <c r="M109" s="14" t="s">
        <v>17</v>
      </c>
      <c r="N109" s="58"/>
      <c r="Z109" s="28">
        <f t="shared" si="1"/>
        <v>0</v>
      </c>
    </row>
    <row r="110" spans="1:26" s="28" customFormat="1" ht="20.100000000000001" customHeight="1" x14ac:dyDescent="0.3">
      <c r="A110" s="57"/>
      <c r="B110" s="10"/>
      <c r="C110" s="11"/>
      <c r="D110" s="11"/>
      <c r="E110" s="11"/>
      <c r="F110" s="11"/>
      <c r="G110" s="11"/>
      <c r="H110" s="12"/>
      <c r="I110" s="13" t="s">
        <v>20</v>
      </c>
      <c r="J110" s="14" t="s">
        <v>21</v>
      </c>
      <c r="K110" s="15">
        <v>2.3E-2</v>
      </c>
      <c r="L110" s="15">
        <f>K110*D108</f>
        <v>1.36758</v>
      </c>
      <c r="M110" s="14" t="s">
        <v>17</v>
      </c>
      <c r="N110" s="58"/>
      <c r="Z110" s="28">
        <f t="shared" si="1"/>
        <v>0</v>
      </c>
    </row>
    <row r="111" spans="1:26" s="28" customFormat="1" ht="20.100000000000001" customHeight="1" x14ac:dyDescent="0.3">
      <c r="A111" s="57"/>
      <c r="B111" s="10"/>
      <c r="C111" s="11"/>
      <c r="D111" s="11"/>
      <c r="E111" s="11"/>
      <c r="F111" s="11"/>
      <c r="G111" s="11"/>
      <c r="H111" s="12"/>
      <c r="I111" s="13" t="s">
        <v>22</v>
      </c>
      <c r="J111" s="14" t="s">
        <v>15</v>
      </c>
      <c r="K111" s="15">
        <v>0.22</v>
      </c>
      <c r="L111" s="15">
        <f>K111*D108</f>
        <v>13.081200000000001</v>
      </c>
      <c r="M111" s="14" t="s">
        <v>17</v>
      </c>
      <c r="N111" s="58"/>
      <c r="Z111" s="28">
        <f t="shared" si="1"/>
        <v>0</v>
      </c>
    </row>
    <row r="112" spans="1:26" s="28" customFormat="1" ht="20.100000000000001" customHeight="1" x14ac:dyDescent="0.3">
      <c r="A112" s="57"/>
      <c r="B112" s="10"/>
      <c r="C112" s="11"/>
      <c r="D112" s="11"/>
      <c r="E112" s="11"/>
      <c r="F112" s="11"/>
      <c r="G112" s="11"/>
      <c r="H112" s="12"/>
      <c r="I112" s="13" t="s">
        <v>34</v>
      </c>
      <c r="J112" s="14" t="s">
        <v>15</v>
      </c>
      <c r="K112" s="15">
        <v>4.2999999999999997E-2</v>
      </c>
      <c r="L112" s="15">
        <f>K112*D108</f>
        <v>2.5567799999999998</v>
      </c>
      <c r="M112" s="14" t="s">
        <v>17</v>
      </c>
      <c r="N112" s="58"/>
      <c r="Z112" s="28">
        <f t="shared" si="1"/>
        <v>0</v>
      </c>
    </row>
    <row r="113" spans="1:26" s="28" customFormat="1" ht="20.100000000000001" customHeight="1" x14ac:dyDescent="0.3">
      <c r="A113" s="57"/>
      <c r="B113" s="10"/>
      <c r="C113" s="11"/>
      <c r="D113" s="11"/>
      <c r="E113" s="11"/>
      <c r="F113" s="11"/>
      <c r="G113" s="11"/>
      <c r="H113" s="12"/>
      <c r="I113" s="13" t="s">
        <v>23</v>
      </c>
      <c r="J113" s="14" t="s">
        <v>24</v>
      </c>
      <c r="K113" s="15">
        <v>2.9999999999999997E-4</v>
      </c>
      <c r="L113" s="15">
        <f>K113*D108</f>
        <v>1.7838E-2</v>
      </c>
      <c r="M113" s="14" t="s">
        <v>17</v>
      </c>
      <c r="N113" s="58"/>
      <c r="Z113" s="28">
        <f t="shared" si="1"/>
        <v>0</v>
      </c>
    </row>
    <row r="114" spans="1:26" s="28" customFormat="1" ht="20.100000000000001" customHeight="1" x14ac:dyDescent="0.3">
      <c r="A114" s="56"/>
      <c r="B114" s="1" t="s">
        <v>41</v>
      </c>
      <c r="C114" s="5"/>
      <c r="D114" s="6"/>
      <c r="E114" s="7"/>
      <c r="F114" s="7"/>
      <c r="G114" s="7"/>
      <c r="H114" s="1"/>
      <c r="I114" s="8"/>
      <c r="J114" s="4"/>
      <c r="K114" s="9"/>
      <c r="L114" s="9"/>
      <c r="M114" s="4"/>
      <c r="N114" s="16"/>
      <c r="Z114" s="28">
        <f t="shared" si="1"/>
        <v>0</v>
      </c>
    </row>
    <row r="115" spans="1:26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v>533.33000000000004</v>
      </c>
      <c r="F115" s="11">
        <f>F108</f>
        <v>425</v>
      </c>
      <c r="G115" s="11">
        <v>495.83</v>
      </c>
      <c r="H115" s="12">
        <f>D115*E115</f>
        <v>31775.8014</v>
      </c>
      <c r="I115" s="13"/>
      <c r="J115" s="14"/>
      <c r="K115" s="15"/>
      <c r="L115" s="15"/>
      <c r="M115" s="14"/>
      <c r="N115" s="58"/>
      <c r="Z115" s="28">
        <f t="shared" si="1"/>
        <v>25321.5</v>
      </c>
    </row>
    <row r="116" spans="1:26" s="28" customFormat="1" ht="20.100000000000001" customHeight="1" x14ac:dyDescent="0.3">
      <c r="A116" s="57"/>
      <c r="B116" s="10"/>
      <c r="C116" s="11"/>
      <c r="D116" s="11"/>
      <c r="E116" s="11"/>
      <c r="F116" s="11"/>
      <c r="G116" s="11"/>
      <c r="H116" s="12"/>
      <c r="I116" s="13" t="s">
        <v>18</v>
      </c>
      <c r="J116" s="14" t="s">
        <v>19</v>
      </c>
      <c r="K116" s="15">
        <v>52</v>
      </c>
      <c r="L116" s="15">
        <f>K116*D115</f>
        <v>3098.16</v>
      </c>
      <c r="M116" s="14" t="s">
        <v>17</v>
      </c>
      <c r="N116" s="58"/>
      <c r="Z116" s="28">
        <f t="shared" si="1"/>
        <v>0</v>
      </c>
    </row>
    <row r="117" spans="1:26" s="28" customFormat="1" ht="20.100000000000001" customHeight="1" x14ac:dyDescent="0.3">
      <c r="A117" s="57"/>
      <c r="B117" s="10"/>
      <c r="C117" s="11"/>
      <c r="D117" s="11"/>
      <c r="E117" s="11"/>
      <c r="F117" s="11"/>
      <c r="G117" s="11"/>
      <c r="H117" s="12"/>
      <c r="I117" s="13" t="s">
        <v>20</v>
      </c>
      <c r="J117" s="14" t="s">
        <v>21</v>
      </c>
      <c r="K117" s="15">
        <v>2.3E-2</v>
      </c>
      <c r="L117" s="15">
        <f>K117*D115</f>
        <v>1.3703399999999999</v>
      </c>
      <c r="M117" s="14" t="s">
        <v>17</v>
      </c>
      <c r="N117" s="58"/>
      <c r="Z117" s="28">
        <f t="shared" si="1"/>
        <v>0</v>
      </c>
    </row>
    <row r="118" spans="1:26" s="28" customFormat="1" ht="20.100000000000001" customHeight="1" x14ac:dyDescent="0.3">
      <c r="A118" s="57"/>
      <c r="B118" s="10"/>
      <c r="C118" s="11"/>
      <c r="D118" s="11"/>
      <c r="E118" s="11"/>
      <c r="F118" s="11"/>
      <c r="G118" s="11"/>
      <c r="H118" s="12"/>
      <c r="I118" s="13" t="s">
        <v>22</v>
      </c>
      <c r="J118" s="14" t="s">
        <v>15</v>
      </c>
      <c r="K118" s="15">
        <v>0.22</v>
      </c>
      <c r="L118" s="15">
        <f>K118*D115</f>
        <v>13.1076</v>
      </c>
      <c r="M118" s="14" t="s">
        <v>17</v>
      </c>
      <c r="N118" s="58"/>
      <c r="Z118" s="28">
        <f t="shared" si="1"/>
        <v>0</v>
      </c>
    </row>
    <row r="119" spans="1:26" s="28" customFormat="1" ht="20.100000000000001" customHeight="1" x14ac:dyDescent="0.3">
      <c r="A119" s="57"/>
      <c r="B119" s="10"/>
      <c r="C119" s="11"/>
      <c r="D119" s="11"/>
      <c r="E119" s="11"/>
      <c r="F119" s="11"/>
      <c r="G119" s="11"/>
      <c r="H119" s="12"/>
      <c r="I119" s="13" t="s">
        <v>34</v>
      </c>
      <c r="J119" s="14" t="s">
        <v>15</v>
      </c>
      <c r="K119" s="15">
        <v>4.2999999999999997E-2</v>
      </c>
      <c r="L119" s="15">
        <f>K119*D115</f>
        <v>2.5619399999999999</v>
      </c>
      <c r="M119" s="14" t="s">
        <v>17</v>
      </c>
      <c r="N119" s="58"/>
      <c r="Z119" s="28">
        <f t="shared" si="1"/>
        <v>0</v>
      </c>
    </row>
    <row r="120" spans="1:26" s="28" customFormat="1" ht="20.100000000000001" customHeight="1" x14ac:dyDescent="0.3">
      <c r="A120" s="57"/>
      <c r="B120" s="10"/>
      <c r="C120" s="11"/>
      <c r="D120" s="11"/>
      <c r="E120" s="11"/>
      <c r="F120" s="11"/>
      <c r="G120" s="11"/>
      <c r="H120" s="12"/>
      <c r="I120" s="13" t="s">
        <v>23</v>
      </c>
      <c r="J120" s="14" t="s">
        <v>24</v>
      </c>
      <c r="K120" s="15">
        <v>2.9999999999999997E-4</v>
      </c>
      <c r="L120" s="15">
        <f>K120*D115</f>
        <v>1.7873999999999998E-2</v>
      </c>
      <c r="M120" s="14" t="s">
        <v>17</v>
      </c>
      <c r="N120" s="58"/>
      <c r="Z120" s="28">
        <f t="shared" si="1"/>
        <v>0</v>
      </c>
    </row>
    <row r="121" spans="1:26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1"/>
      <c r="G121" s="11">
        <v>250</v>
      </c>
      <c r="H121" s="12"/>
      <c r="I121" s="13"/>
      <c r="J121" s="14"/>
      <c r="K121" s="15"/>
      <c r="L121" s="15"/>
      <c r="M121" s="14"/>
      <c r="N121" s="58"/>
      <c r="Z121" s="28">
        <f t="shared" si="1"/>
        <v>0</v>
      </c>
    </row>
    <row r="122" spans="1:26" s="28" customFormat="1" ht="20.100000000000001" customHeight="1" x14ac:dyDescent="0.3">
      <c r="A122" s="57"/>
      <c r="B122" s="10"/>
      <c r="C122" s="11"/>
      <c r="D122" s="11"/>
      <c r="E122" s="11"/>
      <c r="F122" s="11"/>
      <c r="G122" s="11"/>
      <c r="H122" s="12"/>
      <c r="I122" s="13" t="s">
        <v>37</v>
      </c>
      <c r="J122" s="14" t="s">
        <v>19</v>
      </c>
      <c r="K122" s="15">
        <v>1</v>
      </c>
      <c r="L122" s="15">
        <v>2</v>
      </c>
      <c r="M122" s="14" t="s">
        <v>17</v>
      </c>
      <c r="N122" s="58"/>
      <c r="Z122" s="28">
        <f t="shared" si="1"/>
        <v>0</v>
      </c>
    </row>
    <row r="123" spans="1:26" s="28" customFormat="1" ht="20.100000000000001" customHeight="1" x14ac:dyDescent="0.3">
      <c r="A123" s="57"/>
      <c r="B123" s="10"/>
      <c r="C123" s="11"/>
      <c r="D123" s="11"/>
      <c r="E123" s="11"/>
      <c r="F123" s="11"/>
      <c r="G123" s="11"/>
      <c r="H123" s="12"/>
      <c r="I123" s="13" t="s">
        <v>47</v>
      </c>
      <c r="J123" s="14" t="s">
        <v>19</v>
      </c>
      <c r="K123" s="15">
        <v>1</v>
      </c>
      <c r="L123" s="15">
        <v>2</v>
      </c>
      <c r="M123" s="14" t="s">
        <v>17</v>
      </c>
      <c r="N123" s="58"/>
      <c r="Z123" s="28">
        <f t="shared" si="1"/>
        <v>0</v>
      </c>
    </row>
    <row r="124" spans="1:26" s="28" customFormat="1" ht="20.100000000000001" customHeight="1" x14ac:dyDescent="0.3">
      <c r="A124" s="57"/>
      <c r="B124" s="10"/>
      <c r="C124" s="11"/>
      <c r="D124" s="11"/>
      <c r="E124" s="11"/>
      <c r="F124" s="11"/>
      <c r="G124" s="11"/>
      <c r="H124" s="12"/>
      <c r="I124" s="13" t="s">
        <v>48</v>
      </c>
      <c r="J124" s="14" t="s">
        <v>19</v>
      </c>
      <c r="K124" s="15">
        <v>1</v>
      </c>
      <c r="L124" s="15">
        <v>2</v>
      </c>
      <c r="M124" s="14" t="s">
        <v>17</v>
      </c>
      <c r="N124" s="58"/>
      <c r="Z124" s="28">
        <f t="shared" si="1"/>
        <v>0</v>
      </c>
    </row>
    <row r="125" spans="1:26" s="28" customFormat="1" ht="20.100000000000001" customHeight="1" x14ac:dyDescent="0.3">
      <c r="A125" s="56"/>
      <c r="B125" s="1" t="s">
        <v>43</v>
      </c>
      <c r="C125" s="5"/>
      <c r="D125" s="6"/>
      <c r="E125" s="7"/>
      <c r="F125" s="7"/>
      <c r="G125" s="7"/>
      <c r="H125" s="1"/>
      <c r="I125" s="8"/>
      <c r="J125" s="4"/>
      <c r="K125" s="9"/>
      <c r="L125" s="9"/>
      <c r="M125" s="4"/>
      <c r="N125" s="16"/>
      <c r="Z125" s="28">
        <f t="shared" si="1"/>
        <v>0</v>
      </c>
    </row>
    <row r="126" spans="1:26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v>1916.67</v>
      </c>
      <c r="F126" s="20">
        <f>1583.33</f>
        <v>1583.33</v>
      </c>
      <c r="G126" s="20">
        <v>1833.33</v>
      </c>
      <c r="H126" s="12">
        <f>D126*E126</f>
        <v>2568.3378000000002</v>
      </c>
      <c r="I126" s="13"/>
      <c r="J126" s="14"/>
      <c r="K126" s="15"/>
      <c r="L126" s="15"/>
      <c r="M126" s="14"/>
      <c r="N126" s="58"/>
      <c r="P126" s="28">
        <f>E126/1833.33</f>
        <v>1.0454582644695718</v>
      </c>
      <c r="Z126" s="28">
        <f t="shared" si="1"/>
        <v>2121.6622000000002</v>
      </c>
    </row>
    <row r="127" spans="1:26" s="28" customFormat="1" ht="20.100000000000001" customHeight="1" x14ac:dyDescent="0.3">
      <c r="A127" s="57"/>
      <c r="B127" s="10"/>
      <c r="C127" s="11"/>
      <c r="D127" s="11"/>
      <c r="E127" s="11"/>
      <c r="F127" s="11"/>
      <c r="G127" s="11"/>
      <c r="H127" s="12"/>
      <c r="I127" s="13" t="s">
        <v>29</v>
      </c>
      <c r="J127" s="14" t="s">
        <v>19</v>
      </c>
      <c r="K127" s="15">
        <v>195</v>
      </c>
      <c r="L127" s="15">
        <f>K127*D126</f>
        <v>261.3</v>
      </c>
      <c r="M127" s="14" t="s">
        <v>17</v>
      </c>
      <c r="N127" s="58"/>
      <c r="Z127" s="28">
        <f t="shared" si="1"/>
        <v>0</v>
      </c>
    </row>
    <row r="128" spans="1:26" s="28" customFormat="1" ht="20.100000000000001" customHeight="1" x14ac:dyDescent="0.3">
      <c r="A128" s="57"/>
      <c r="B128" s="10"/>
      <c r="C128" s="11"/>
      <c r="D128" s="11"/>
      <c r="E128" s="11"/>
      <c r="F128" s="11"/>
      <c r="G128" s="11"/>
      <c r="H128" s="12"/>
      <c r="I128" s="13" t="s">
        <v>18</v>
      </c>
      <c r="J128" s="14" t="s">
        <v>19</v>
      </c>
      <c r="K128" s="15">
        <v>13</v>
      </c>
      <c r="L128" s="15">
        <f>K128*D126</f>
        <v>17.420000000000002</v>
      </c>
      <c r="M128" s="14" t="s">
        <v>17</v>
      </c>
      <c r="N128" s="58"/>
      <c r="Z128" s="28">
        <f t="shared" si="1"/>
        <v>0</v>
      </c>
    </row>
    <row r="129" spans="1:26" s="28" customFormat="1" ht="20.100000000000001" customHeight="1" x14ac:dyDescent="0.3">
      <c r="A129" s="57"/>
      <c r="B129" s="10"/>
      <c r="C129" s="11"/>
      <c r="D129" s="11"/>
      <c r="E129" s="11"/>
      <c r="F129" s="11"/>
      <c r="G129" s="11"/>
      <c r="H129" s="12"/>
      <c r="I129" s="13" t="s">
        <v>20</v>
      </c>
      <c r="J129" s="14" t="s">
        <v>21</v>
      </c>
      <c r="K129" s="15">
        <v>0.3</v>
      </c>
      <c r="L129" s="15">
        <f>K129*D126</f>
        <v>0.40200000000000002</v>
      </c>
      <c r="M129" s="14" t="s">
        <v>17</v>
      </c>
      <c r="N129" s="58"/>
      <c r="Z129" s="28">
        <f t="shared" si="1"/>
        <v>0</v>
      </c>
    </row>
    <row r="130" spans="1:26" s="28" customFormat="1" ht="20.100000000000001" customHeight="1" x14ac:dyDescent="0.3">
      <c r="A130" s="57"/>
      <c r="B130" s="10"/>
      <c r="C130" s="11"/>
      <c r="D130" s="11"/>
      <c r="E130" s="11"/>
      <c r="F130" s="11"/>
      <c r="G130" s="11"/>
      <c r="H130" s="12"/>
      <c r="I130" s="13" t="s">
        <v>22</v>
      </c>
      <c r="J130" s="14" t="s">
        <v>15</v>
      </c>
      <c r="K130" s="15">
        <v>2</v>
      </c>
      <c r="L130" s="15">
        <f>K130*D126</f>
        <v>2.68</v>
      </c>
      <c r="M130" s="14" t="s">
        <v>17</v>
      </c>
      <c r="N130" s="58"/>
      <c r="Z130" s="28">
        <f t="shared" si="1"/>
        <v>0</v>
      </c>
    </row>
    <row r="131" spans="1:26" s="28" customFormat="1" ht="20.100000000000001" customHeight="1" x14ac:dyDescent="0.3">
      <c r="A131" s="57"/>
      <c r="B131" s="10"/>
      <c r="C131" s="11"/>
      <c r="D131" s="11"/>
      <c r="E131" s="11"/>
      <c r="F131" s="11"/>
      <c r="G131" s="11"/>
      <c r="H131" s="12"/>
      <c r="I131" s="13" t="s">
        <v>23</v>
      </c>
      <c r="J131" s="14" t="s">
        <v>24</v>
      </c>
      <c r="K131" s="15">
        <v>2.5000000000000001E-3</v>
      </c>
      <c r="L131" s="15">
        <f>K131*D126</f>
        <v>3.3500000000000001E-3</v>
      </c>
      <c r="M131" s="14" t="s">
        <v>17</v>
      </c>
      <c r="N131" s="58"/>
      <c r="Z131" s="28">
        <f t="shared" si="1"/>
        <v>0</v>
      </c>
    </row>
    <row r="132" spans="1:26" s="28" customFormat="1" ht="20.100000000000001" customHeight="1" x14ac:dyDescent="0.3">
      <c r="A132" s="57"/>
      <c r="B132" s="10"/>
      <c r="C132" s="11"/>
      <c r="D132" s="11"/>
      <c r="E132" s="11"/>
      <c r="F132" s="11"/>
      <c r="G132" s="11"/>
      <c r="H132" s="12"/>
      <c r="I132" s="13" t="s">
        <v>30</v>
      </c>
      <c r="J132" s="14" t="s">
        <v>31</v>
      </c>
      <c r="K132" s="15">
        <v>1.05</v>
      </c>
      <c r="L132" s="15">
        <f>K132*D126</f>
        <v>1.4070000000000003</v>
      </c>
      <c r="M132" s="14" t="s">
        <v>17</v>
      </c>
      <c r="N132" s="58"/>
      <c r="Z132" s="28">
        <f t="shared" si="1"/>
        <v>0</v>
      </c>
    </row>
    <row r="133" spans="1:26" s="28" customFormat="1" ht="20.100000000000001" customHeight="1" x14ac:dyDescent="0.3">
      <c r="A133" s="57"/>
      <c r="B133" s="10"/>
      <c r="C133" s="11"/>
      <c r="D133" s="11"/>
      <c r="E133" s="11"/>
      <c r="F133" s="11"/>
      <c r="G133" s="11"/>
      <c r="H133" s="12"/>
      <c r="I133" s="13" t="s">
        <v>32</v>
      </c>
      <c r="J133" s="14" t="s">
        <v>31</v>
      </c>
      <c r="K133" s="15">
        <v>4.2</v>
      </c>
      <c r="L133" s="15">
        <f>K133*D126</f>
        <v>5.628000000000001</v>
      </c>
      <c r="M133" s="14" t="s">
        <v>17</v>
      </c>
      <c r="N133" s="58"/>
      <c r="Z133" s="28">
        <f t="shared" si="1"/>
        <v>0</v>
      </c>
    </row>
    <row r="134" spans="1:26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v>533.33000000000004</v>
      </c>
      <c r="F134" s="11">
        <f>F115</f>
        <v>425</v>
      </c>
      <c r="G134" s="11">
        <v>495.83</v>
      </c>
      <c r="H134" s="12">
        <f>D134*E134</f>
        <v>16575.896400000001</v>
      </c>
      <c r="I134" s="13"/>
      <c r="J134" s="14"/>
      <c r="K134" s="15"/>
      <c r="L134" s="15"/>
      <c r="M134" s="14"/>
      <c r="N134" s="58"/>
      <c r="Z134" s="28">
        <f t="shared" si="1"/>
        <v>13209</v>
      </c>
    </row>
    <row r="135" spans="1:26" s="28" customFormat="1" ht="20.100000000000001" customHeight="1" x14ac:dyDescent="0.3">
      <c r="A135" s="57"/>
      <c r="B135" s="10"/>
      <c r="C135" s="11"/>
      <c r="D135" s="11"/>
      <c r="E135" s="11"/>
      <c r="F135" s="11"/>
      <c r="G135" s="11"/>
      <c r="H135" s="12"/>
      <c r="I135" s="13" t="s">
        <v>18</v>
      </c>
      <c r="J135" s="14" t="s">
        <v>19</v>
      </c>
      <c r="K135" s="15">
        <v>52</v>
      </c>
      <c r="L135" s="15">
        <f>K135*D134</f>
        <v>1616.1599999999999</v>
      </c>
      <c r="M135" s="14" t="s">
        <v>17</v>
      </c>
      <c r="N135" s="58"/>
      <c r="Z135" s="28">
        <f t="shared" si="1"/>
        <v>0</v>
      </c>
    </row>
    <row r="136" spans="1:26" s="28" customFormat="1" ht="20.100000000000001" customHeight="1" x14ac:dyDescent="0.3">
      <c r="A136" s="57"/>
      <c r="B136" s="10"/>
      <c r="C136" s="11"/>
      <c r="D136" s="11"/>
      <c r="E136" s="11"/>
      <c r="F136" s="11"/>
      <c r="G136" s="11"/>
      <c r="H136" s="12"/>
      <c r="I136" s="13" t="s">
        <v>20</v>
      </c>
      <c r="J136" s="14" t="s">
        <v>21</v>
      </c>
      <c r="K136" s="15">
        <v>2.3E-2</v>
      </c>
      <c r="L136" s="15">
        <f>K136*D134</f>
        <v>0.71483999999999992</v>
      </c>
      <c r="M136" s="14" t="s">
        <v>17</v>
      </c>
      <c r="N136" s="58"/>
      <c r="Z136" s="28">
        <f t="shared" si="1"/>
        <v>0</v>
      </c>
    </row>
    <row r="137" spans="1:26" s="28" customFormat="1" ht="20.100000000000001" customHeight="1" x14ac:dyDescent="0.3">
      <c r="A137" s="57"/>
      <c r="B137" s="10"/>
      <c r="C137" s="11"/>
      <c r="D137" s="11"/>
      <c r="E137" s="11"/>
      <c r="F137" s="11"/>
      <c r="G137" s="11"/>
      <c r="H137" s="12"/>
      <c r="I137" s="13" t="s">
        <v>22</v>
      </c>
      <c r="J137" s="14" t="s">
        <v>15</v>
      </c>
      <c r="K137" s="15">
        <v>0.22</v>
      </c>
      <c r="L137" s="15">
        <f>K137*D134</f>
        <v>6.8375999999999992</v>
      </c>
      <c r="M137" s="14" t="s">
        <v>17</v>
      </c>
      <c r="N137" s="58"/>
      <c r="Z137" s="28">
        <f t="shared" ref="Z137:Z152" si="2">F137*D137</f>
        <v>0</v>
      </c>
    </row>
    <row r="138" spans="1:26" s="28" customFormat="1" ht="20.100000000000001" customHeight="1" x14ac:dyDescent="0.3">
      <c r="A138" s="57"/>
      <c r="B138" s="10"/>
      <c r="C138" s="11"/>
      <c r="D138" s="11"/>
      <c r="E138" s="11"/>
      <c r="F138" s="11"/>
      <c r="G138" s="11"/>
      <c r="H138" s="12"/>
      <c r="I138" s="13" t="s">
        <v>34</v>
      </c>
      <c r="J138" s="14" t="s">
        <v>15</v>
      </c>
      <c r="K138" s="15">
        <v>4.2999999999999997E-2</v>
      </c>
      <c r="L138" s="15">
        <f>K138*D134</f>
        <v>1.3364399999999999</v>
      </c>
      <c r="M138" s="14" t="s">
        <v>17</v>
      </c>
      <c r="N138" s="58"/>
      <c r="Z138" s="28">
        <f t="shared" si="2"/>
        <v>0</v>
      </c>
    </row>
    <row r="139" spans="1:26" s="28" customFormat="1" ht="20.100000000000001" customHeight="1" x14ac:dyDescent="0.3">
      <c r="A139" s="57"/>
      <c r="B139" s="10"/>
      <c r="C139" s="11"/>
      <c r="D139" s="11"/>
      <c r="E139" s="11"/>
      <c r="F139" s="11"/>
      <c r="G139" s="11"/>
      <c r="H139" s="12"/>
      <c r="I139" s="13" t="s">
        <v>23</v>
      </c>
      <c r="J139" s="14" t="s">
        <v>24</v>
      </c>
      <c r="K139" s="15">
        <v>2.9999999999999997E-4</v>
      </c>
      <c r="L139" s="15">
        <f>K139*D134</f>
        <v>9.323999999999999E-3</v>
      </c>
      <c r="M139" s="14" t="s">
        <v>17</v>
      </c>
      <c r="N139" s="58"/>
      <c r="Z139" s="28">
        <f t="shared" si="2"/>
        <v>0</v>
      </c>
    </row>
    <row r="140" spans="1:26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v>533.33000000000004</v>
      </c>
      <c r="F140" s="11">
        <f>F90</f>
        <v>1583.33</v>
      </c>
      <c r="G140" s="11">
        <v>1833.33</v>
      </c>
      <c r="H140" s="12">
        <f>D140*E140</f>
        <v>309.33140000000003</v>
      </c>
      <c r="I140" s="13"/>
      <c r="J140" s="14"/>
      <c r="K140" s="15"/>
      <c r="L140" s="15"/>
      <c r="M140" s="14"/>
      <c r="N140" s="58"/>
      <c r="Z140" s="28">
        <f t="shared" si="2"/>
        <v>918.33139999999992</v>
      </c>
    </row>
    <row r="141" spans="1:26" s="28" customFormat="1" ht="20.100000000000001" customHeight="1" x14ac:dyDescent="0.3">
      <c r="A141" s="57"/>
      <c r="B141" s="10"/>
      <c r="C141" s="11"/>
      <c r="D141" s="11"/>
      <c r="E141" s="11"/>
      <c r="F141" s="11"/>
      <c r="G141" s="11"/>
      <c r="H141" s="12"/>
      <c r="I141" s="13" t="s">
        <v>18</v>
      </c>
      <c r="J141" s="14" t="s">
        <v>19</v>
      </c>
      <c r="K141" s="15">
        <v>395</v>
      </c>
      <c r="L141" s="15">
        <f>K141*D140</f>
        <v>229.1</v>
      </c>
      <c r="M141" s="14" t="s">
        <v>17</v>
      </c>
      <c r="N141" s="58"/>
      <c r="Z141" s="28">
        <f t="shared" si="2"/>
        <v>0</v>
      </c>
    </row>
    <row r="142" spans="1:26" s="28" customFormat="1" ht="20.100000000000001" customHeight="1" x14ac:dyDescent="0.3">
      <c r="A142" s="57"/>
      <c r="B142" s="10"/>
      <c r="C142" s="11"/>
      <c r="D142" s="11"/>
      <c r="E142" s="11"/>
      <c r="F142" s="11"/>
      <c r="G142" s="11"/>
      <c r="H142" s="12"/>
      <c r="I142" s="13" t="s">
        <v>36</v>
      </c>
      <c r="J142" s="14" t="s">
        <v>21</v>
      </c>
      <c r="K142" s="15">
        <v>0.3</v>
      </c>
      <c r="L142" s="15">
        <f>K142*D140</f>
        <v>0.17399999999999999</v>
      </c>
      <c r="M142" s="14" t="s">
        <v>17</v>
      </c>
      <c r="N142" s="58"/>
      <c r="Z142" s="28">
        <f t="shared" si="2"/>
        <v>0</v>
      </c>
    </row>
    <row r="143" spans="1:26" s="28" customFormat="1" ht="20.100000000000001" customHeight="1" x14ac:dyDescent="0.3">
      <c r="A143" s="57"/>
      <c r="B143" s="10"/>
      <c r="C143" s="11"/>
      <c r="D143" s="11"/>
      <c r="E143" s="11"/>
      <c r="F143" s="11"/>
      <c r="G143" s="11"/>
      <c r="H143" s="12"/>
      <c r="I143" s="13" t="s">
        <v>22</v>
      </c>
      <c r="J143" s="14" t="s">
        <v>15</v>
      </c>
      <c r="K143" s="15">
        <v>2</v>
      </c>
      <c r="L143" s="15">
        <f>K143*D140</f>
        <v>1.1599999999999999</v>
      </c>
      <c r="M143" s="14" t="s">
        <v>17</v>
      </c>
      <c r="N143" s="58"/>
      <c r="Z143" s="28">
        <f t="shared" si="2"/>
        <v>0</v>
      </c>
    </row>
    <row r="144" spans="1:26" s="28" customFormat="1" ht="20.100000000000001" customHeight="1" x14ac:dyDescent="0.3">
      <c r="A144" s="57"/>
      <c r="B144" s="10"/>
      <c r="C144" s="11"/>
      <c r="D144" s="11"/>
      <c r="E144" s="11"/>
      <c r="F144" s="11"/>
      <c r="G144" s="11"/>
      <c r="H144" s="12"/>
      <c r="I144" s="13" t="s">
        <v>34</v>
      </c>
      <c r="J144" s="14" t="s">
        <v>15</v>
      </c>
      <c r="K144" s="15">
        <v>0.3</v>
      </c>
      <c r="L144" s="15">
        <f>K144*D140</f>
        <v>0.17399999999999999</v>
      </c>
      <c r="M144" s="14" t="s">
        <v>17</v>
      </c>
      <c r="N144" s="58"/>
      <c r="Z144" s="28">
        <f t="shared" si="2"/>
        <v>0</v>
      </c>
    </row>
    <row r="145" spans="1:26" s="28" customFormat="1" ht="20.100000000000001" customHeight="1" x14ac:dyDescent="0.3">
      <c r="A145" s="57"/>
      <c r="B145" s="10"/>
      <c r="C145" s="11"/>
      <c r="D145" s="11"/>
      <c r="E145" s="11"/>
      <c r="F145" s="11"/>
      <c r="G145" s="11"/>
      <c r="H145" s="12"/>
      <c r="I145" s="13" t="s">
        <v>23</v>
      </c>
      <c r="J145" s="14" t="s">
        <v>24</v>
      </c>
      <c r="K145" s="15">
        <v>2.5000000000000001E-3</v>
      </c>
      <c r="L145" s="15">
        <f>K145*D140</f>
        <v>1.4499999999999999E-3</v>
      </c>
      <c r="M145" s="14" t="s">
        <v>17</v>
      </c>
      <c r="N145" s="58"/>
      <c r="Z145" s="28">
        <f t="shared" si="2"/>
        <v>0</v>
      </c>
    </row>
    <row r="146" spans="1:26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1"/>
      <c r="G146" s="11">
        <v>250</v>
      </c>
      <c r="H146" s="12"/>
      <c r="I146" s="13"/>
      <c r="J146" s="14"/>
      <c r="K146" s="15"/>
      <c r="L146" s="15"/>
      <c r="M146" s="14"/>
      <c r="N146" s="58"/>
      <c r="Z146" s="28">
        <f t="shared" si="2"/>
        <v>0</v>
      </c>
    </row>
    <row r="147" spans="1:26" s="28" customFormat="1" ht="20.100000000000001" customHeight="1" x14ac:dyDescent="0.3">
      <c r="A147" s="57"/>
      <c r="B147" s="10"/>
      <c r="C147" s="11"/>
      <c r="D147" s="11"/>
      <c r="E147" s="11"/>
      <c r="F147" s="11"/>
      <c r="G147" s="11"/>
      <c r="H147" s="12"/>
      <c r="I147" s="13" t="s">
        <v>37</v>
      </c>
      <c r="J147" s="14" t="s">
        <v>19</v>
      </c>
      <c r="K147" s="15">
        <v>1</v>
      </c>
      <c r="L147" s="15">
        <v>1</v>
      </c>
      <c r="M147" s="14" t="s">
        <v>17</v>
      </c>
      <c r="N147" s="58"/>
      <c r="Z147" s="28">
        <f t="shared" si="2"/>
        <v>0</v>
      </c>
    </row>
    <row r="148" spans="1:26" s="28" customFormat="1" ht="20.100000000000001" customHeight="1" x14ac:dyDescent="0.3">
      <c r="A148" s="57"/>
      <c r="B148" s="10"/>
      <c r="C148" s="11"/>
      <c r="D148" s="11"/>
      <c r="E148" s="11"/>
      <c r="F148" s="11"/>
      <c r="G148" s="11"/>
      <c r="H148" s="12"/>
      <c r="I148" s="13" t="s">
        <v>49</v>
      </c>
      <c r="J148" s="14" t="s">
        <v>19</v>
      </c>
      <c r="K148" s="15">
        <v>1</v>
      </c>
      <c r="L148" s="15">
        <v>4</v>
      </c>
      <c r="M148" s="14" t="s">
        <v>17</v>
      </c>
      <c r="N148" s="58"/>
      <c r="Z148" s="28">
        <f t="shared" si="2"/>
        <v>0</v>
      </c>
    </row>
    <row r="149" spans="1:26" s="28" customFormat="1" ht="20.100000000000001" customHeight="1" x14ac:dyDescent="0.3">
      <c r="A149" s="57"/>
      <c r="B149" s="10"/>
      <c r="C149" s="11"/>
      <c r="D149" s="11"/>
      <c r="E149" s="11"/>
      <c r="F149" s="11"/>
      <c r="G149" s="11"/>
      <c r="H149" s="12"/>
      <c r="I149" s="13" t="s">
        <v>50</v>
      </c>
      <c r="J149" s="14" t="s">
        <v>19</v>
      </c>
      <c r="K149" s="15">
        <v>1</v>
      </c>
      <c r="L149" s="15">
        <v>1</v>
      </c>
      <c r="M149" s="14" t="s">
        <v>17</v>
      </c>
      <c r="N149" s="58"/>
      <c r="Z149" s="28">
        <f t="shared" si="2"/>
        <v>0</v>
      </c>
    </row>
    <row r="150" spans="1:26" s="28" customFormat="1" ht="20.100000000000001" customHeight="1" x14ac:dyDescent="0.3">
      <c r="A150" s="57"/>
      <c r="B150" s="10"/>
      <c r="C150" s="11"/>
      <c r="D150" s="11"/>
      <c r="E150" s="11"/>
      <c r="F150" s="11"/>
      <c r="G150" s="11"/>
      <c r="H150" s="12"/>
      <c r="I150" s="13"/>
      <c r="J150" s="14"/>
      <c r="K150" s="15"/>
      <c r="L150" s="15"/>
      <c r="M150" s="14"/>
      <c r="N150" s="58"/>
      <c r="Z150" s="28">
        <f t="shared" si="2"/>
        <v>0</v>
      </c>
    </row>
    <row r="151" spans="1:26" s="28" customFormat="1" ht="20.100000000000001" customHeight="1" x14ac:dyDescent="0.3">
      <c r="A151" s="57"/>
      <c r="B151" s="10"/>
      <c r="C151" s="11"/>
      <c r="D151" s="11"/>
      <c r="E151" s="11"/>
      <c r="F151" s="11"/>
      <c r="G151" s="11"/>
      <c r="H151" s="12"/>
      <c r="I151" s="13"/>
      <c r="J151" s="14"/>
      <c r="K151" s="15"/>
      <c r="L151" s="15"/>
      <c r="M151" s="14"/>
      <c r="N151" s="58"/>
      <c r="Z151" s="28">
        <f t="shared" si="2"/>
        <v>0</v>
      </c>
    </row>
    <row r="152" spans="1:26" s="19" customFormat="1" ht="20.100000000000001" customHeight="1" x14ac:dyDescent="0.3">
      <c r="A152" s="56"/>
      <c r="B152" s="1" t="s">
        <v>51</v>
      </c>
      <c r="C152" s="5"/>
      <c r="D152" s="6"/>
      <c r="E152" s="7"/>
      <c r="F152" s="7"/>
      <c r="G152" s="7"/>
      <c r="H152" s="1"/>
      <c r="I152" s="8"/>
      <c r="J152" s="4"/>
      <c r="K152" s="9"/>
      <c r="L152" s="9"/>
      <c r="M152" s="4"/>
      <c r="N152" s="16"/>
      <c r="Z152" s="28">
        <f t="shared" si="2"/>
        <v>0</v>
      </c>
    </row>
    <row r="153" spans="1:26" s="19" customFormat="1" ht="20.100000000000001" hidden="1" customHeight="1" x14ac:dyDescent="0.3">
      <c r="A153" s="56"/>
      <c r="B153" s="1" t="s">
        <v>52</v>
      </c>
      <c r="C153" s="5"/>
      <c r="D153" s="6"/>
      <c r="E153" s="7"/>
      <c r="F153" s="7"/>
      <c r="G153" s="7"/>
      <c r="H153" s="1"/>
      <c r="I153" s="8"/>
      <c r="J153" s="4"/>
      <c r="K153" s="9"/>
      <c r="L153" s="9"/>
      <c r="M153" s="4"/>
      <c r="N153" s="16"/>
    </row>
    <row r="154" spans="1:26" s="28" customFormat="1" ht="20.100000000000001" hidden="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1"/>
      <c r="G154" s="11"/>
      <c r="H154" s="12"/>
      <c r="I154" s="13"/>
      <c r="J154" s="14"/>
      <c r="K154" s="15"/>
      <c r="L154" s="15"/>
      <c r="M154" s="14"/>
      <c r="N154" s="58"/>
    </row>
    <row r="155" spans="1:26" s="28" customFormat="1" ht="20.100000000000001" hidden="1" customHeight="1" x14ac:dyDescent="0.3">
      <c r="A155" s="57"/>
      <c r="B155" s="10"/>
      <c r="C155" s="11"/>
      <c r="D155" s="11"/>
      <c r="E155" s="11"/>
      <c r="F155" s="11"/>
      <c r="G155" s="11"/>
      <c r="H155" s="12"/>
      <c r="I155" s="55" t="s">
        <v>16</v>
      </c>
      <c r="J155" s="46" t="s">
        <v>15</v>
      </c>
      <c r="K155" s="46">
        <v>0.7</v>
      </c>
      <c r="L155" s="15">
        <f>K155*D154</f>
        <v>15.098999999999998</v>
      </c>
      <c r="M155" s="14" t="s">
        <v>17</v>
      </c>
      <c r="N155" s="58"/>
    </row>
    <row r="156" spans="1:26" s="28" customFormat="1" ht="36" hidden="1" x14ac:dyDescent="0.3">
      <c r="A156" s="57"/>
      <c r="B156" s="10"/>
      <c r="C156" s="11"/>
      <c r="D156" s="11"/>
      <c r="E156" s="11"/>
      <c r="F156" s="11"/>
      <c r="G156" s="11"/>
      <c r="H156" s="12"/>
      <c r="I156" s="55" t="s">
        <v>54</v>
      </c>
      <c r="J156" s="46" t="s">
        <v>21</v>
      </c>
      <c r="K156" s="46">
        <v>7.0000000000000001E-3</v>
      </c>
      <c r="L156" s="15">
        <f>K156*D154</f>
        <v>0.15099000000000001</v>
      </c>
      <c r="M156" s="14" t="s">
        <v>17</v>
      </c>
      <c r="N156" s="58"/>
    </row>
    <row r="157" spans="1:26" s="28" customFormat="1" ht="36" hidden="1" x14ac:dyDescent="0.3">
      <c r="A157" s="57"/>
      <c r="B157" s="10"/>
      <c r="C157" s="11"/>
      <c r="D157" s="11"/>
      <c r="E157" s="11"/>
      <c r="F157" s="11"/>
      <c r="G157" s="11"/>
      <c r="H157" s="12"/>
      <c r="I157" s="55" t="s">
        <v>55</v>
      </c>
      <c r="J157" s="46" t="s">
        <v>31</v>
      </c>
      <c r="K157" s="46">
        <v>52</v>
      </c>
      <c r="L157" s="15">
        <f>K157*D154</f>
        <v>1121.6400000000001</v>
      </c>
      <c r="M157" s="14" t="s">
        <v>17</v>
      </c>
      <c r="N157" s="58"/>
    </row>
    <row r="158" spans="1:26" s="28" customFormat="1" ht="36" hidden="1" x14ac:dyDescent="0.3">
      <c r="A158" s="57"/>
      <c r="B158" s="10"/>
      <c r="C158" s="11"/>
      <c r="D158" s="11"/>
      <c r="E158" s="11"/>
      <c r="F158" s="11"/>
      <c r="G158" s="11"/>
      <c r="H158" s="12"/>
      <c r="I158" s="55" t="s">
        <v>56</v>
      </c>
      <c r="J158" s="46" t="s">
        <v>31</v>
      </c>
      <c r="K158" s="46">
        <v>4</v>
      </c>
      <c r="L158" s="15">
        <f>K158*D154</f>
        <v>86.28</v>
      </c>
      <c r="M158" s="14" t="s">
        <v>17</v>
      </c>
      <c r="N158" s="58"/>
    </row>
    <row r="159" spans="1:26" s="28" customFormat="1" ht="36" hidden="1" x14ac:dyDescent="0.3">
      <c r="A159" s="57"/>
      <c r="B159" s="10"/>
      <c r="C159" s="11"/>
      <c r="D159" s="11"/>
      <c r="E159" s="11"/>
      <c r="F159" s="11"/>
      <c r="G159" s="11"/>
      <c r="H159" s="12"/>
      <c r="I159" s="55" t="s">
        <v>57</v>
      </c>
      <c r="J159" s="46" t="s">
        <v>58</v>
      </c>
      <c r="K159" s="46">
        <v>25</v>
      </c>
      <c r="L159" s="15">
        <f>K159*D154</f>
        <v>539.25</v>
      </c>
      <c r="M159" s="14" t="s">
        <v>17</v>
      </c>
      <c r="N159" s="58"/>
    </row>
    <row r="160" spans="1:26" s="28" customFormat="1" ht="20.100000000000001" hidden="1" customHeight="1" x14ac:dyDescent="0.3">
      <c r="A160" s="57"/>
      <c r="B160" s="10"/>
      <c r="C160" s="11"/>
      <c r="D160" s="11"/>
      <c r="E160" s="11"/>
      <c r="F160" s="11"/>
      <c r="G160" s="11"/>
      <c r="H160" s="12"/>
      <c r="I160" s="55" t="s">
        <v>59</v>
      </c>
      <c r="J160" s="46" t="s">
        <v>60</v>
      </c>
      <c r="K160" s="46">
        <v>1.0999999999999999E-2</v>
      </c>
      <c r="L160" s="15">
        <f>K160*D154</f>
        <v>0.23726999999999998</v>
      </c>
      <c r="M160" s="14" t="s">
        <v>17</v>
      </c>
      <c r="N160" s="58"/>
    </row>
    <row r="161" spans="1:14" s="28" customFormat="1" ht="20.100000000000001" hidden="1" customHeight="1" x14ac:dyDescent="0.3">
      <c r="A161" s="57"/>
      <c r="B161" s="10"/>
      <c r="C161" s="11"/>
      <c r="D161" s="11"/>
      <c r="E161" s="11"/>
      <c r="F161" s="11"/>
      <c r="G161" s="11"/>
      <c r="H161" s="12"/>
      <c r="I161" s="55" t="s">
        <v>61</v>
      </c>
      <c r="J161" s="46" t="s">
        <v>15</v>
      </c>
      <c r="K161" s="46">
        <v>0.3</v>
      </c>
      <c r="L161" s="15">
        <f>K161*D154</f>
        <v>6.4710000000000001</v>
      </c>
      <c r="M161" s="14" t="s">
        <v>17</v>
      </c>
      <c r="N161" s="58"/>
    </row>
    <row r="162" spans="1:14" s="28" customFormat="1" ht="20.100000000000001" hidden="1" customHeight="1" x14ac:dyDescent="0.3">
      <c r="A162" s="57"/>
      <c r="B162" s="10"/>
      <c r="C162" s="11"/>
      <c r="D162" s="11"/>
      <c r="E162" s="11"/>
      <c r="F162" s="11"/>
      <c r="G162" s="11"/>
      <c r="H162" s="12"/>
      <c r="I162" s="55" t="s">
        <v>62</v>
      </c>
      <c r="J162" s="46" t="s">
        <v>31</v>
      </c>
      <c r="K162" s="46">
        <v>1.05</v>
      </c>
      <c r="L162" s="15">
        <f>K162*D154</f>
        <v>22.648500000000002</v>
      </c>
      <c r="M162" s="14" t="s">
        <v>17</v>
      </c>
      <c r="N162" s="58"/>
    </row>
    <row r="163" spans="1:14" s="28" customFormat="1" ht="20.100000000000001" hidden="1" customHeight="1" x14ac:dyDescent="0.3">
      <c r="A163" s="57"/>
      <c r="B163" s="10"/>
      <c r="C163" s="11"/>
      <c r="D163" s="11"/>
      <c r="E163" s="11"/>
      <c r="F163" s="11"/>
      <c r="G163" s="11"/>
      <c r="H163" s="12"/>
      <c r="I163" s="55" t="s">
        <v>63</v>
      </c>
      <c r="J163" s="46" t="s">
        <v>31</v>
      </c>
      <c r="K163" s="46">
        <v>4.2</v>
      </c>
      <c r="L163" s="15">
        <f>K163*D154</f>
        <v>90.594000000000008</v>
      </c>
      <c r="M163" s="14" t="s">
        <v>17</v>
      </c>
      <c r="N163" s="58"/>
    </row>
    <row r="164" spans="1:14" s="28" customFormat="1" ht="20.100000000000001" hidden="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1"/>
      <c r="G164" s="11"/>
      <c r="H164" s="12"/>
      <c r="I164" s="55"/>
      <c r="J164" s="46"/>
      <c r="K164" s="54"/>
      <c r="L164" s="46"/>
      <c r="M164" s="14"/>
      <c r="N164" s="58"/>
    </row>
    <row r="165" spans="1:14" s="28" customFormat="1" ht="20.100000000000001" hidden="1" customHeight="1" x14ac:dyDescent="0.3">
      <c r="A165" s="57"/>
      <c r="B165" s="10"/>
      <c r="C165" s="11"/>
      <c r="D165" s="11"/>
      <c r="E165" s="11"/>
      <c r="F165" s="11"/>
      <c r="G165" s="11"/>
      <c r="H165" s="12"/>
      <c r="I165" s="55" t="s">
        <v>64</v>
      </c>
      <c r="J165" s="46" t="s">
        <v>31</v>
      </c>
      <c r="K165" s="15">
        <v>1</v>
      </c>
      <c r="L165" s="46">
        <v>4</v>
      </c>
      <c r="M165" s="14" t="s">
        <v>17</v>
      </c>
      <c r="N165" s="58"/>
    </row>
    <row r="166" spans="1:14" s="28" customFormat="1" ht="20.100000000000001" hidden="1" customHeight="1" x14ac:dyDescent="0.3">
      <c r="A166" s="57"/>
      <c r="B166" s="10"/>
      <c r="C166" s="11"/>
      <c r="D166" s="11"/>
      <c r="E166" s="11"/>
      <c r="F166" s="11"/>
      <c r="G166" s="11"/>
      <c r="H166" s="12"/>
      <c r="I166" s="55" t="s">
        <v>65</v>
      </c>
      <c r="J166" s="46" t="s">
        <v>31</v>
      </c>
      <c r="K166" s="15">
        <v>1</v>
      </c>
      <c r="L166" s="46">
        <v>2</v>
      </c>
      <c r="M166" s="14" t="s">
        <v>17</v>
      </c>
      <c r="N166" s="58"/>
    </row>
    <row r="167" spans="1:14" s="19" customFormat="1" ht="20.100000000000001" hidden="1" customHeight="1" x14ac:dyDescent="0.3">
      <c r="A167" s="56"/>
      <c r="B167" s="1" t="s">
        <v>66</v>
      </c>
      <c r="C167" s="5"/>
      <c r="D167" s="6"/>
      <c r="E167" s="7"/>
      <c r="F167" s="7"/>
      <c r="G167" s="7"/>
      <c r="H167" s="1"/>
      <c r="I167" s="8"/>
      <c r="J167" s="4"/>
      <c r="K167" s="9"/>
      <c r="L167" s="9"/>
      <c r="M167" s="4"/>
      <c r="N167" s="16"/>
    </row>
    <row r="168" spans="1:14" s="28" customFormat="1" ht="20.100000000000001" hidden="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1"/>
      <c r="G168" s="11"/>
      <c r="H168" s="12"/>
      <c r="I168" s="13"/>
      <c r="J168" s="14"/>
      <c r="K168" s="15"/>
      <c r="L168" s="15"/>
      <c r="M168" s="14"/>
      <c r="N168" s="58"/>
    </row>
    <row r="169" spans="1:14" s="28" customFormat="1" ht="20.100000000000001" hidden="1" customHeight="1" x14ac:dyDescent="0.3">
      <c r="A169" s="57"/>
      <c r="B169" s="10"/>
      <c r="C169" s="11"/>
      <c r="D169" s="11"/>
      <c r="E169" s="11"/>
      <c r="F169" s="11"/>
      <c r="G169" s="11"/>
      <c r="H169" s="12"/>
      <c r="I169" s="13" t="s">
        <v>67</v>
      </c>
      <c r="J169" s="14" t="s">
        <v>19</v>
      </c>
      <c r="K169" s="15">
        <v>395</v>
      </c>
      <c r="L169" s="15">
        <f>K169*D168</f>
        <v>3385.15</v>
      </c>
      <c r="M169" s="14" t="s">
        <v>17</v>
      </c>
      <c r="N169" s="58"/>
    </row>
    <row r="170" spans="1:14" s="28" customFormat="1" ht="20.100000000000001" hidden="1" customHeight="1" x14ac:dyDescent="0.3">
      <c r="A170" s="57"/>
      <c r="B170" s="10"/>
      <c r="C170" s="11"/>
      <c r="D170" s="11"/>
      <c r="E170" s="11"/>
      <c r="F170" s="11"/>
      <c r="G170" s="11"/>
      <c r="H170" s="12"/>
      <c r="I170" s="13" t="s">
        <v>68</v>
      </c>
      <c r="J170" s="14" t="s">
        <v>21</v>
      </c>
      <c r="K170" s="15">
        <v>0.3</v>
      </c>
      <c r="L170" s="15">
        <f>K170*D168</f>
        <v>2.5710000000000002</v>
      </c>
      <c r="M170" s="14" t="s">
        <v>17</v>
      </c>
      <c r="N170" s="58"/>
    </row>
    <row r="171" spans="1:14" s="28" customFormat="1" ht="20.100000000000001" hidden="1" customHeight="1" x14ac:dyDescent="0.3">
      <c r="A171" s="57"/>
      <c r="B171" s="10"/>
      <c r="C171" s="11"/>
      <c r="D171" s="11"/>
      <c r="E171" s="11"/>
      <c r="F171" s="11"/>
      <c r="G171" s="11"/>
      <c r="H171" s="12"/>
      <c r="I171" s="13" t="s">
        <v>69</v>
      </c>
      <c r="J171" s="14" t="s">
        <v>15</v>
      </c>
      <c r="K171" s="15">
        <v>2</v>
      </c>
      <c r="L171" s="15">
        <f>K171*D168</f>
        <v>17.14</v>
      </c>
      <c r="M171" s="14" t="s">
        <v>17</v>
      </c>
      <c r="N171" s="58"/>
    </row>
    <row r="172" spans="1:14" s="28" customFormat="1" ht="20.100000000000001" hidden="1" customHeight="1" x14ac:dyDescent="0.3">
      <c r="A172" s="57"/>
      <c r="B172" s="10"/>
      <c r="C172" s="11"/>
      <c r="D172" s="11"/>
      <c r="E172" s="11"/>
      <c r="F172" s="11"/>
      <c r="G172" s="11"/>
      <c r="H172" s="12"/>
      <c r="I172" s="13" t="s">
        <v>34</v>
      </c>
      <c r="J172" s="14" t="s">
        <v>15</v>
      </c>
      <c r="K172" s="15">
        <v>0.3</v>
      </c>
      <c r="L172" s="15">
        <f>K172*D168</f>
        <v>2.5710000000000002</v>
      </c>
      <c r="M172" s="14" t="s">
        <v>17</v>
      </c>
      <c r="N172" s="58"/>
    </row>
    <row r="173" spans="1:14" s="28" customFormat="1" ht="20.100000000000001" hidden="1" customHeight="1" x14ac:dyDescent="0.3">
      <c r="A173" s="57"/>
      <c r="B173" s="10"/>
      <c r="C173" s="11"/>
      <c r="D173" s="11"/>
      <c r="E173" s="11"/>
      <c r="F173" s="11"/>
      <c r="G173" s="11"/>
      <c r="H173" s="12"/>
      <c r="I173" s="13" t="s">
        <v>59</v>
      </c>
      <c r="J173" s="14" t="s">
        <v>24</v>
      </c>
      <c r="K173" s="15">
        <v>2.5000000000000001E-3</v>
      </c>
      <c r="L173" s="15">
        <f>K173*D168</f>
        <v>2.1425E-2</v>
      </c>
      <c r="M173" s="14" t="s">
        <v>17</v>
      </c>
      <c r="N173" s="58"/>
    </row>
    <row r="174" spans="1:14" s="28" customFormat="1" ht="20.100000000000001" hidden="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1"/>
      <c r="G174" s="11"/>
      <c r="H174" s="12"/>
      <c r="I174" s="13"/>
      <c r="J174" s="14"/>
      <c r="K174" s="15"/>
      <c r="L174" s="15"/>
      <c r="M174" s="14"/>
      <c r="N174" s="58"/>
    </row>
    <row r="175" spans="1:14" s="28" customFormat="1" ht="36" hidden="1" x14ac:dyDescent="0.3">
      <c r="A175" s="57"/>
      <c r="B175" s="10"/>
      <c r="C175" s="11"/>
      <c r="D175" s="11"/>
      <c r="E175" s="11"/>
      <c r="F175" s="11"/>
      <c r="G175" s="11"/>
      <c r="H175" s="12"/>
      <c r="I175" s="55" t="s">
        <v>54</v>
      </c>
      <c r="J175" s="46" t="s">
        <v>21</v>
      </c>
      <c r="K175" s="46">
        <v>7.0000000000000001E-3</v>
      </c>
      <c r="L175" s="15">
        <f>K175*D174</f>
        <v>0.47565000000000002</v>
      </c>
      <c r="M175" s="14" t="s">
        <v>17</v>
      </c>
      <c r="N175" s="58"/>
    </row>
    <row r="176" spans="1:14" s="28" customFormat="1" ht="36" hidden="1" x14ac:dyDescent="0.3">
      <c r="A176" s="57"/>
      <c r="B176" s="10"/>
      <c r="C176" s="11"/>
      <c r="D176" s="11"/>
      <c r="E176" s="11"/>
      <c r="F176" s="11"/>
      <c r="G176" s="11"/>
      <c r="H176" s="12"/>
      <c r="I176" s="55" t="s">
        <v>55</v>
      </c>
      <c r="J176" s="46" t="s">
        <v>31</v>
      </c>
      <c r="K176" s="46">
        <v>52</v>
      </c>
      <c r="L176" s="15">
        <f>K176*D174</f>
        <v>3533.4</v>
      </c>
      <c r="M176" s="14" t="s">
        <v>17</v>
      </c>
      <c r="N176" s="58"/>
    </row>
    <row r="177" spans="1:14" s="28" customFormat="1" ht="36" hidden="1" x14ac:dyDescent="0.3">
      <c r="A177" s="57"/>
      <c r="B177" s="10"/>
      <c r="C177" s="11"/>
      <c r="D177" s="11"/>
      <c r="E177" s="11"/>
      <c r="F177" s="11"/>
      <c r="G177" s="11"/>
      <c r="H177" s="12"/>
      <c r="I177" s="55" t="s">
        <v>56</v>
      </c>
      <c r="J177" s="46" t="s">
        <v>31</v>
      </c>
      <c r="K177" s="46">
        <v>4</v>
      </c>
      <c r="L177" s="15">
        <f>K177*D174</f>
        <v>271.8</v>
      </c>
      <c r="M177" s="14" t="s">
        <v>17</v>
      </c>
      <c r="N177" s="58"/>
    </row>
    <row r="178" spans="1:14" s="28" customFormat="1" ht="36" hidden="1" x14ac:dyDescent="0.3">
      <c r="A178" s="57"/>
      <c r="B178" s="10"/>
      <c r="C178" s="11"/>
      <c r="D178" s="11"/>
      <c r="E178" s="11"/>
      <c r="F178" s="11"/>
      <c r="G178" s="11"/>
      <c r="H178" s="12"/>
      <c r="I178" s="55" t="s">
        <v>57</v>
      </c>
      <c r="J178" s="46" t="s">
        <v>58</v>
      </c>
      <c r="K178" s="46">
        <v>25</v>
      </c>
      <c r="L178" s="15">
        <f>K178*D174</f>
        <v>1698.75</v>
      </c>
      <c r="M178" s="14" t="s">
        <v>17</v>
      </c>
      <c r="N178" s="58"/>
    </row>
    <row r="179" spans="1:14" s="28" customFormat="1" ht="20.100000000000001" hidden="1" customHeight="1" x14ac:dyDescent="0.3">
      <c r="A179" s="57"/>
      <c r="B179" s="10"/>
      <c r="C179" s="11"/>
      <c r="D179" s="11"/>
      <c r="E179" s="11"/>
      <c r="F179" s="11"/>
      <c r="G179" s="11"/>
      <c r="H179" s="12"/>
      <c r="I179" s="55" t="s">
        <v>59</v>
      </c>
      <c r="J179" s="46" t="s">
        <v>60</v>
      </c>
      <c r="K179" s="46">
        <v>1.0999999999999999E-2</v>
      </c>
      <c r="L179" s="15">
        <f>K179*D174</f>
        <v>0.74744999999999995</v>
      </c>
      <c r="M179" s="14" t="s">
        <v>17</v>
      </c>
      <c r="N179" s="58"/>
    </row>
    <row r="180" spans="1:14" s="28" customFormat="1" ht="20.100000000000001" hidden="1" customHeight="1" x14ac:dyDescent="0.3">
      <c r="A180" s="57"/>
      <c r="B180" s="10"/>
      <c r="C180" s="11"/>
      <c r="D180" s="11"/>
      <c r="E180" s="11"/>
      <c r="F180" s="11"/>
      <c r="G180" s="11"/>
      <c r="H180" s="12"/>
      <c r="I180" s="55" t="s">
        <v>61</v>
      </c>
      <c r="J180" s="46" t="s">
        <v>15</v>
      </c>
      <c r="K180" s="46">
        <v>0.3</v>
      </c>
      <c r="L180" s="15">
        <f>K180*D174</f>
        <v>20.385000000000002</v>
      </c>
      <c r="M180" s="14" t="s">
        <v>17</v>
      </c>
      <c r="N180" s="58"/>
    </row>
    <row r="181" spans="1:14" s="28" customFormat="1" ht="20.100000000000001" hidden="1" customHeight="1" x14ac:dyDescent="0.3">
      <c r="A181" s="57"/>
      <c r="B181" s="10"/>
      <c r="C181" s="11"/>
      <c r="D181" s="11"/>
      <c r="E181" s="11"/>
      <c r="F181" s="11"/>
      <c r="G181" s="11"/>
      <c r="H181" s="12"/>
      <c r="I181" s="55" t="s">
        <v>62</v>
      </c>
      <c r="J181" s="46" t="s">
        <v>31</v>
      </c>
      <c r="K181" s="46">
        <v>1.05</v>
      </c>
      <c r="L181" s="15">
        <f>K181*D174</f>
        <v>71.347500000000011</v>
      </c>
      <c r="M181" s="14" t="s">
        <v>17</v>
      </c>
      <c r="N181" s="58"/>
    </row>
    <row r="182" spans="1:14" s="28" customFormat="1" ht="20.100000000000001" hidden="1" customHeight="1" x14ac:dyDescent="0.3">
      <c r="A182" s="57"/>
      <c r="B182" s="10"/>
      <c r="C182" s="11"/>
      <c r="D182" s="11"/>
      <c r="E182" s="11"/>
      <c r="F182" s="11"/>
      <c r="G182" s="11"/>
      <c r="H182" s="12"/>
      <c r="I182" s="55" t="s">
        <v>63</v>
      </c>
      <c r="J182" s="46" t="s">
        <v>31</v>
      </c>
      <c r="K182" s="46">
        <v>4.2</v>
      </c>
      <c r="L182" s="15">
        <f>K182*D174</f>
        <v>285.39000000000004</v>
      </c>
      <c r="M182" s="14" t="s">
        <v>17</v>
      </c>
      <c r="N182" s="58"/>
    </row>
    <row r="183" spans="1:14" s="28" customFormat="1" ht="20.100000000000001" hidden="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0"/>
      <c r="H183" s="50"/>
      <c r="I183" s="51"/>
      <c r="J183" s="52">
        <f t="shared" ref="J183" si="3">D183*I183</f>
        <v>0</v>
      </c>
      <c r="K183" s="55"/>
      <c r="L183" s="46"/>
      <c r="M183" s="46"/>
      <c r="N183" s="53"/>
    </row>
    <row r="184" spans="1:14" s="28" customFormat="1" ht="36" hidden="1" x14ac:dyDescent="0.3">
      <c r="A184" s="57"/>
      <c r="B184" s="47"/>
      <c r="C184" s="48"/>
      <c r="D184" s="49"/>
      <c r="E184" s="50"/>
      <c r="F184" s="50"/>
      <c r="G184" s="50"/>
      <c r="H184" s="50"/>
      <c r="I184" s="55" t="s">
        <v>54</v>
      </c>
      <c r="J184" s="46" t="s">
        <v>21</v>
      </c>
      <c r="K184" s="46">
        <v>1E-3</v>
      </c>
      <c r="L184" s="15">
        <f>K184*D183</f>
        <v>4.2659999999999997E-2</v>
      </c>
      <c r="M184" s="14" t="s">
        <v>17</v>
      </c>
      <c r="N184" s="53"/>
    </row>
    <row r="185" spans="1:14" s="28" customFormat="1" ht="36" hidden="1" x14ac:dyDescent="0.3">
      <c r="A185" s="57"/>
      <c r="B185" s="47"/>
      <c r="C185" s="48"/>
      <c r="D185" s="49"/>
      <c r="E185" s="50"/>
      <c r="F185" s="50"/>
      <c r="G185" s="50"/>
      <c r="H185" s="50"/>
      <c r="I185" s="55" t="s">
        <v>71</v>
      </c>
      <c r="J185" s="46" t="s">
        <v>31</v>
      </c>
      <c r="K185" s="46">
        <v>10.55</v>
      </c>
      <c r="L185" s="15">
        <f>K185*D183</f>
        <v>450.06299999999999</v>
      </c>
      <c r="M185" s="14" t="s">
        <v>17</v>
      </c>
      <c r="N185" s="53"/>
    </row>
    <row r="186" spans="1:14" s="28" customFormat="1" ht="36" hidden="1" x14ac:dyDescent="0.3">
      <c r="A186" s="57"/>
      <c r="B186" s="47"/>
      <c r="C186" s="48"/>
      <c r="D186" s="49"/>
      <c r="E186" s="50"/>
      <c r="F186" s="50"/>
      <c r="G186" s="50"/>
      <c r="H186" s="50"/>
      <c r="I186" s="55" t="s">
        <v>72</v>
      </c>
      <c r="J186" s="46" t="s">
        <v>31</v>
      </c>
      <c r="K186" s="46">
        <v>0.4</v>
      </c>
      <c r="L186" s="15">
        <f>K186*D183</f>
        <v>17.064</v>
      </c>
      <c r="M186" s="14" t="s">
        <v>17</v>
      </c>
      <c r="N186" s="53"/>
    </row>
    <row r="187" spans="1:14" s="28" customFormat="1" ht="36" hidden="1" x14ac:dyDescent="0.3">
      <c r="A187" s="57"/>
      <c r="B187" s="47"/>
      <c r="C187" s="48"/>
      <c r="D187" s="49"/>
      <c r="E187" s="50"/>
      <c r="F187" s="50"/>
      <c r="G187" s="50"/>
      <c r="H187" s="50"/>
      <c r="I187" s="55" t="s">
        <v>73</v>
      </c>
      <c r="J187" s="46" t="s">
        <v>31</v>
      </c>
      <c r="K187" s="46">
        <v>0.6</v>
      </c>
      <c r="L187" s="15">
        <f>K187*D183</f>
        <v>25.595999999999997</v>
      </c>
      <c r="M187" s="14" t="s">
        <v>17</v>
      </c>
      <c r="N187" s="53"/>
    </row>
    <row r="188" spans="1:14" s="28" customFormat="1" ht="36" hidden="1" x14ac:dyDescent="0.3">
      <c r="A188" s="57"/>
      <c r="B188" s="47"/>
      <c r="C188" s="48"/>
      <c r="D188" s="49"/>
      <c r="E188" s="50"/>
      <c r="F188" s="50"/>
      <c r="G188" s="50"/>
      <c r="H188" s="50"/>
      <c r="I188" s="55" t="s">
        <v>57</v>
      </c>
      <c r="J188" s="46" t="s">
        <v>58</v>
      </c>
      <c r="K188" s="46">
        <v>3.5</v>
      </c>
      <c r="L188" s="15">
        <f>K188*D183</f>
        <v>149.31</v>
      </c>
      <c r="M188" s="14" t="s">
        <v>17</v>
      </c>
      <c r="N188" s="53"/>
    </row>
    <row r="189" spans="1:14" s="28" customFormat="1" ht="20.100000000000001" hidden="1" customHeight="1" x14ac:dyDescent="0.3">
      <c r="A189" s="57"/>
      <c r="B189" s="47"/>
      <c r="C189" s="48"/>
      <c r="D189" s="49"/>
      <c r="E189" s="50"/>
      <c r="F189" s="50"/>
      <c r="G189" s="50"/>
      <c r="H189" s="50"/>
      <c r="I189" s="55" t="s">
        <v>59</v>
      </c>
      <c r="J189" s="46" t="s">
        <v>60</v>
      </c>
      <c r="K189" s="46">
        <v>1E-4</v>
      </c>
      <c r="L189" s="15">
        <f>K189*D183</f>
        <v>4.2659999999999998E-3</v>
      </c>
      <c r="M189" s="14" t="s">
        <v>17</v>
      </c>
      <c r="N189" s="53"/>
    </row>
    <row r="190" spans="1:14" s="28" customFormat="1" ht="20.100000000000001" hidden="1" customHeight="1" x14ac:dyDescent="0.3">
      <c r="A190" s="57"/>
      <c r="B190" s="47"/>
      <c r="C190" s="48"/>
      <c r="D190" s="49"/>
      <c r="E190" s="50"/>
      <c r="F190" s="50"/>
      <c r="G190" s="50"/>
      <c r="H190" s="50"/>
      <c r="I190" s="55" t="s">
        <v>61</v>
      </c>
      <c r="J190" s="46" t="s">
        <v>15</v>
      </c>
      <c r="K190" s="46">
        <v>0.3</v>
      </c>
      <c r="L190" s="15">
        <f>K190*D183</f>
        <v>12.797999999999998</v>
      </c>
      <c r="M190" s="14" t="s">
        <v>17</v>
      </c>
      <c r="N190" s="53"/>
    </row>
    <row r="191" spans="1:14" s="28" customFormat="1" ht="20.100000000000001" hidden="1" customHeight="1" x14ac:dyDescent="0.3">
      <c r="A191" s="57"/>
      <c r="B191" s="47"/>
      <c r="C191" s="48"/>
      <c r="D191" s="49"/>
      <c r="E191" s="50"/>
      <c r="F191" s="50"/>
      <c r="G191" s="50"/>
      <c r="H191" s="50"/>
      <c r="I191" s="55" t="s">
        <v>62</v>
      </c>
      <c r="J191" s="46" t="s">
        <v>31</v>
      </c>
      <c r="K191" s="46">
        <v>0.25</v>
      </c>
      <c r="L191" s="15">
        <f>K191*D183</f>
        <v>10.664999999999999</v>
      </c>
      <c r="M191" s="14" t="s">
        <v>17</v>
      </c>
      <c r="N191" s="53"/>
    </row>
    <row r="192" spans="1:14" s="28" customFormat="1" ht="20.100000000000001" hidden="1" customHeight="1" x14ac:dyDescent="0.3">
      <c r="A192" s="57"/>
      <c r="B192" s="47"/>
      <c r="C192" s="48"/>
      <c r="D192" s="49"/>
      <c r="E192" s="50"/>
      <c r="F192" s="50"/>
      <c r="G192" s="50"/>
      <c r="H192" s="50"/>
      <c r="I192" s="55" t="s">
        <v>63</v>
      </c>
      <c r="J192" s="46" t="s">
        <v>31</v>
      </c>
      <c r="K192" s="46">
        <v>1</v>
      </c>
      <c r="L192" s="15">
        <f>K192*D183</f>
        <v>42.66</v>
      </c>
      <c r="M192" s="14" t="s">
        <v>17</v>
      </c>
      <c r="N192" s="53"/>
    </row>
    <row r="193" spans="1:26" s="28" customFormat="1" ht="20.100000000000001" hidden="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1"/>
      <c r="G193" s="11"/>
      <c r="H193" s="12"/>
      <c r="I193" s="55"/>
      <c r="J193" s="46"/>
      <c r="K193" s="54"/>
      <c r="L193" s="46"/>
      <c r="M193" s="14"/>
      <c r="N193" s="58"/>
    </row>
    <row r="194" spans="1:26" s="28" customFormat="1" ht="20.100000000000001" hidden="1" customHeight="1" x14ac:dyDescent="0.3">
      <c r="A194" s="57"/>
      <c r="B194" s="10"/>
      <c r="C194" s="11"/>
      <c r="D194" s="11"/>
      <c r="E194" s="11"/>
      <c r="F194" s="11"/>
      <c r="G194" s="11"/>
      <c r="H194" s="12"/>
      <c r="I194" s="55" t="s">
        <v>74</v>
      </c>
      <c r="J194" s="46" t="s">
        <v>31</v>
      </c>
      <c r="K194" s="46">
        <v>1</v>
      </c>
      <c r="L194" s="46">
        <v>1</v>
      </c>
      <c r="M194" s="14" t="s">
        <v>17</v>
      </c>
      <c r="N194" s="58"/>
    </row>
    <row r="195" spans="1:26" s="28" customFormat="1" ht="20.100000000000001" hidden="1" customHeight="1" x14ac:dyDescent="0.3">
      <c r="A195" s="57"/>
      <c r="B195" s="10"/>
      <c r="C195" s="11"/>
      <c r="D195" s="11"/>
      <c r="E195" s="11"/>
      <c r="F195" s="11"/>
      <c r="G195" s="11"/>
      <c r="H195" s="12"/>
      <c r="I195" s="55" t="s">
        <v>75</v>
      </c>
      <c r="J195" s="46" t="s">
        <v>31</v>
      </c>
      <c r="K195" s="46">
        <v>1</v>
      </c>
      <c r="L195" s="46">
        <v>1</v>
      </c>
      <c r="M195" s="14" t="s">
        <v>17</v>
      </c>
      <c r="N195" s="58"/>
    </row>
    <row r="196" spans="1:26" s="28" customFormat="1" ht="20.100000000000001" hidden="1" customHeight="1" x14ac:dyDescent="0.3">
      <c r="A196" s="57"/>
      <c r="B196" s="10"/>
      <c r="C196" s="11"/>
      <c r="D196" s="11"/>
      <c r="E196" s="11"/>
      <c r="F196" s="11"/>
      <c r="G196" s="11"/>
      <c r="H196" s="12"/>
      <c r="I196" s="55" t="s">
        <v>64</v>
      </c>
      <c r="J196" s="46" t="s">
        <v>31</v>
      </c>
      <c r="K196" s="46">
        <v>1</v>
      </c>
      <c r="L196" s="46">
        <v>8</v>
      </c>
      <c r="M196" s="14" t="s">
        <v>17</v>
      </c>
      <c r="N196" s="58"/>
    </row>
    <row r="197" spans="1:26" s="28" customFormat="1" ht="20.100000000000001" hidden="1" customHeight="1" x14ac:dyDescent="0.3">
      <c r="A197" s="57"/>
      <c r="B197" s="10"/>
      <c r="C197" s="11"/>
      <c r="D197" s="11"/>
      <c r="E197" s="11"/>
      <c r="F197" s="11"/>
      <c r="G197" s="11"/>
      <c r="H197" s="12"/>
      <c r="I197" s="55" t="s">
        <v>65</v>
      </c>
      <c r="J197" s="46" t="s">
        <v>31</v>
      </c>
      <c r="K197" s="46">
        <v>1</v>
      </c>
      <c r="L197" s="46">
        <v>2</v>
      </c>
      <c r="M197" s="14" t="s">
        <v>17</v>
      </c>
      <c r="N197" s="58"/>
    </row>
    <row r="198" spans="1:26" s="19" customFormat="1" ht="20.100000000000001" hidden="1" customHeight="1" x14ac:dyDescent="0.3">
      <c r="A198" s="56"/>
      <c r="B198" s="1" t="s">
        <v>76</v>
      </c>
      <c r="C198" s="5"/>
      <c r="D198" s="6"/>
      <c r="E198" s="7"/>
      <c r="F198" s="7"/>
      <c r="G198" s="7"/>
      <c r="H198" s="1"/>
      <c r="I198" s="8"/>
      <c r="J198" s="4"/>
      <c r="K198" s="9"/>
      <c r="L198" s="9"/>
      <c r="M198" s="4"/>
      <c r="N198" s="16"/>
    </row>
    <row r="199" spans="1:26" s="28" customFormat="1" ht="20.100000000000001" hidden="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1"/>
      <c r="G199" s="11"/>
      <c r="H199" s="12"/>
      <c r="I199" s="13"/>
      <c r="J199" s="14"/>
      <c r="K199" s="15"/>
      <c r="L199" s="15"/>
      <c r="M199" s="14"/>
      <c r="N199" s="58"/>
    </row>
    <row r="200" spans="1:26" s="28" customFormat="1" ht="20.100000000000001" hidden="1" customHeight="1" x14ac:dyDescent="0.3">
      <c r="A200" s="57"/>
      <c r="B200" s="10"/>
      <c r="C200" s="11"/>
      <c r="D200" s="11"/>
      <c r="E200" s="11"/>
      <c r="F200" s="11"/>
      <c r="G200" s="11"/>
      <c r="H200" s="12"/>
      <c r="I200" s="13" t="s">
        <v>67</v>
      </c>
      <c r="J200" s="14" t="s">
        <v>19</v>
      </c>
      <c r="K200" s="15">
        <v>395</v>
      </c>
      <c r="L200" s="15">
        <f>K200*D199</f>
        <v>5688</v>
      </c>
      <c r="M200" s="14" t="s">
        <v>17</v>
      </c>
      <c r="N200" s="58"/>
    </row>
    <row r="201" spans="1:26" s="28" customFormat="1" ht="20.100000000000001" hidden="1" customHeight="1" x14ac:dyDescent="0.3">
      <c r="A201" s="57"/>
      <c r="B201" s="10"/>
      <c r="C201" s="11"/>
      <c r="D201" s="11"/>
      <c r="E201" s="11"/>
      <c r="F201" s="11"/>
      <c r="G201" s="11"/>
      <c r="H201" s="12"/>
      <c r="I201" s="13" t="s">
        <v>68</v>
      </c>
      <c r="J201" s="14" t="s">
        <v>21</v>
      </c>
      <c r="K201" s="15">
        <v>0.3</v>
      </c>
      <c r="L201" s="15">
        <f>K201*D199</f>
        <v>4.32</v>
      </c>
      <c r="M201" s="14" t="s">
        <v>17</v>
      </c>
      <c r="N201" s="58"/>
    </row>
    <row r="202" spans="1:26" s="28" customFormat="1" ht="20.100000000000001" hidden="1" customHeight="1" x14ac:dyDescent="0.3">
      <c r="A202" s="57"/>
      <c r="B202" s="10"/>
      <c r="C202" s="11"/>
      <c r="D202" s="11"/>
      <c r="E202" s="11"/>
      <c r="F202" s="11"/>
      <c r="G202" s="11"/>
      <c r="H202" s="12"/>
      <c r="I202" s="13" t="s">
        <v>69</v>
      </c>
      <c r="J202" s="14" t="s">
        <v>15</v>
      </c>
      <c r="K202" s="15">
        <v>2</v>
      </c>
      <c r="L202" s="15">
        <f>K202*D199</f>
        <v>28.8</v>
      </c>
      <c r="M202" s="14" t="s">
        <v>17</v>
      </c>
      <c r="N202" s="58"/>
    </row>
    <row r="203" spans="1:26" s="28" customFormat="1" ht="20.100000000000001" hidden="1" customHeight="1" x14ac:dyDescent="0.3">
      <c r="A203" s="57"/>
      <c r="B203" s="10"/>
      <c r="C203" s="11"/>
      <c r="D203" s="11"/>
      <c r="E203" s="11"/>
      <c r="F203" s="11"/>
      <c r="G203" s="11"/>
      <c r="H203" s="12"/>
      <c r="I203" s="13" t="s">
        <v>59</v>
      </c>
      <c r="J203" s="14" t="s">
        <v>24</v>
      </c>
      <c r="K203" s="15">
        <v>2.5000000000000001E-3</v>
      </c>
      <c r="L203" s="15">
        <f>K203*D199</f>
        <v>3.6000000000000004E-2</v>
      </c>
      <c r="M203" s="14" t="s">
        <v>17</v>
      </c>
      <c r="N203" s="58"/>
    </row>
    <row r="204" spans="1:26" s="18" customFormat="1" ht="17.399999999999999" x14ac:dyDescent="0.3">
      <c r="A204" s="96" t="s">
        <v>77</v>
      </c>
      <c r="B204" s="96"/>
      <c r="C204" s="96"/>
      <c r="D204" s="1"/>
      <c r="E204" s="29"/>
      <c r="F204" s="29"/>
      <c r="G204" s="29"/>
      <c r="H204" s="16">
        <f>SUM(H6:H203)</f>
        <v>317222.93370000005</v>
      </c>
      <c r="I204" s="31" t="s">
        <v>78</v>
      </c>
      <c r="J204" s="17"/>
      <c r="K204" s="17"/>
      <c r="L204" s="17"/>
      <c r="M204" s="17"/>
      <c r="N204" s="16">
        <f>SUM(N6:N203)</f>
        <v>0</v>
      </c>
      <c r="Z204" s="16">
        <f>SUM(Z6:Z203)</f>
        <v>235585.62639999998</v>
      </c>
    </row>
    <row r="205" spans="1:26" s="18" customFormat="1" ht="17.399999999999999" x14ac:dyDescent="0.3">
      <c r="A205" s="96" t="s">
        <v>79</v>
      </c>
      <c r="B205" s="96"/>
      <c r="C205" s="96"/>
      <c r="D205" s="96"/>
      <c r="E205" s="96"/>
      <c r="F205" s="59"/>
      <c r="G205" s="59"/>
      <c r="H205" s="30">
        <f>H204+N204</f>
        <v>317222.93370000005</v>
      </c>
      <c r="I205" s="43"/>
      <c r="J205" s="30"/>
      <c r="K205" s="30"/>
      <c r="L205" s="30"/>
      <c r="M205" s="30"/>
      <c r="N205" s="30"/>
      <c r="X205" s="18">
        <v>299158.03000000003</v>
      </c>
      <c r="Z205" s="18">
        <f>Z204*1.2</f>
        <v>282702.75167999999</v>
      </c>
    </row>
    <row r="206" spans="1:26" s="18" customFormat="1" ht="17.399999999999999" x14ac:dyDescent="0.3">
      <c r="A206" s="87" t="s">
        <v>80</v>
      </c>
      <c r="B206" s="87"/>
      <c r="C206" s="87"/>
      <c r="D206" s="87"/>
      <c r="E206" s="87"/>
      <c r="F206" s="60"/>
      <c r="G206" s="60"/>
      <c r="H206" s="32"/>
      <c r="I206" s="44"/>
      <c r="J206" s="32"/>
      <c r="K206" s="32"/>
      <c r="L206" s="32"/>
      <c r="M206" s="32"/>
      <c r="N206" s="32"/>
    </row>
    <row r="207" spans="1:26" s="18" customFormat="1" ht="17.399999999999999" x14ac:dyDescent="0.3">
      <c r="A207" s="88" t="s">
        <v>81</v>
      </c>
      <c r="B207" s="88"/>
      <c r="C207" s="88"/>
      <c r="D207" s="88"/>
      <c r="E207" s="88"/>
      <c r="F207" s="61"/>
      <c r="G207" s="61"/>
      <c r="H207" s="32"/>
      <c r="I207" s="44"/>
      <c r="J207" s="32"/>
      <c r="K207" s="32"/>
      <c r="L207" s="32"/>
      <c r="M207" s="32"/>
      <c r="N207" s="32"/>
    </row>
    <row r="208" spans="1:26" s="18" customFormat="1" ht="24" customHeight="1" x14ac:dyDescent="0.3">
      <c r="A208" s="33"/>
      <c r="B208" s="89"/>
      <c r="C208" s="89"/>
      <c r="D208" s="34"/>
      <c r="E208" s="35"/>
      <c r="F208" s="33"/>
      <c r="G208" s="33"/>
      <c r="H208" s="36">
        <f>H205*1.2</f>
        <v>380667.52044000005</v>
      </c>
      <c r="I208" s="45"/>
      <c r="J208" s="37"/>
      <c r="K208" s="38"/>
      <c r="L208" s="39"/>
      <c r="M208" s="39"/>
      <c r="N208" s="40"/>
      <c r="X208" s="18">
        <f>X205*1.2</f>
        <v>358989.636</v>
      </c>
    </row>
    <row r="209" spans="1:26" s="18" customFormat="1" ht="24" customHeight="1" x14ac:dyDescent="0.3">
      <c r="A209" s="25"/>
      <c r="B209" s="25"/>
      <c r="C209" s="25"/>
      <c r="D209" s="26"/>
      <c r="E209" s="26"/>
      <c r="F209" s="26"/>
      <c r="G209" s="26"/>
      <c r="H209" s="63">
        <f>Лист2!H207</f>
        <v>365670.11172000004</v>
      </c>
      <c r="I209" s="41"/>
      <c r="J209" s="26"/>
      <c r="K209" s="26"/>
      <c r="L209" s="26"/>
      <c r="M209" s="26"/>
      <c r="N209" s="26"/>
      <c r="X209" s="18">
        <f>X208-H208</f>
        <v>-21677.884440000053</v>
      </c>
      <c r="Z209" s="18">
        <f>H208-Z205</f>
        <v>97964.768760000065</v>
      </c>
    </row>
    <row r="210" spans="1:26" s="18" customFormat="1" ht="24" customHeight="1" x14ac:dyDescent="0.3">
      <c r="A210" s="25"/>
      <c r="B210" s="25"/>
      <c r="C210" s="25"/>
      <c r="D210" s="26"/>
      <c r="E210" s="26"/>
      <c r="F210" s="26"/>
      <c r="G210" s="26"/>
      <c r="H210" s="63"/>
      <c r="I210" s="41"/>
      <c r="J210" s="26"/>
      <c r="K210" s="26"/>
      <c r="L210" s="26"/>
      <c r="M210" s="26"/>
      <c r="N210" s="26"/>
    </row>
    <row r="211" spans="1:26" s="18" customFormat="1" ht="24" customHeight="1" x14ac:dyDescent="0.3">
      <c r="A211" s="25"/>
      <c r="B211" s="25"/>
      <c r="C211" s="25"/>
      <c r="D211" s="26"/>
      <c r="E211" s="26"/>
      <c r="F211" s="26"/>
      <c r="G211" s="26"/>
      <c r="H211" s="26"/>
      <c r="I211" s="41"/>
      <c r="J211" s="26"/>
      <c r="K211" s="26"/>
      <c r="L211" s="26"/>
      <c r="M211" s="26"/>
      <c r="N211" s="26"/>
    </row>
    <row r="212" spans="1:26" s="18" customFormat="1" ht="24" customHeight="1" x14ac:dyDescent="0.3">
      <c r="A212" s="25"/>
      <c r="B212" s="25"/>
      <c r="C212" s="25"/>
      <c r="D212" s="26"/>
      <c r="E212" s="26"/>
      <c r="F212" s="26"/>
      <c r="G212" s="26"/>
      <c r="H212" s="26"/>
      <c r="I212" s="41"/>
      <c r="J212" s="26"/>
      <c r="K212" s="26"/>
      <c r="L212" s="26"/>
      <c r="M212" s="26"/>
      <c r="N212" s="26"/>
    </row>
    <row r="213" spans="1:26" s="18" customFormat="1" ht="24" customHeight="1" x14ac:dyDescent="0.3">
      <c r="A213" s="25"/>
      <c r="B213" s="25"/>
      <c r="C213" s="25"/>
      <c r="D213" s="26"/>
      <c r="E213" s="26"/>
      <c r="F213" s="26"/>
      <c r="G213" s="26"/>
      <c r="H213" s="26"/>
      <c r="I213" s="41"/>
      <c r="J213" s="26"/>
      <c r="K213" s="26"/>
      <c r="L213" s="26"/>
      <c r="M213" s="26"/>
      <c r="N213" s="26"/>
    </row>
    <row r="214" spans="1:26" s="18" customFormat="1" ht="35.25" customHeight="1" x14ac:dyDescent="0.3">
      <c r="A214" s="25"/>
      <c r="B214" s="25"/>
      <c r="C214" s="25"/>
      <c r="D214" s="26"/>
      <c r="E214" s="26"/>
      <c r="F214" s="26"/>
      <c r="G214" s="26"/>
      <c r="H214" s="26"/>
      <c r="I214" s="41"/>
      <c r="J214" s="26"/>
      <c r="K214" s="26"/>
      <c r="L214" s="26"/>
      <c r="M214" s="26"/>
      <c r="N214" s="26"/>
    </row>
    <row r="215" spans="1:26" s="18" customFormat="1" ht="24" customHeight="1" x14ac:dyDescent="0.3">
      <c r="A215" s="25"/>
      <c r="B215" s="25"/>
      <c r="C215" s="25"/>
      <c r="D215" s="26"/>
      <c r="E215" s="26"/>
      <c r="F215" s="26"/>
      <c r="G215" s="26"/>
      <c r="H215" s="26"/>
      <c r="I215" s="41"/>
      <c r="J215" s="26"/>
      <c r="K215" s="26"/>
      <c r="L215" s="26"/>
      <c r="M215" s="26"/>
      <c r="N215" s="26"/>
    </row>
    <row r="216" spans="1:26" s="18" customFormat="1" ht="24" customHeight="1" x14ac:dyDescent="0.3">
      <c r="A216" s="25"/>
      <c r="B216" s="25"/>
      <c r="C216" s="25"/>
      <c r="D216" s="26"/>
      <c r="E216" s="26"/>
      <c r="F216" s="26"/>
      <c r="G216" s="26"/>
      <c r="H216" s="26"/>
      <c r="I216" s="41"/>
      <c r="J216" s="26"/>
      <c r="K216" s="26"/>
      <c r="L216" s="26"/>
      <c r="M216" s="26"/>
      <c r="N216" s="26"/>
    </row>
    <row r="217" spans="1:26" s="18" customFormat="1" ht="34.5" customHeight="1" x14ac:dyDescent="0.3">
      <c r="A217" s="25"/>
      <c r="B217" s="25"/>
      <c r="C217" s="25"/>
      <c r="D217" s="26"/>
      <c r="E217" s="26"/>
      <c r="F217" s="26"/>
      <c r="G217" s="26"/>
      <c r="H217" s="26"/>
      <c r="I217" s="41"/>
      <c r="J217" s="26"/>
      <c r="K217" s="26"/>
      <c r="L217" s="26"/>
      <c r="M217" s="26"/>
      <c r="N217" s="26"/>
    </row>
    <row r="218" spans="1:26" s="18" customFormat="1" ht="24" customHeight="1" x14ac:dyDescent="0.3">
      <c r="A218" s="25"/>
      <c r="B218" s="25"/>
      <c r="C218" s="25"/>
      <c r="D218" s="26"/>
      <c r="E218" s="26"/>
      <c r="F218" s="26"/>
      <c r="G218" s="26"/>
      <c r="H218" s="26"/>
      <c r="I218" s="41"/>
      <c r="J218" s="26"/>
      <c r="K218" s="26"/>
      <c r="L218" s="26"/>
      <c r="M218" s="26"/>
      <c r="N218" s="26"/>
    </row>
    <row r="219" spans="1:26" s="18" customFormat="1" ht="24" customHeight="1" x14ac:dyDescent="0.3">
      <c r="A219" s="25"/>
      <c r="B219" s="25"/>
      <c r="C219" s="25"/>
      <c r="D219" s="26"/>
      <c r="E219" s="26"/>
      <c r="F219" s="26"/>
      <c r="G219" s="26"/>
      <c r="H219" s="26"/>
      <c r="I219" s="41"/>
      <c r="J219" s="26"/>
      <c r="K219" s="26"/>
      <c r="L219" s="26"/>
      <c r="M219" s="26"/>
      <c r="N219" s="26"/>
    </row>
    <row r="220" spans="1:26" s="18" customFormat="1" ht="35.25" customHeight="1" x14ac:dyDescent="0.3">
      <c r="A220" s="25"/>
      <c r="B220" s="25"/>
      <c r="C220" s="25"/>
      <c r="D220" s="26"/>
      <c r="E220" s="26"/>
      <c r="F220" s="26"/>
      <c r="G220" s="26"/>
      <c r="H220" s="26"/>
      <c r="I220" s="41"/>
      <c r="J220" s="26"/>
      <c r="K220" s="26"/>
      <c r="L220" s="26"/>
      <c r="M220" s="26"/>
      <c r="N220" s="26"/>
    </row>
    <row r="221" spans="1:26" s="18" customFormat="1" ht="24" customHeight="1" x14ac:dyDescent="0.3">
      <c r="A221" s="25"/>
      <c r="B221" s="25"/>
      <c r="C221" s="25"/>
      <c r="D221" s="26"/>
      <c r="E221" s="26"/>
      <c r="F221" s="26"/>
      <c r="G221" s="26"/>
      <c r="H221" s="26"/>
      <c r="I221" s="41"/>
      <c r="J221" s="26"/>
      <c r="K221" s="26"/>
      <c r="L221" s="26"/>
      <c r="M221" s="26"/>
      <c r="N221" s="26"/>
    </row>
    <row r="222" spans="1:26" s="18" customFormat="1" ht="24" customHeight="1" x14ac:dyDescent="0.3">
      <c r="A222" s="25"/>
      <c r="B222" s="25"/>
      <c r="C222" s="25"/>
      <c r="D222" s="26"/>
      <c r="E222" s="26"/>
      <c r="F222" s="26"/>
      <c r="G222" s="26"/>
      <c r="H222" s="26"/>
      <c r="I222" s="41"/>
      <c r="J222" s="26"/>
      <c r="K222" s="26"/>
      <c r="L222" s="26"/>
      <c r="M222" s="26"/>
      <c r="N222" s="26"/>
    </row>
    <row r="223" spans="1:26" s="18" customFormat="1" ht="36" customHeight="1" x14ac:dyDescent="0.3">
      <c r="A223" s="25"/>
      <c r="B223" s="25"/>
      <c r="C223" s="25"/>
      <c r="D223" s="26"/>
      <c r="E223" s="26"/>
      <c r="F223" s="26"/>
      <c r="G223" s="26"/>
      <c r="H223" s="26"/>
      <c r="I223" s="41"/>
      <c r="J223" s="26"/>
      <c r="K223" s="26"/>
      <c r="L223" s="26"/>
      <c r="M223" s="26"/>
      <c r="N223" s="26"/>
    </row>
    <row r="224" spans="1:26" s="18" customFormat="1" ht="24" customHeight="1" x14ac:dyDescent="0.3">
      <c r="A224" s="25"/>
      <c r="B224" s="25"/>
      <c r="C224" s="25"/>
      <c r="D224" s="26"/>
      <c r="E224" s="26"/>
      <c r="F224" s="26"/>
      <c r="G224" s="26"/>
      <c r="H224" s="26"/>
      <c r="I224" s="41"/>
      <c r="J224" s="26"/>
      <c r="K224" s="26"/>
      <c r="L224" s="26"/>
      <c r="M224" s="26"/>
      <c r="N224" s="26"/>
    </row>
    <row r="225" spans="1:14" s="18" customFormat="1" ht="24" customHeight="1" x14ac:dyDescent="0.3">
      <c r="A225" s="25"/>
      <c r="B225" s="25"/>
      <c r="C225" s="25"/>
      <c r="D225" s="26"/>
      <c r="E225" s="26"/>
      <c r="F225" s="26"/>
      <c r="G225" s="26"/>
      <c r="H225" s="26"/>
      <c r="I225" s="41"/>
      <c r="J225" s="26"/>
      <c r="K225" s="26"/>
      <c r="L225" s="26"/>
      <c r="M225" s="26"/>
      <c r="N225" s="26"/>
    </row>
    <row r="226" spans="1:14" s="18" customFormat="1" ht="35.25" customHeight="1" x14ac:dyDescent="0.3">
      <c r="A226" s="25"/>
      <c r="B226" s="25"/>
      <c r="C226" s="25"/>
      <c r="D226" s="26"/>
      <c r="E226" s="26"/>
      <c r="F226" s="26"/>
      <c r="G226" s="26"/>
      <c r="H226" s="26"/>
      <c r="I226" s="41"/>
      <c r="J226" s="26"/>
      <c r="K226" s="26"/>
      <c r="L226" s="26"/>
      <c r="M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26"/>
      <c r="H227" s="26"/>
      <c r="I227" s="41"/>
      <c r="J227" s="26"/>
      <c r="K227" s="26"/>
      <c r="L227" s="26"/>
      <c r="M227" s="26"/>
      <c r="N227" s="26"/>
    </row>
    <row r="228" spans="1:14" s="18" customFormat="1" ht="24" customHeight="1" x14ac:dyDescent="0.3">
      <c r="A228" s="25"/>
      <c r="B228" s="25"/>
      <c r="C228" s="25"/>
      <c r="D228" s="26"/>
      <c r="E228" s="26"/>
      <c r="F228" s="26"/>
      <c r="G228" s="26"/>
      <c r="H228" s="26"/>
      <c r="I228" s="41"/>
      <c r="J228" s="26"/>
      <c r="K228" s="26"/>
      <c r="L228" s="26"/>
      <c r="M228" s="26"/>
      <c r="N228" s="26"/>
    </row>
    <row r="229" spans="1:14" s="18" customFormat="1" ht="27.75" customHeight="1" x14ac:dyDescent="0.3">
      <c r="A229" s="25"/>
      <c r="B229" s="25"/>
      <c r="C229" s="25"/>
      <c r="D229" s="26"/>
      <c r="E229" s="26"/>
      <c r="F229" s="26"/>
      <c r="G229" s="26"/>
      <c r="H229" s="26"/>
      <c r="I229" s="41"/>
      <c r="J229" s="26"/>
      <c r="K229" s="26"/>
      <c r="L229" s="26"/>
      <c r="M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26"/>
      <c r="H230" s="26"/>
      <c r="I230" s="41"/>
      <c r="J230" s="26"/>
      <c r="K230" s="26"/>
      <c r="L230" s="26"/>
      <c r="M230" s="26"/>
      <c r="N230" s="26"/>
    </row>
    <row r="231" spans="1:14" s="18" customFormat="1" ht="24" customHeight="1" x14ac:dyDescent="0.3">
      <c r="A231" s="25"/>
      <c r="B231" s="25"/>
      <c r="C231" s="25"/>
      <c r="D231" s="26"/>
      <c r="E231" s="26"/>
      <c r="F231" s="26"/>
      <c r="G231" s="26"/>
      <c r="H231" s="26"/>
      <c r="I231" s="41"/>
      <c r="J231" s="26"/>
      <c r="K231" s="26"/>
      <c r="L231" s="26"/>
      <c r="M231" s="26"/>
      <c r="N231" s="26"/>
    </row>
    <row r="232" spans="1:14" s="18" customFormat="1" ht="35.25" customHeight="1" x14ac:dyDescent="0.3">
      <c r="A232" s="25"/>
      <c r="B232" s="25"/>
      <c r="C232" s="25"/>
      <c r="D232" s="26"/>
      <c r="E232" s="26"/>
      <c r="F232" s="26"/>
      <c r="G232" s="26"/>
      <c r="H232" s="26"/>
      <c r="I232" s="41"/>
      <c r="J232" s="26"/>
      <c r="K232" s="26"/>
      <c r="L232" s="26"/>
      <c r="M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26"/>
      <c r="H233" s="26"/>
      <c r="I233" s="41"/>
      <c r="J233" s="26"/>
      <c r="K233" s="26"/>
      <c r="L233" s="26"/>
      <c r="M233" s="26"/>
      <c r="N233" s="26"/>
    </row>
    <row r="234" spans="1:14" s="18" customFormat="1" ht="24" customHeight="1" x14ac:dyDescent="0.3">
      <c r="A234" s="25"/>
      <c r="B234" s="25"/>
      <c r="C234" s="25"/>
      <c r="D234" s="26"/>
      <c r="E234" s="26"/>
      <c r="F234" s="26"/>
      <c r="G234" s="26"/>
      <c r="H234" s="26"/>
      <c r="I234" s="41"/>
      <c r="J234" s="26"/>
      <c r="K234" s="26"/>
      <c r="L234" s="26"/>
      <c r="M234" s="26"/>
      <c r="N234" s="26"/>
    </row>
    <row r="235" spans="1:14" s="18" customFormat="1" ht="35.25" customHeight="1" x14ac:dyDescent="0.3">
      <c r="A235" s="25"/>
      <c r="B235" s="25"/>
      <c r="C235" s="25"/>
      <c r="D235" s="26"/>
      <c r="E235" s="26"/>
      <c r="F235" s="26"/>
      <c r="G235" s="26"/>
      <c r="H235" s="26"/>
      <c r="I235" s="41"/>
      <c r="J235" s="26"/>
      <c r="K235" s="26"/>
      <c r="L235" s="26"/>
      <c r="M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26"/>
      <c r="H236" s="26"/>
      <c r="I236" s="41"/>
      <c r="J236" s="26"/>
      <c r="K236" s="26"/>
      <c r="L236" s="26"/>
      <c r="M236" s="26"/>
      <c r="N236" s="26"/>
    </row>
    <row r="237" spans="1:14" s="18" customFormat="1" ht="24" customHeight="1" x14ac:dyDescent="0.3">
      <c r="A237" s="25"/>
      <c r="B237" s="25"/>
      <c r="C237" s="25"/>
      <c r="D237" s="26"/>
      <c r="E237" s="26"/>
      <c r="F237" s="26"/>
      <c r="G237" s="26"/>
      <c r="H237" s="26"/>
      <c r="I237" s="41"/>
      <c r="J237" s="26"/>
      <c r="K237" s="26"/>
      <c r="L237" s="26"/>
      <c r="M237" s="26"/>
      <c r="N237" s="26"/>
    </row>
    <row r="238" spans="1:14" s="18" customFormat="1" ht="35.25" customHeight="1" x14ac:dyDescent="0.3">
      <c r="A238" s="25"/>
      <c r="B238" s="25"/>
      <c r="C238" s="25"/>
      <c r="D238" s="26"/>
      <c r="E238" s="26"/>
      <c r="F238" s="26"/>
      <c r="G238" s="26"/>
      <c r="H238" s="26"/>
      <c r="I238" s="41"/>
      <c r="J238" s="26"/>
      <c r="K238" s="26"/>
      <c r="L238" s="26"/>
      <c r="M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26"/>
      <c r="H239" s="26"/>
      <c r="I239" s="41"/>
      <c r="J239" s="26"/>
      <c r="K239" s="26"/>
      <c r="L239" s="26"/>
      <c r="M239" s="26"/>
      <c r="N239" s="26"/>
    </row>
    <row r="240" spans="1:14" s="18" customFormat="1" ht="24" customHeight="1" x14ac:dyDescent="0.3">
      <c r="A240" s="25"/>
      <c r="B240" s="25"/>
      <c r="C240" s="25"/>
      <c r="D240" s="26"/>
      <c r="E240" s="26"/>
      <c r="F240" s="26"/>
      <c r="G240" s="26"/>
      <c r="H240" s="26"/>
      <c r="I240" s="41"/>
      <c r="J240" s="26"/>
      <c r="K240" s="26"/>
      <c r="L240" s="26"/>
      <c r="M240" s="26"/>
      <c r="N240" s="26"/>
    </row>
    <row r="241" spans="1:14" s="18" customFormat="1" ht="35.25" customHeight="1" x14ac:dyDescent="0.3">
      <c r="A241" s="25"/>
      <c r="B241" s="25"/>
      <c r="C241" s="25"/>
      <c r="D241" s="26"/>
      <c r="E241" s="26"/>
      <c r="F241" s="26"/>
      <c r="G241" s="26"/>
      <c r="H241" s="26"/>
      <c r="I241" s="41"/>
      <c r="J241" s="26"/>
      <c r="K241" s="26"/>
      <c r="L241" s="26"/>
      <c r="M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26"/>
      <c r="H242" s="26"/>
      <c r="I242" s="41"/>
      <c r="J242" s="26"/>
      <c r="K242" s="26"/>
      <c r="L242" s="26"/>
      <c r="M242" s="26"/>
      <c r="N242" s="26"/>
    </row>
    <row r="243" spans="1:14" s="18" customFormat="1" ht="24" customHeight="1" x14ac:dyDescent="0.3">
      <c r="A243" s="25"/>
      <c r="B243" s="25"/>
      <c r="C243" s="25"/>
      <c r="D243" s="26"/>
      <c r="E243" s="26"/>
      <c r="F243" s="26"/>
      <c r="G243" s="26"/>
      <c r="H243" s="26"/>
      <c r="I243" s="41"/>
      <c r="J243" s="26"/>
      <c r="K243" s="26"/>
      <c r="L243" s="26"/>
      <c r="M243" s="26"/>
      <c r="N243" s="26"/>
    </row>
    <row r="244" spans="1:14" s="18" customFormat="1" ht="35.25" customHeight="1" x14ac:dyDescent="0.3">
      <c r="A244" s="25"/>
      <c r="B244" s="25"/>
      <c r="C244" s="25"/>
      <c r="D244" s="26"/>
      <c r="E244" s="26"/>
      <c r="F244" s="26"/>
      <c r="G244" s="26"/>
      <c r="H244" s="26"/>
      <c r="I244" s="41"/>
      <c r="J244" s="26"/>
      <c r="K244" s="26"/>
      <c r="L244" s="26"/>
      <c r="M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26"/>
      <c r="H245" s="26"/>
      <c r="I245" s="41"/>
      <c r="J245" s="26"/>
      <c r="K245" s="26"/>
      <c r="L245" s="26"/>
      <c r="M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26"/>
      <c r="H246" s="26"/>
      <c r="I246" s="41"/>
      <c r="J246" s="26"/>
      <c r="K246" s="26"/>
      <c r="L246" s="26"/>
      <c r="M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26"/>
      <c r="H247" s="26"/>
      <c r="I247" s="41"/>
      <c r="J247" s="26"/>
      <c r="K247" s="26"/>
      <c r="L247" s="26"/>
      <c r="M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26"/>
      <c r="H248" s="26"/>
      <c r="I248" s="41"/>
      <c r="J248" s="26"/>
      <c r="K248" s="26"/>
      <c r="L248" s="26"/>
      <c r="M248" s="26"/>
      <c r="N248" s="26"/>
    </row>
    <row r="249" spans="1:14" s="18" customFormat="1" ht="24" customHeight="1" x14ac:dyDescent="0.3">
      <c r="A249" s="25"/>
      <c r="B249" s="25"/>
      <c r="C249" s="25"/>
      <c r="D249" s="26"/>
      <c r="E249" s="26"/>
      <c r="F249" s="26"/>
      <c r="G249" s="26"/>
      <c r="H249" s="26"/>
      <c r="I249" s="41"/>
      <c r="J249" s="26"/>
      <c r="K249" s="26"/>
      <c r="L249" s="26"/>
      <c r="M249" s="26"/>
      <c r="N249" s="26"/>
    </row>
    <row r="250" spans="1:14" s="19" customFormat="1" ht="20.100000000000001" customHeight="1" x14ac:dyDescent="0.3">
      <c r="A250" s="25"/>
      <c r="B250" s="25"/>
      <c r="C250" s="25"/>
      <c r="D250" s="26"/>
      <c r="E250" s="26"/>
      <c r="F250" s="26"/>
      <c r="G250" s="26"/>
      <c r="H250" s="26"/>
      <c r="I250" s="41"/>
      <c r="J250" s="26"/>
      <c r="K250" s="26"/>
      <c r="L250" s="26"/>
      <c r="M250" s="26"/>
      <c r="N250" s="26"/>
    </row>
    <row r="251" spans="1:14" s="18" customFormat="1" ht="35.25" customHeight="1" x14ac:dyDescent="0.3">
      <c r="A251" s="25"/>
      <c r="B251" s="25"/>
      <c r="C251" s="25"/>
      <c r="D251" s="26"/>
      <c r="E251" s="26"/>
      <c r="F251" s="26"/>
      <c r="G251" s="26"/>
      <c r="H251" s="26"/>
      <c r="I251" s="41"/>
      <c r="J251" s="26"/>
      <c r="K251" s="26"/>
      <c r="L251" s="26"/>
      <c r="M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26"/>
      <c r="H252" s="26"/>
      <c r="I252" s="41"/>
      <c r="J252" s="26"/>
      <c r="K252" s="26"/>
      <c r="L252" s="26"/>
      <c r="M252" s="26"/>
      <c r="N252" s="26"/>
    </row>
    <row r="253" spans="1:14" s="18" customFormat="1" ht="24" customHeight="1" x14ac:dyDescent="0.3">
      <c r="A253" s="25"/>
      <c r="B253" s="25"/>
      <c r="C253" s="25"/>
      <c r="D253" s="26"/>
      <c r="E253" s="26"/>
      <c r="F253" s="26"/>
      <c r="G253" s="26"/>
      <c r="H253" s="26"/>
      <c r="I253" s="41"/>
      <c r="J253" s="26"/>
      <c r="K253" s="26"/>
      <c r="L253" s="26"/>
      <c r="M253" s="26"/>
      <c r="N253" s="26"/>
    </row>
    <row r="254" spans="1:14" s="18" customFormat="1" ht="34.5" customHeight="1" x14ac:dyDescent="0.3">
      <c r="A254" s="25"/>
      <c r="B254" s="25"/>
      <c r="C254" s="25"/>
      <c r="D254" s="26"/>
      <c r="E254" s="26"/>
      <c r="F254" s="26"/>
      <c r="G254" s="26"/>
      <c r="H254" s="26"/>
      <c r="I254" s="41"/>
      <c r="J254" s="26"/>
      <c r="K254" s="26"/>
      <c r="L254" s="26"/>
      <c r="M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26"/>
      <c r="H255" s="26"/>
      <c r="I255" s="41"/>
      <c r="J255" s="26"/>
      <c r="K255" s="26"/>
      <c r="L255" s="26"/>
      <c r="M255" s="26"/>
      <c r="N255" s="26"/>
    </row>
    <row r="256" spans="1:14" s="18" customFormat="1" ht="24" customHeight="1" x14ac:dyDescent="0.3">
      <c r="A256" s="25"/>
      <c r="B256" s="25"/>
      <c r="C256" s="25"/>
      <c r="D256" s="26"/>
      <c r="E256" s="26"/>
      <c r="F256" s="26"/>
      <c r="G256" s="26"/>
      <c r="H256" s="26"/>
      <c r="I256" s="41"/>
      <c r="J256" s="26"/>
      <c r="K256" s="26"/>
      <c r="L256" s="26"/>
      <c r="M256" s="26"/>
      <c r="N256" s="26"/>
    </row>
    <row r="257" spans="1:22" s="18" customFormat="1" ht="37.5" customHeight="1" x14ac:dyDescent="0.3">
      <c r="A257" s="25"/>
      <c r="B257" s="25"/>
      <c r="C257" s="25"/>
      <c r="D257" s="26"/>
      <c r="E257" s="26"/>
      <c r="F257" s="26"/>
      <c r="G257" s="26"/>
      <c r="H257" s="26"/>
      <c r="I257" s="41"/>
      <c r="J257" s="26"/>
      <c r="K257" s="26"/>
      <c r="L257" s="26"/>
      <c r="M257" s="26"/>
      <c r="N257" s="26"/>
    </row>
    <row r="258" spans="1:22" s="18" customFormat="1" ht="24" customHeight="1" x14ac:dyDescent="0.3">
      <c r="A258" s="25"/>
      <c r="B258" s="25"/>
      <c r="C258" s="25"/>
      <c r="D258" s="26"/>
      <c r="E258" s="26"/>
      <c r="F258" s="26"/>
      <c r="G258" s="26"/>
      <c r="H258" s="26"/>
      <c r="I258" s="41"/>
      <c r="J258" s="26"/>
      <c r="K258" s="26"/>
      <c r="L258" s="26"/>
      <c r="M258" s="26"/>
      <c r="N258" s="26"/>
    </row>
    <row r="259" spans="1:22" s="18" customFormat="1" ht="24" customHeight="1" x14ac:dyDescent="0.3">
      <c r="A259" s="25"/>
      <c r="B259" s="25"/>
      <c r="C259" s="25"/>
      <c r="D259" s="26"/>
      <c r="E259" s="26"/>
      <c r="F259" s="26"/>
      <c r="G259" s="26"/>
      <c r="H259" s="26"/>
      <c r="I259" s="41"/>
      <c r="J259" s="26"/>
      <c r="K259" s="26"/>
      <c r="L259" s="26"/>
      <c r="M259" s="26"/>
      <c r="N259" s="26"/>
    </row>
    <row r="260" spans="1:22" s="18" customFormat="1" ht="35.25" customHeight="1" x14ac:dyDescent="0.3">
      <c r="A260" s="25"/>
      <c r="B260" s="25"/>
      <c r="C260" s="25"/>
      <c r="D260" s="26"/>
      <c r="E260" s="26"/>
      <c r="F260" s="26"/>
      <c r="G260" s="26"/>
      <c r="H260" s="26"/>
      <c r="I260" s="41"/>
      <c r="J260" s="26"/>
      <c r="K260" s="26"/>
      <c r="L260" s="26"/>
      <c r="M260" s="26"/>
      <c r="N260" s="26"/>
    </row>
    <row r="261" spans="1:22" s="18" customFormat="1" ht="24" customHeight="1" x14ac:dyDescent="0.3">
      <c r="A261" s="25"/>
      <c r="B261" s="25"/>
      <c r="C261" s="25"/>
      <c r="D261" s="26"/>
      <c r="E261" s="26"/>
      <c r="F261" s="26"/>
      <c r="G261" s="26"/>
      <c r="H261" s="26"/>
      <c r="I261" s="41"/>
      <c r="J261" s="26"/>
      <c r="K261" s="26"/>
      <c r="L261" s="26"/>
      <c r="M261" s="26"/>
      <c r="N261" s="26"/>
    </row>
    <row r="262" spans="1:22" s="18" customFormat="1" ht="24" customHeight="1" x14ac:dyDescent="0.3">
      <c r="A262" s="25"/>
      <c r="B262" s="25"/>
      <c r="C262" s="25"/>
      <c r="D262" s="26"/>
      <c r="E262" s="26"/>
      <c r="F262" s="26"/>
      <c r="G262" s="26"/>
      <c r="H262" s="26"/>
      <c r="I262" s="41"/>
      <c r="J262" s="26"/>
      <c r="K262" s="26"/>
      <c r="L262" s="26"/>
      <c r="M262" s="26"/>
      <c r="N262" s="26"/>
    </row>
    <row r="263" spans="1:22" s="18" customFormat="1" ht="24" customHeight="1" x14ac:dyDescent="0.3">
      <c r="A263" s="25"/>
      <c r="B263" s="25"/>
      <c r="C263" s="25"/>
      <c r="D263" s="26"/>
      <c r="E263" s="26"/>
      <c r="F263" s="26"/>
      <c r="G263" s="26"/>
      <c r="H263" s="26"/>
      <c r="I263" s="41"/>
      <c r="J263" s="26"/>
      <c r="K263" s="26"/>
      <c r="L263" s="26"/>
      <c r="M263" s="26"/>
      <c r="N263" s="26"/>
    </row>
    <row r="264" spans="1:22" s="18" customFormat="1" ht="24" customHeight="1" x14ac:dyDescent="0.3">
      <c r="A264" s="25"/>
      <c r="B264" s="25"/>
      <c r="C264" s="25"/>
      <c r="D264" s="26"/>
      <c r="E264" s="26"/>
      <c r="F264" s="26"/>
      <c r="G264" s="26"/>
      <c r="H264" s="26"/>
      <c r="I264" s="41"/>
      <c r="J264" s="26"/>
      <c r="K264" s="26"/>
      <c r="L264" s="26"/>
      <c r="M264" s="26"/>
      <c r="N264" s="26"/>
    </row>
    <row r="265" spans="1:22" s="18" customFormat="1" ht="24" customHeight="1" x14ac:dyDescent="0.3">
      <c r="A265" s="25"/>
      <c r="B265" s="25"/>
      <c r="C265" s="25"/>
      <c r="D265" s="26"/>
      <c r="E265" s="26"/>
      <c r="F265" s="26"/>
      <c r="G265" s="26"/>
      <c r="H265" s="26"/>
      <c r="I265" s="41"/>
      <c r="J265" s="26"/>
      <c r="K265" s="26"/>
      <c r="L265" s="26"/>
      <c r="M265" s="26"/>
      <c r="N265" s="26"/>
    </row>
    <row r="266" spans="1:22" s="18" customFormat="1" ht="24" customHeight="1" x14ac:dyDescent="0.3">
      <c r="A266" s="25"/>
      <c r="B266" s="25"/>
      <c r="C266" s="25"/>
      <c r="D266" s="26"/>
      <c r="E266" s="26"/>
      <c r="F266" s="26"/>
      <c r="G266" s="26"/>
      <c r="H266" s="26"/>
      <c r="I266" s="41"/>
      <c r="J266" s="26"/>
      <c r="K266" s="26"/>
      <c r="L266" s="26"/>
      <c r="M266" s="26"/>
      <c r="N266" s="26"/>
    </row>
    <row r="267" spans="1:22" s="18" customFormat="1" ht="24" customHeight="1" x14ac:dyDescent="0.3">
      <c r="A267" s="25"/>
      <c r="B267" s="25"/>
      <c r="C267" s="25"/>
      <c r="D267" s="26"/>
      <c r="E267" s="26"/>
      <c r="F267" s="26"/>
      <c r="G267" s="26"/>
      <c r="H267" s="26"/>
      <c r="I267" s="41"/>
      <c r="J267" s="26"/>
      <c r="K267" s="26"/>
      <c r="L267" s="26"/>
      <c r="M267" s="26"/>
      <c r="N267" s="26"/>
    </row>
    <row r="268" spans="1:22" s="18" customFormat="1" ht="24" customHeight="1" x14ac:dyDescent="0.3">
      <c r="A268" s="25"/>
      <c r="B268" s="25"/>
      <c r="C268" s="25"/>
      <c r="D268" s="26"/>
      <c r="E268" s="26"/>
      <c r="F268" s="26"/>
      <c r="G268" s="26"/>
      <c r="H268" s="26"/>
      <c r="I268" s="41"/>
      <c r="J268" s="26"/>
      <c r="K268" s="26"/>
      <c r="L268" s="26"/>
      <c r="M268" s="26"/>
      <c r="N268" s="26"/>
    </row>
    <row r="269" spans="1:22" s="18" customFormat="1" ht="24" customHeight="1" x14ac:dyDescent="0.3">
      <c r="A269" s="25"/>
      <c r="B269" s="25"/>
      <c r="C269" s="25"/>
      <c r="D269" s="26"/>
      <c r="E269" s="26"/>
      <c r="F269" s="26"/>
      <c r="G269" s="26"/>
      <c r="H269" s="26"/>
      <c r="I269" s="41"/>
      <c r="J269" s="26"/>
      <c r="K269" s="26"/>
      <c r="L269" s="26"/>
      <c r="M269" s="26"/>
      <c r="N269" s="26"/>
    </row>
    <row r="270" spans="1:22" s="18" customFormat="1" ht="24" customHeight="1" x14ac:dyDescent="0.3">
      <c r="A270" s="25"/>
      <c r="B270" s="25"/>
      <c r="C270" s="25"/>
      <c r="D270" s="26"/>
      <c r="E270" s="26"/>
      <c r="F270" s="26"/>
      <c r="G270" s="26"/>
      <c r="H270" s="26"/>
      <c r="I270" s="41"/>
      <c r="J270" s="26"/>
      <c r="K270" s="26"/>
      <c r="L270" s="26"/>
      <c r="M270" s="26"/>
      <c r="N270" s="26"/>
    </row>
    <row r="271" spans="1:22" s="18" customFormat="1" ht="24" customHeight="1" x14ac:dyDescent="0.3">
      <c r="A271" s="25"/>
      <c r="B271" s="25"/>
      <c r="C271" s="25"/>
      <c r="D271" s="26"/>
      <c r="E271" s="26"/>
      <c r="F271" s="26"/>
      <c r="G271" s="26"/>
      <c r="H271" s="26"/>
      <c r="I271" s="41"/>
      <c r="J271" s="26"/>
      <c r="K271" s="26"/>
      <c r="L271" s="26"/>
      <c r="M271" s="26"/>
      <c r="N271" s="26"/>
    </row>
    <row r="272" spans="1:22" s="18" customFormat="1" ht="24" customHeight="1" x14ac:dyDescent="0.3">
      <c r="A272" s="25"/>
      <c r="B272" s="25"/>
      <c r="C272" s="25"/>
      <c r="D272" s="26"/>
      <c r="E272" s="26"/>
      <c r="F272" s="26"/>
      <c r="G272" s="26"/>
      <c r="H272" s="26"/>
      <c r="I272" s="41"/>
      <c r="J272" s="26"/>
      <c r="K272" s="26"/>
      <c r="L272" s="26"/>
      <c r="M272" s="26"/>
      <c r="N272" s="26"/>
      <c r="V272" s="18" t="s">
        <v>83</v>
      </c>
    </row>
    <row r="273" spans="1:15" s="18" customFormat="1" ht="30" customHeight="1" x14ac:dyDescent="0.3">
      <c r="A273" s="25"/>
      <c r="B273" s="25"/>
      <c r="C273" s="25"/>
      <c r="D273" s="26"/>
      <c r="E273" s="26"/>
      <c r="F273" s="26"/>
      <c r="G273" s="26"/>
      <c r="H273" s="26"/>
      <c r="I273" s="41"/>
      <c r="J273" s="26"/>
      <c r="K273" s="26"/>
      <c r="L273" s="26"/>
      <c r="M273" s="26"/>
      <c r="N273" s="26"/>
    </row>
    <row r="274" spans="1:15" s="18" customFormat="1" ht="29.4" customHeight="1" x14ac:dyDescent="0.3">
      <c r="A274" s="25"/>
      <c r="B274" s="25"/>
      <c r="C274" s="25"/>
      <c r="D274" s="26"/>
      <c r="E274" s="26"/>
      <c r="F274" s="26"/>
      <c r="G274" s="26"/>
      <c r="H274" s="26"/>
      <c r="I274" s="41"/>
      <c r="J274" s="26"/>
      <c r="K274" s="26"/>
      <c r="L274" s="26"/>
      <c r="M274" s="26"/>
      <c r="N274" s="26"/>
    </row>
    <row r="275" spans="1:15" s="33" customFormat="1" ht="23.4" customHeight="1" x14ac:dyDescent="0.3">
      <c r="A275" s="25"/>
      <c r="B275" s="25"/>
      <c r="C275" s="25"/>
      <c r="D275" s="26"/>
      <c r="E275" s="26"/>
      <c r="F275" s="26"/>
      <c r="G275" s="26"/>
      <c r="H275" s="26"/>
      <c r="I275" s="41"/>
      <c r="J275" s="26"/>
      <c r="K275" s="26"/>
      <c r="L275" s="26"/>
      <c r="M275" s="26"/>
      <c r="N275" s="26"/>
    </row>
    <row r="276" spans="1:15" s="33" customFormat="1" ht="23.4" customHeight="1" x14ac:dyDescent="0.3">
      <c r="A276" s="25"/>
      <c r="B276" s="25"/>
      <c r="C276" s="25"/>
      <c r="D276" s="26"/>
      <c r="E276" s="26"/>
      <c r="F276" s="26"/>
      <c r="G276" s="26"/>
      <c r="H276" s="26"/>
      <c r="I276" s="41"/>
      <c r="J276" s="26"/>
      <c r="K276" s="26"/>
      <c r="L276" s="26"/>
      <c r="M276" s="26"/>
      <c r="N276" s="26"/>
    </row>
    <row r="277" spans="1:15" s="33" customFormat="1" ht="32.25" customHeight="1" x14ac:dyDescent="0.3">
      <c r="A277" s="25"/>
      <c r="B277" s="25"/>
      <c r="C277" s="25"/>
      <c r="D277" s="26"/>
      <c r="E277" s="26"/>
      <c r="F277" s="26"/>
      <c r="G277" s="26"/>
      <c r="H277" s="26"/>
      <c r="I277" s="41"/>
      <c r="J277" s="26"/>
      <c r="K277" s="26"/>
      <c r="L277" s="26"/>
      <c r="M277" s="26"/>
      <c r="N277" s="26"/>
    </row>
    <row r="279" spans="1:15" x14ac:dyDescent="0.3">
      <c r="O279" s="25" t="s">
        <v>82</v>
      </c>
    </row>
  </sheetData>
  <autoFilter ref="A5:H149"/>
  <mergeCells count="9">
    <mergeCell ref="A206:E206"/>
    <mergeCell ref="A207:E207"/>
    <mergeCell ref="B208:C208"/>
    <mergeCell ref="A1:I1"/>
    <mergeCell ref="L1:N1"/>
    <mergeCell ref="A2:O2"/>
    <mergeCell ref="A3:O3"/>
    <mergeCell ref="A204:C204"/>
    <mergeCell ref="A205:E205"/>
  </mergeCells>
  <conditionalFormatting sqref="B24:B38 A154:A163 A184:G192 I184:I192 I174:K183 A175:G182 I154:K163 A199:G203 I199:K203 B40:B44 A46:G51 I46:K51 A54:G59 I53:K63 A66:G67 I66:K67 A95:G98 I95:K98 I121:K124 A121:G124 A128:G133 I128:K137 A165:A166 I164:J164 L164 A194:G197 A174 A183 A9:G16 A8 C8:G8 A53:D53 A61:G63 A60:D60 A135:G137 A134:D134">
    <cfRule type="cellIs" dxfId="347" priority="174" operator="equal">
      <formula>0</formula>
    </cfRule>
  </conditionalFormatting>
  <conditionalFormatting sqref="I36:I38 I42:I44 I40 I46">
    <cfRule type="cellIs" dxfId="346" priority="170" operator="equal">
      <formula>0</formula>
    </cfRule>
  </conditionalFormatting>
  <conditionalFormatting sqref="C24:G27 C29:G30 C28:D28">
    <cfRule type="cellIs" dxfId="345" priority="168" operator="equal">
      <formula>0</formula>
    </cfRule>
  </conditionalFormatting>
  <conditionalFormatting sqref="B6">
    <cfRule type="cellIs" dxfId="344" priority="173" operator="equal">
      <formula>0</formula>
    </cfRule>
  </conditionalFormatting>
  <conditionalFormatting sqref="A20:D20 A22:G27 A155:G163 A154 D154:G154 A40:G40 A165:G166 E164:G164 A42:G44 A41:D41 A29:G34 A28:D28 A36:G38 A35:D35">
    <cfRule type="cellIs" dxfId="343" priority="169" operator="equal">
      <formula>0</formula>
    </cfRule>
  </conditionalFormatting>
  <conditionalFormatting sqref="B19">
    <cfRule type="cellIs" dxfId="342" priority="166" operator="equal">
      <formula>0</formula>
    </cfRule>
  </conditionalFormatting>
  <conditionalFormatting sqref="I31:I34">
    <cfRule type="cellIs" dxfId="341" priority="171" operator="equal">
      <formula>0</formula>
    </cfRule>
  </conditionalFormatting>
  <conditionalFormatting sqref="A19 C19:G19 I19:K19">
    <cfRule type="cellIs" dxfId="340" priority="165" operator="equal">
      <formula>0</formula>
    </cfRule>
  </conditionalFormatting>
  <conditionalFormatting sqref="A24:A30 J20:K20 I22:K38 I40:K44">
    <cfRule type="cellIs" dxfId="339" priority="172" operator="equal">
      <formula>0</formula>
    </cfRule>
  </conditionalFormatting>
  <conditionalFormatting sqref="I20">
    <cfRule type="cellIs" dxfId="338" priority="167" operator="equal">
      <formula>0</formula>
    </cfRule>
  </conditionalFormatting>
  <conditionalFormatting sqref="B155:B163 B165:B166">
    <cfRule type="cellIs" dxfId="337" priority="164" operator="equal">
      <formula>0</formula>
    </cfRule>
  </conditionalFormatting>
  <conditionalFormatting sqref="C155:G163 D154:G154 C165:G166 E164:G164">
    <cfRule type="cellIs" dxfId="336" priority="163" operator="equal">
      <formula>0</formula>
    </cfRule>
  </conditionalFormatting>
  <conditionalFormatting sqref="I21:K21">
    <cfRule type="cellIs" dxfId="335" priority="162" operator="equal">
      <formula>0</formula>
    </cfRule>
  </conditionalFormatting>
  <conditionalFormatting sqref="A21:G21">
    <cfRule type="cellIs" dxfId="334" priority="161" operator="equal">
      <formula>0</formula>
    </cfRule>
  </conditionalFormatting>
  <conditionalFormatting sqref="A52 C52:G52 I52:K52">
    <cfRule type="cellIs" dxfId="333" priority="160" operator="equal">
      <formula>0</formula>
    </cfRule>
  </conditionalFormatting>
  <conditionalFormatting sqref="B99">
    <cfRule type="cellIs" dxfId="332" priority="158" operator="equal">
      <formula>0</formula>
    </cfRule>
  </conditionalFormatting>
  <conditionalFormatting sqref="A99 C99:G99 I99:K99">
    <cfRule type="cellIs" dxfId="331" priority="157" operator="equal">
      <formula>0</formula>
    </cfRule>
  </conditionalFormatting>
  <conditionalFormatting sqref="A68 C68:G68 I68:K68">
    <cfRule type="cellIs" dxfId="330" priority="159" operator="equal">
      <formula>0</formula>
    </cfRule>
  </conditionalFormatting>
  <conditionalFormatting sqref="A114 C114:G114 I114:K114">
    <cfRule type="cellIs" dxfId="329" priority="152" operator="equal">
      <formula>0</formula>
    </cfRule>
  </conditionalFormatting>
  <conditionalFormatting sqref="B52">
    <cfRule type="cellIs" dxfId="328" priority="156" operator="equal">
      <formula>0</formula>
    </cfRule>
  </conditionalFormatting>
  <conditionalFormatting sqref="B68">
    <cfRule type="cellIs" dxfId="327" priority="155" operator="equal">
      <formula>0</formula>
    </cfRule>
  </conditionalFormatting>
  <conditionalFormatting sqref="A100 C100:G100 I100:K100">
    <cfRule type="cellIs" dxfId="326" priority="153" operator="equal">
      <formula>0</formula>
    </cfRule>
  </conditionalFormatting>
  <conditionalFormatting sqref="B100">
    <cfRule type="cellIs" dxfId="325" priority="154" operator="equal">
      <formula>0</formula>
    </cfRule>
  </conditionalFormatting>
  <conditionalFormatting sqref="B153">
    <cfRule type="cellIs" dxfId="324" priority="146" operator="equal">
      <formula>0</formula>
    </cfRule>
  </conditionalFormatting>
  <conditionalFormatting sqref="A174 D174:G174 A183 D183:G183">
    <cfRule type="cellIs" dxfId="323" priority="141" operator="equal">
      <formula>0</formula>
    </cfRule>
  </conditionalFormatting>
  <conditionalFormatting sqref="A125 C125:G125 I125:K125">
    <cfRule type="cellIs" dxfId="322" priority="151" operator="equal">
      <formula>0</formula>
    </cfRule>
  </conditionalFormatting>
  <conditionalFormatting sqref="B114">
    <cfRule type="cellIs" dxfId="321" priority="150" operator="equal">
      <formula>0</formula>
    </cfRule>
  </conditionalFormatting>
  <conditionalFormatting sqref="B125">
    <cfRule type="cellIs" dxfId="320" priority="149" operator="equal">
      <formula>0</formula>
    </cfRule>
  </conditionalFormatting>
  <conditionalFormatting sqref="B154">
    <cfRule type="cellIs" dxfId="319" priority="144" operator="equal">
      <formula>0</formula>
    </cfRule>
  </conditionalFormatting>
  <conditionalFormatting sqref="A153 C153:G153 I153:K153">
    <cfRule type="cellIs" dxfId="318" priority="145" operator="equal">
      <formula>0</formula>
    </cfRule>
  </conditionalFormatting>
  <conditionalFormatting sqref="A152 C152:G152 I152:K152">
    <cfRule type="cellIs" dxfId="317" priority="147" operator="equal">
      <formula>0</formula>
    </cfRule>
  </conditionalFormatting>
  <conditionalFormatting sqref="B152">
    <cfRule type="cellIs" dxfId="316" priority="148" operator="equal">
      <formula>0</formula>
    </cfRule>
  </conditionalFormatting>
  <conditionalFormatting sqref="B154">
    <cfRule type="cellIs" dxfId="315" priority="143" operator="equal">
      <formula>0</formula>
    </cfRule>
  </conditionalFormatting>
  <conditionalFormatting sqref="C154">
    <cfRule type="cellIs" dxfId="314" priority="142" operator="equal">
      <formula>0</formula>
    </cfRule>
  </conditionalFormatting>
  <conditionalFormatting sqref="D174:G174 D183:G183">
    <cfRule type="cellIs" dxfId="313" priority="140" operator="equal">
      <formula>0</formula>
    </cfRule>
  </conditionalFormatting>
  <conditionalFormatting sqref="I168:K173">
    <cfRule type="cellIs" dxfId="312" priority="135" operator="equal">
      <formula>0</formula>
    </cfRule>
  </conditionalFormatting>
  <conditionalFormatting sqref="A168:G173">
    <cfRule type="cellIs" dxfId="311" priority="134" operator="equal">
      <formula>0</formula>
    </cfRule>
  </conditionalFormatting>
  <conditionalFormatting sqref="A167 C167:G167 I167:K167">
    <cfRule type="cellIs" dxfId="310" priority="138" operator="equal">
      <formula>0</formula>
    </cfRule>
  </conditionalFormatting>
  <conditionalFormatting sqref="B168:B173">
    <cfRule type="cellIs" dxfId="309" priority="137" operator="equal">
      <formula>0</formula>
    </cfRule>
  </conditionalFormatting>
  <conditionalFormatting sqref="B167">
    <cfRule type="cellIs" dxfId="308" priority="139" operator="equal">
      <formula>0</formula>
    </cfRule>
  </conditionalFormatting>
  <conditionalFormatting sqref="E168:G168">
    <cfRule type="cellIs" dxfId="307" priority="136" operator="equal">
      <formula>0</formula>
    </cfRule>
  </conditionalFormatting>
  <conditionalFormatting sqref="B174">
    <cfRule type="cellIs" dxfId="306" priority="132" operator="equal">
      <formula>0</formula>
    </cfRule>
  </conditionalFormatting>
  <conditionalFormatting sqref="B174">
    <cfRule type="cellIs" dxfId="305" priority="133" operator="equal">
      <formula>0</formula>
    </cfRule>
  </conditionalFormatting>
  <conditionalFormatting sqref="C174">
    <cfRule type="cellIs" dxfId="304" priority="131" operator="equal">
      <formula>0</formula>
    </cfRule>
  </conditionalFormatting>
  <conditionalFormatting sqref="B183">
    <cfRule type="cellIs" dxfId="303" priority="130" operator="equal">
      <formula>0</formula>
    </cfRule>
  </conditionalFormatting>
  <conditionalFormatting sqref="B183">
    <cfRule type="cellIs" dxfId="302" priority="129" operator="equal">
      <formula>0</formula>
    </cfRule>
  </conditionalFormatting>
  <conditionalFormatting sqref="C183">
    <cfRule type="cellIs" dxfId="301" priority="128" operator="equal">
      <formula>0</formula>
    </cfRule>
  </conditionalFormatting>
  <conditionalFormatting sqref="A198 C198:G198 I198:K198">
    <cfRule type="cellIs" dxfId="300" priority="126" operator="equal">
      <formula>0</formula>
    </cfRule>
  </conditionalFormatting>
  <conditionalFormatting sqref="B198">
    <cfRule type="cellIs" dxfId="299" priority="127" operator="equal">
      <formula>0</formula>
    </cfRule>
  </conditionalFormatting>
  <conditionalFormatting sqref="E199:G199">
    <cfRule type="cellIs" dxfId="298" priority="125" operator="equal">
      <formula>0</formula>
    </cfRule>
  </conditionalFormatting>
  <conditionalFormatting sqref="B18">
    <cfRule type="cellIs" dxfId="297" priority="124" operator="equal">
      <formula>0</formula>
    </cfRule>
  </conditionalFormatting>
  <conditionalFormatting sqref="A18:G18">
    <cfRule type="cellIs" dxfId="296" priority="122" operator="equal">
      <formula>0</formula>
    </cfRule>
  </conditionalFormatting>
  <conditionalFormatting sqref="I8:K8">
    <cfRule type="cellIs" dxfId="295" priority="123" operator="equal">
      <formula>0</formula>
    </cfRule>
  </conditionalFormatting>
  <conditionalFormatting sqref="I16:K16">
    <cfRule type="cellIs" dxfId="294" priority="121" operator="equal">
      <formula>0</formula>
    </cfRule>
  </conditionalFormatting>
  <conditionalFormatting sqref="J18">
    <cfRule type="cellIs" dxfId="293" priority="115" operator="equal">
      <formula>0</formula>
    </cfRule>
  </conditionalFormatting>
  <conditionalFormatting sqref="B17">
    <cfRule type="cellIs" dxfId="292" priority="120" operator="equal">
      <formula>0</formula>
    </cfRule>
  </conditionalFormatting>
  <conditionalFormatting sqref="A17:G17">
    <cfRule type="cellIs" dxfId="291" priority="118" operator="equal">
      <formula>0</formula>
    </cfRule>
  </conditionalFormatting>
  <conditionalFormatting sqref="I17:K17">
    <cfRule type="cellIs" dxfId="290" priority="119" operator="equal">
      <formula>0</formula>
    </cfRule>
  </conditionalFormatting>
  <conditionalFormatting sqref="K18">
    <cfRule type="cellIs" dxfId="289" priority="117" operator="equal">
      <formula>0</formula>
    </cfRule>
  </conditionalFormatting>
  <conditionalFormatting sqref="I18">
    <cfRule type="cellIs" dxfId="288" priority="116" operator="equal">
      <formula>0</formula>
    </cfRule>
  </conditionalFormatting>
  <conditionalFormatting sqref="B39">
    <cfRule type="cellIs" dxfId="287" priority="114" operator="equal">
      <formula>0</formula>
    </cfRule>
  </conditionalFormatting>
  <conditionalFormatting sqref="A39:G39">
    <cfRule type="cellIs" dxfId="286" priority="111" operator="equal">
      <formula>0</formula>
    </cfRule>
  </conditionalFormatting>
  <conditionalFormatting sqref="I39">
    <cfRule type="cellIs" dxfId="285" priority="112" operator="equal">
      <formula>0</formula>
    </cfRule>
  </conditionalFormatting>
  <conditionalFormatting sqref="I39:K39">
    <cfRule type="cellIs" dxfId="284" priority="113" operator="equal">
      <formula>0</formula>
    </cfRule>
  </conditionalFormatting>
  <conditionalFormatting sqref="B45">
    <cfRule type="cellIs" dxfId="283" priority="110" operator="equal">
      <formula>0</formula>
    </cfRule>
  </conditionalFormatting>
  <conditionalFormatting sqref="A45:G45">
    <cfRule type="cellIs" dxfId="282" priority="107" operator="equal">
      <formula>0</formula>
    </cfRule>
  </conditionalFormatting>
  <conditionalFormatting sqref="I45">
    <cfRule type="cellIs" dxfId="281" priority="108" operator="equal">
      <formula>0</formula>
    </cfRule>
  </conditionalFormatting>
  <conditionalFormatting sqref="I45:K45">
    <cfRule type="cellIs" dxfId="280" priority="109" operator="equal">
      <formula>0</formula>
    </cfRule>
  </conditionalFormatting>
  <conditionalFormatting sqref="B65">
    <cfRule type="cellIs" dxfId="279" priority="106" operator="equal">
      <formula>0</formula>
    </cfRule>
  </conditionalFormatting>
  <conditionalFormatting sqref="I61:I63 I65">
    <cfRule type="cellIs" dxfId="278" priority="103" operator="equal">
      <formula>0</formula>
    </cfRule>
  </conditionalFormatting>
  <conditionalFormatting sqref="A65:G65">
    <cfRule type="cellIs" dxfId="277" priority="102" operator="equal">
      <formula>0</formula>
    </cfRule>
  </conditionalFormatting>
  <conditionalFormatting sqref="I56:I59">
    <cfRule type="cellIs" dxfId="276" priority="104" operator="equal">
      <formula>0</formula>
    </cfRule>
  </conditionalFormatting>
  <conditionalFormatting sqref="I65:K65">
    <cfRule type="cellIs" dxfId="275" priority="105" operator="equal">
      <formula>0</formula>
    </cfRule>
  </conditionalFormatting>
  <conditionalFormatting sqref="B64">
    <cfRule type="cellIs" dxfId="274" priority="101" operator="equal">
      <formula>0</formula>
    </cfRule>
  </conditionalFormatting>
  <conditionalFormatting sqref="A64:G64">
    <cfRule type="cellIs" dxfId="273" priority="98" operator="equal">
      <formula>0</formula>
    </cfRule>
  </conditionalFormatting>
  <conditionalFormatting sqref="I64">
    <cfRule type="cellIs" dxfId="272" priority="99" operator="equal">
      <formula>0</formula>
    </cfRule>
  </conditionalFormatting>
  <conditionalFormatting sqref="I64:K64">
    <cfRule type="cellIs" dxfId="271" priority="100" operator="equal">
      <formula>0</formula>
    </cfRule>
  </conditionalFormatting>
  <conditionalFormatting sqref="B73:B87 B89:B93">
    <cfRule type="cellIs" dxfId="270" priority="97" operator="equal">
      <formula>0</formula>
    </cfRule>
  </conditionalFormatting>
  <conditionalFormatting sqref="I85:I87 I91:I93 I89 I95">
    <cfRule type="cellIs" dxfId="269" priority="94" operator="equal">
      <formula>0</formula>
    </cfRule>
  </conditionalFormatting>
  <conditionalFormatting sqref="C73:G76 C78:G79 C77:D77">
    <cfRule type="cellIs" dxfId="268" priority="92" operator="equal">
      <formula>0</formula>
    </cfRule>
  </conditionalFormatting>
  <conditionalFormatting sqref="A69:D69 A71:G76 A89:G89 A91:G93 A90:D90 A78:G83 A77:D77 A85:G87 A84:D84">
    <cfRule type="cellIs" dxfId="267" priority="93" operator="equal">
      <formula>0</formula>
    </cfRule>
  </conditionalFormatting>
  <conditionalFormatting sqref="I80:I83">
    <cfRule type="cellIs" dxfId="266" priority="95" operator="equal">
      <formula>0</formula>
    </cfRule>
  </conditionalFormatting>
  <conditionalFormatting sqref="A73:A79 J69:K69 I71:K87 I89:K93">
    <cfRule type="cellIs" dxfId="265" priority="96" operator="equal">
      <formula>0</formula>
    </cfRule>
  </conditionalFormatting>
  <conditionalFormatting sqref="I69">
    <cfRule type="cellIs" dxfId="264" priority="91" operator="equal">
      <formula>0</formula>
    </cfRule>
  </conditionalFormatting>
  <conditionalFormatting sqref="I70:K70">
    <cfRule type="cellIs" dxfId="263" priority="90" operator="equal">
      <formula>0</formula>
    </cfRule>
  </conditionalFormatting>
  <conditionalFormatting sqref="A70:G70">
    <cfRule type="cellIs" dxfId="262" priority="89" operator="equal">
      <formula>0</formula>
    </cfRule>
  </conditionalFormatting>
  <conditionalFormatting sqref="B88">
    <cfRule type="cellIs" dxfId="261" priority="88" operator="equal">
      <formula>0</formula>
    </cfRule>
  </conditionalFormatting>
  <conditionalFormatting sqref="A88:G88">
    <cfRule type="cellIs" dxfId="260" priority="85" operator="equal">
      <formula>0</formula>
    </cfRule>
  </conditionalFormatting>
  <conditionalFormatting sqref="I88">
    <cfRule type="cellIs" dxfId="259" priority="86" operator="equal">
      <formula>0</formula>
    </cfRule>
  </conditionalFormatting>
  <conditionalFormatting sqref="I88:K88">
    <cfRule type="cellIs" dxfId="258" priority="87" operator="equal">
      <formula>0</formula>
    </cfRule>
  </conditionalFormatting>
  <conditionalFormatting sqref="B94">
    <cfRule type="cellIs" dxfId="257" priority="84" operator="equal">
      <formula>0</formula>
    </cfRule>
  </conditionalFormatting>
  <conditionalFormatting sqref="A94:G94">
    <cfRule type="cellIs" dxfId="256" priority="81" operator="equal">
      <formula>0</formula>
    </cfRule>
  </conditionalFormatting>
  <conditionalFormatting sqref="I94">
    <cfRule type="cellIs" dxfId="255" priority="82" operator="equal">
      <formula>0</formula>
    </cfRule>
  </conditionalFormatting>
  <conditionalFormatting sqref="I94:K94">
    <cfRule type="cellIs" dxfId="254" priority="83" operator="equal">
      <formula>0</formula>
    </cfRule>
  </conditionalFormatting>
  <conditionalFormatting sqref="B101:B111 B113">
    <cfRule type="cellIs" dxfId="253" priority="80" operator="equal">
      <formula>0</formula>
    </cfRule>
  </conditionalFormatting>
  <conditionalFormatting sqref="I109:I111 I113">
    <cfRule type="cellIs" dxfId="252" priority="77" operator="equal">
      <formula>0</formula>
    </cfRule>
  </conditionalFormatting>
  <conditionalFormatting sqref="C102:G103 C101:D101">
    <cfRule type="cellIs" dxfId="251" priority="75" operator="equal">
      <formula>0</formula>
    </cfRule>
  </conditionalFormatting>
  <conditionalFormatting sqref="A102:G107 A113:G113 A101:D101 A109:G111 A108:D108">
    <cfRule type="cellIs" dxfId="250" priority="76" operator="equal">
      <formula>0</formula>
    </cfRule>
  </conditionalFormatting>
  <conditionalFormatting sqref="I104:I107">
    <cfRule type="cellIs" dxfId="249" priority="78" operator="equal">
      <formula>0</formula>
    </cfRule>
  </conditionalFormatting>
  <conditionalFormatting sqref="A101:A103 I101:K111 I113:K113">
    <cfRule type="cellIs" dxfId="248" priority="79" operator="equal">
      <formula>0</formula>
    </cfRule>
  </conditionalFormatting>
  <conditionalFormatting sqref="B112">
    <cfRule type="cellIs" dxfId="247" priority="74" operator="equal">
      <formula>0</formula>
    </cfRule>
  </conditionalFormatting>
  <conditionalFormatting sqref="A112:G112">
    <cfRule type="cellIs" dxfId="246" priority="71" operator="equal">
      <formula>0</formula>
    </cfRule>
  </conditionalFormatting>
  <conditionalFormatting sqref="I112">
    <cfRule type="cellIs" dxfId="245" priority="72" operator="equal">
      <formula>0</formula>
    </cfRule>
  </conditionalFormatting>
  <conditionalFormatting sqref="I112:K112">
    <cfRule type="cellIs" dxfId="244" priority="73" operator="equal">
      <formula>0</formula>
    </cfRule>
  </conditionalFormatting>
  <conditionalFormatting sqref="B115:B118 B120">
    <cfRule type="cellIs" dxfId="243" priority="70" operator="equal">
      <formula>0</formula>
    </cfRule>
  </conditionalFormatting>
  <conditionalFormatting sqref="I116:I118 I120">
    <cfRule type="cellIs" dxfId="242" priority="68" operator="equal">
      <formula>0</formula>
    </cfRule>
  </conditionalFormatting>
  <conditionalFormatting sqref="A116:G118 A120:G120 A115:D115">
    <cfRule type="cellIs" dxfId="241" priority="67" operator="equal">
      <formula>0</formula>
    </cfRule>
  </conditionalFormatting>
  <conditionalFormatting sqref="I115:K118 I120:K120">
    <cfRule type="cellIs" dxfId="240" priority="69" operator="equal">
      <formula>0</formula>
    </cfRule>
  </conditionalFormatting>
  <conditionalFormatting sqref="B119">
    <cfRule type="cellIs" dxfId="239" priority="66" operator="equal">
      <formula>0</formula>
    </cfRule>
  </conditionalFormatting>
  <conditionalFormatting sqref="A119:G119">
    <cfRule type="cellIs" dxfId="238" priority="63" operator="equal">
      <formula>0</formula>
    </cfRule>
  </conditionalFormatting>
  <conditionalFormatting sqref="I119">
    <cfRule type="cellIs" dxfId="237" priority="64" operator="equal">
      <formula>0</formula>
    </cfRule>
  </conditionalFormatting>
  <conditionalFormatting sqref="I119:K119">
    <cfRule type="cellIs" dxfId="236" priority="65" operator="equal">
      <formula>0</formula>
    </cfRule>
  </conditionalFormatting>
  <conditionalFormatting sqref="A145:G151 I145:K146 I150:K151 J147:K148">
    <cfRule type="cellIs" dxfId="235" priority="62" operator="equal">
      <formula>0</formula>
    </cfRule>
  </conditionalFormatting>
  <conditionalFormatting sqref="B139:B143">
    <cfRule type="cellIs" dxfId="234" priority="61" operator="equal">
      <formula>0</formula>
    </cfRule>
  </conditionalFormatting>
  <conditionalFormatting sqref="I135:I137 I141:I143 I139 I145">
    <cfRule type="cellIs" dxfId="233" priority="59" operator="equal">
      <formula>0</formula>
    </cfRule>
  </conditionalFormatting>
  <conditionalFormatting sqref="C130:G133">
    <cfRule type="cellIs" dxfId="232" priority="57" operator="equal">
      <formula>0</formula>
    </cfRule>
  </conditionalFormatting>
  <conditionalFormatting sqref="A126:D126 A139:G139 A141:G143 A140:D140">
    <cfRule type="cellIs" dxfId="231" priority="58" operator="equal">
      <formula>0</formula>
    </cfRule>
  </conditionalFormatting>
  <conditionalFormatting sqref="A130:A133 J126:K126 I139:K143">
    <cfRule type="cellIs" dxfId="230" priority="60" operator="equal">
      <formula>0</formula>
    </cfRule>
  </conditionalFormatting>
  <conditionalFormatting sqref="I126">
    <cfRule type="cellIs" dxfId="229" priority="56" operator="equal">
      <formula>0</formula>
    </cfRule>
  </conditionalFormatting>
  <conditionalFormatting sqref="I127:K127">
    <cfRule type="cellIs" dxfId="228" priority="55" operator="equal">
      <formula>0</formula>
    </cfRule>
  </conditionalFormatting>
  <conditionalFormatting sqref="A127:G127">
    <cfRule type="cellIs" dxfId="227" priority="54" operator="equal">
      <formula>0</formula>
    </cfRule>
  </conditionalFormatting>
  <conditionalFormatting sqref="B138">
    <cfRule type="cellIs" dxfId="226" priority="53" operator="equal">
      <formula>0</formula>
    </cfRule>
  </conditionalFormatting>
  <conditionalFormatting sqref="A138:G138">
    <cfRule type="cellIs" dxfId="225" priority="50" operator="equal">
      <formula>0</formula>
    </cfRule>
  </conditionalFormatting>
  <conditionalFormatting sqref="I138">
    <cfRule type="cellIs" dxfId="224" priority="51" operator="equal">
      <formula>0</formula>
    </cfRule>
  </conditionalFormatting>
  <conditionalFormatting sqref="I138:K138">
    <cfRule type="cellIs" dxfId="223" priority="52" operator="equal">
      <formula>0</formula>
    </cfRule>
  </conditionalFormatting>
  <conditionalFormatting sqref="B144">
    <cfRule type="cellIs" dxfId="222" priority="49" operator="equal">
      <formula>0</formula>
    </cfRule>
  </conditionalFormatting>
  <conditionalFormatting sqref="A144:G144">
    <cfRule type="cellIs" dxfId="221" priority="46" operator="equal">
      <formula>0</formula>
    </cfRule>
  </conditionalFormatting>
  <conditionalFormatting sqref="I144">
    <cfRule type="cellIs" dxfId="220" priority="47" operator="equal">
      <formula>0</formula>
    </cfRule>
  </conditionalFormatting>
  <conditionalFormatting sqref="I144:K144">
    <cfRule type="cellIs" dxfId="219" priority="48" operator="equal">
      <formula>0</formula>
    </cfRule>
  </conditionalFormatting>
  <conditionalFormatting sqref="I147">
    <cfRule type="cellIs" dxfId="218" priority="45" operator="equal">
      <formula>0</formula>
    </cfRule>
  </conditionalFormatting>
  <conditionalFormatting sqref="J149:K149">
    <cfRule type="cellIs" dxfId="217" priority="42" operator="equal">
      <formula>0</formula>
    </cfRule>
  </conditionalFormatting>
  <conditionalFormatting sqref="I148">
    <cfRule type="cellIs" dxfId="216" priority="44" operator="equal">
      <formula>0</formula>
    </cfRule>
  </conditionalFormatting>
  <conditionalFormatting sqref="I149">
    <cfRule type="cellIs" dxfId="215" priority="43" operator="equal">
      <formula>0</formula>
    </cfRule>
  </conditionalFormatting>
  <conditionalFormatting sqref="A164:D164">
    <cfRule type="cellIs" dxfId="214" priority="41" operator="equal">
      <formula>0</formula>
    </cfRule>
  </conditionalFormatting>
  <conditionalFormatting sqref="I165:J166 L165:L166">
    <cfRule type="cellIs" dxfId="213" priority="40" operator="equal">
      <formula>0</formula>
    </cfRule>
  </conditionalFormatting>
  <conditionalFormatting sqref="K165:K166">
    <cfRule type="cellIs" dxfId="212" priority="39" operator="equal">
      <formula>0</formula>
    </cfRule>
  </conditionalFormatting>
  <conditionalFormatting sqref="I193:J193 L193">
    <cfRule type="cellIs" dxfId="211" priority="38" operator="equal">
      <formula>0</formula>
    </cfRule>
  </conditionalFormatting>
  <conditionalFormatting sqref="E193:G193">
    <cfRule type="cellIs" dxfId="210" priority="37" operator="equal">
      <formula>0</formula>
    </cfRule>
  </conditionalFormatting>
  <conditionalFormatting sqref="E193:G193">
    <cfRule type="cellIs" dxfId="209" priority="36" operator="equal">
      <formula>0</formula>
    </cfRule>
  </conditionalFormatting>
  <conditionalFormatting sqref="A193:D193">
    <cfRule type="cellIs" dxfId="208" priority="35" operator="equal">
      <formula>0</formula>
    </cfRule>
  </conditionalFormatting>
  <conditionalFormatting sqref="I194">
    <cfRule type="cellIs" dxfId="207" priority="34" operator="equal">
      <formula>0</formula>
    </cfRule>
  </conditionalFormatting>
  <conditionalFormatting sqref="I195">
    <cfRule type="cellIs" dxfId="206" priority="33" operator="equal">
      <formula>0</formula>
    </cfRule>
  </conditionalFormatting>
  <conditionalFormatting sqref="I196:J197 L196:L197">
    <cfRule type="cellIs" dxfId="205" priority="32" operator="equal">
      <formula>0</formula>
    </cfRule>
  </conditionalFormatting>
  <conditionalFormatting sqref="B7">
    <cfRule type="cellIs" dxfId="204" priority="31" operator="equal">
      <formula>0</formula>
    </cfRule>
  </conditionalFormatting>
  <conditionalFormatting sqref="I9:I15">
    <cfRule type="cellIs" dxfId="203" priority="30" operator="equal">
      <formula>0</formula>
    </cfRule>
  </conditionalFormatting>
  <conditionalFormatting sqref="B8">
    <cfRule type="cellIs" dxfId="202" priority="29" operator="equal">
      <formula>0</formula>
    </cfRule>
  </conditionalFormatting>
  <conditionalFormatting sqref="B8">
    <cfRule type="cellIs" dxfId="201" priority="28" operator="equal">
      <formula>0</formula>
    </cfRule>
  </conditionalFormatting>
  <conditionalFormatting sqref="E126 G126">
    <cfRule type="cellIs" dxfId="200" priority="27" operator="equal">
      <formula>0</formula>
    </cfRule>
  </conditionalFormatting>
  <conditionalFormatting sqref="E28:G28">
    <cfRule type="cellIs" dxfId="199" priority="26" operator="equal">
      <formula>0</formula>
    </cfRule>
  </conditionalFormatting>
  <conditionalFormatting sqref="E28:G28">
    <cfRule type="cellIs" dxfId="198" priority="25" operator="equal">
      <formula>0</formula>
    </cfRule>
  </conditionalFormatting>
  <conditionalFormatting sqref="E90 G90">
    <cfRule type="cellIs" dxfId="197" priority="24" operator="equal">
      <formula>0</formula>
    </cfRule>
  </conditionalFormatting>
  <conditionalFormatting sqref="E69:G69 F126">
    <cfRule type="cellIs" dxfId="196" priority="23" operator="equal">
      <formula>0</formula>
    </cfRule>
  </conditionalFormatting>
  <conditionalFormatting sqref="E41:G41 F90">
    <cfRule type="cellIs" dxfId="195" priority="22" operator="equal">
      <formula>0</formula>
    </cfRule>
  </conditionalFormatting>
  <conditionalFormatting sqref="E20:G20">
    <cfRule type="cellIs" dxfId="194" priority="21" operator="equal">
      <formula>0</formula>
    </cfRule>
  </conditionalFormatting>
  <conditionalFormatting sqref="E35:G35">
    <cfRule type="cellIs" dxfId="193" priority="20" operator="equal">
      <formula>0</formula>
    </cfRule>
  </conditionalFormatting>
  <conditionalFormatting sqref="E35:G35">
    <cfRule type="cellIs" dxfId="192" priority="19" operator="equal">
      <formula>0</formula>
    </cfRule>
  </conditionalFormatting>
  <conditionalFormatting sqref="E53:G53">
    <cfRule type="cellIs" dxfId="191" priority="18" operator="equal">
      <formula>0</formula>
    </cfRule>
  </conditionalFormatting>
  <conditionalFormatting sqref="E53:G53">
    <cfRule type="cellIs" dxfId="190" priority="17" operator="equal">
      <formula>0</formula>
    </cfRule>
  </conditionalFormatting>
  <conditionalFormatting sqref="E60:G60">
    <cfRule type="cellIs" dxfId="189" priority="16" operator="equal">
      <formula>0</formula>
    </cfRule>
  </conditionalFormatting>
  <conditionalFormatting sqref="E60:G60">
    <cfRule type="cellIs" dxfId="188" priority="15" operator="equal">
      <formula>0</formula>
    </cfRule>
  </conditionalFormatting>
  <conditionalFormatting sqref="E77:G77 F101">
    <cfRule type="cellIs" dxfId="187" priority="14" operator="equal">
      <formula>0</formula>
    </cfRule>
  </conditionalFormatting>
  <conditionalFormatting sqref="E77:G77 F101">
    <cfRule type="cellIs" dxfId="186" priority="13" operator="equal">
      <formula>0</formula>
    </cfRule>
  </conditionalFormatting>
  <conditionalFormatting sqref="E84:G84">
    <cfRule type="cellIs" dxfId="185" priority="12" operator="equal">
      <formula>0</formula>
    </cfRule>
  </conditionalFormatting>
  <conditionalFormatting sqref="E84:G84">
    <cfRule type="cellIs" dxfId="184" priority="11" operator="equal">
      <formula>0</formula>
    </cfRule>
  </conditionalFormatting>
  <conditionalFormatting sqref="E101 G101">
    <cfRule type="cellIs" dxfId="183" priority="10" operator="equal">
      <formula>0</formula>
    </cfRule>
  </conditionalFormatting>
  <conditionalFormatting sqref="E101 G101">
    <cfRule type="cellIs" dxfId="182" priority="9" operator="equal">
      <formula>0</formula>
    </cfRule>
  </conditionalFormatting>
  <conditionalFormatting sqref="E108:G108">
    <cfRule type="cellIs" dxfId="181" priority="8" operator="equal">
      <formula>0</formula>
    </cfRule>
  </conditionalFormatting>
  <conditionalFormatting sqref="E108:G108">
    <cfRule type="cellIs" dxfId="180" priority="7" operator="equal">
      <formula>0</formula>
    </cfRule>
  </conditionalFormatting>
  <conditionalFormatting sqref="E115:G115">
    <cfRule type="cellIs" dxfId="179" priority="6" operator="equal">
      <formula>0</formula>
    </cfRule>
  </conditionalFormatting>
  <conditionalFormatting sqref="E115:G115">
    <cfRule type="cellIs" dxfId="178" priority="5" operator="equal">
      <formula>0</formula>
    </cfRule>
  </conditionalFormatting>
  <conditionalFormatting sqref="E134:G134">
    <cfRule type="cellIs" dxfId="177" priority="4" operator="equal">
      <formula>0</formula>
    </cfRule>
  </conditionalFormatting>
  <conditionalFormatting sqref="E134:G134">
    <cfRule type="cellIs" dxfId="176" priority="3" operator="equal">
      <formula>0</formula>
    </cfRule>
  </conditionalFormatting>
  <conditionalFormatting sqref="E140:G140">
    <cfRule type="cellIs" dxfId="175" priority="2" operator="equal">
      <formula>0</formula>
    </cfRule>
  </conditionalFormatting>
  <conditionalFormatting sqref="E140:G140">
    <cfRule type="cellIs" dxfId="174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9"/>
  <sheetViews>
    <sheetView zoomScale="70" zoomScaleNormal="70" workbookViewId="0">
      <selection activeCell="B218" sqref="B218"/>
    </sheetView>
  </sheetViews>
  <sheetFormatPr defaultColWidth="9.33203125" defaultRowHeight="18" x14ac:dyDescent="0.3"/>
  <cols>
    <col min="1" max="1" width="8.6640625" style="25" customWidth="1"/>
    <col min="2" max="2" width="88.6640625" style="25" customWidth="1"/>
    <col min="3" max="3" width="12.5546875" style="25" bestFit="1" customWidth="1"/>
    <col min="4" max="4" width="15" style="26" customWidth="1"/>
    <col min="5" max="5" width="18.44140625" style="26" customWidth="1"/>
    <col min="6" max="7" width="18.44140625" style="26" hidden="1" customWidth="1"/>
    <col min="8" max="8" width="23.109375" style="26" customWidth="1"/>
    <col min="9" max="9" width="50.109375" style="41" customWidth="1"/>
    <col min="10" max="11" width="12.5546875" style="26" customWidth="1"/>
    <col min="12" max="12" width="15.6640625" style="26" customWidth="1"/>
    <col min="13" max="13" width="28" style="26" customWidth="1"/>
    <col min="14" max="14" width="14.33203125" style="26" customWidth="1"/>
    <col min="15" max="15" width="9.33203125" style="25" customWidth="1"/>
    <col min="16" max="16" width="16.44140625" style="25" customWidth="1"/>
    <col min="17" max="17" width="9.33203125" style="25" customWidth="1"/>
    <col min="18" max="18" width="14.88671875" style="25" customWidth="1"/>
    <col min="19" max="19" width="9.88671875" style="25" customWidth="1"/>
    <col min="20" max="22" width="9.33203125" style="25" customWidth="1"/>
    <col min="23" max="23" width="9.33203125" style="25"/>
    <col min="24" max="24" width="16.88671875" style="25" customWidth="1"/>
    <col min="25" max="25" width="9.33203125" style="25"/>
    <col min="26" max="26" width="22.6640625" style="25" customWidth="1"/>
    <col min="27" max="16384" width="9.33203125" style="25"/>
  </cols>
  <sheetData>
    <row r="1" spans="1:34" s="19" customFormat="1" ht="48.75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21"/>
      <c r="K1" s="22"/>
      <c r="L1" s="91" t="s">
        <v>1</v>
      </c>
      <c r="M1" s="91"/>
      <c r="N1" s="91"/>
      <c r="O1" s="23"/>
      <c r="P1" s="24"/>
      <c r="Q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9" customFormat="1" ht="14.25" customHeight="1" x14ac:dyDescent="0.3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2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s="19" customFormat="1" ht="24" customHeight="1" x14ac:dyDescent="0.3">
      <c r="A3" s="94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23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" customHeight="1" x14ac:dyDescent="0.3"/>
    <row r="5" spans="1:34" s="18" customFormat="1" ht="64.95" customHeight="1" x14ac:dyDescent="0.3">
      <c r="A5" s="27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84</v>
      </c>
      <c r="G5" s="27" t="s">
        <v>93</v>
      </c>
      <c r="H5" s="27" t="s">
        <v>8</v>
      </c>
      <c r="I5" s="27" t="s">
        <v>9</v>
      </c>
      <c r="J5" s="27" t="s">
        <v>5</v>
      </c>
      <c r="K5" s="27" t="s">
        <v>10</v>
      </c>
      <c r="L5" s="27" t="s">
        <v>6</v>
      </c>
      <c r="M5" s="27" t="s">
        <v>11</v>
      </c>
      <c r="N5" s="27" t="s">
        <v>12</v>
      </c>
    </row>
    <row r="6" spans="1:34" s="19" customFormat="1" x14ac:dyDescent="0.35">
      <c r="A6" s="2"/>
      <c r="B6" s="1" t="s">
        <v>13</v>
      </c>
      <c r="C6" s="2"/>
      <c r="D6" s="2"/>
      <c r="E6" s="2"/>
      <c r="F6" s="2"/>
      <c r="G6" s="2"/>
      <c r="H6" s="2"/>
      <c r="I6" s="42"/>
      <c r="J6" s="2"/>
      <c r="K6" s="2"/>
      <c r="L6" s="3"/>
      <c r="M6" s="4"/>
      <c r="N6" s="16"/>
    </row>
    <row r="7" spans="1:34" s="19" customFormat="1" x14ac:dyDescent="0.35">
      <c r="A7" s="2"/>
      <c r="B7" s="1" t="s">
        <v>86</v>
      </c>
      <c r="C7" s="2"/>
      <c r="D7" s="2"/>
      <c r="E7" s="2"/>
      <c r="F7" s="2"/>
      <c r="G7" s="2"/>
      <c r="H7" s="2"/>
      <c r="I7" s="42"/>
      <c r="J7" s="2"/>
      <c r="K7" s="2"/>
      <c r="L7" s="3"/>
      <c r="M7" s="4"/>
      <c r="N7" s="16"/>
    </row>
    <row r="8" spans="1:34" s="28" customFormat="1" ht="20.100000000000001" customHeight="1" x14ac:dyDescent="0.3">
      <c r="A8" s="57">
        <v>1</v>
      </c>
      <c r="B8" s="47" t="s">
        <v>70</v>
      </c>
      <c r="C8" s="11" t="s">
        <v>15</v>
      </c>
      <c r="D8" s="11">
        <v>182.27</v>
      </c>
      <c r="E8" s="11">
        <v>600</v>
      </c>
      <c r="F8" s="64">
        <v>375</v>
      </c>
      <c r="G8" s="11">
        <v>495.83</v>
      </c>
      <c r="H8" s="12">
        <f>D8*E8</f>
        <v>109362</v>
      </c>
      <c r="I8" s="13"/>
      <c r="J8" s="14"/>
      <c r="K8" s="15"/>
      <c r="L8" s="15"/>
      <c r="M8" s="14"/>
      <c r="N8" s="58"/>
      <c r="W8" s="28" t="s">
        <v>94</v>
      </c>
      <c r="Z8" s="28">
        <f>F8*D8</f>
        <v>68351.25</v>
      </c>
    </row>
    <row r="9" spans="1:34" s="28" customFormat="1" ht="36" x14ac:dyDescent="0.3">
      <c r="A9" s="57"/>
      <c r="B9" s="10"/>
      <c r="C9" s="11"/>
      <c r="D9" s="11"/>
      <c r="E9" s="11"/>
      <c r="F9" s="11"/>
      <c r="G9" s="11"/>
      <c r="H9" s="12"/>
      <c r="I9" s="55" t="s">
        <v>54</v>
      </c>
      <c r="J9" s="46" t="s">
        <v>21</v>
      </c>
      <c r="K9" s="46">
        <v>1E-3</v>
      </c>
      <c r="L9" s="15">
        <f>K9*D8</f>
        <v>0.18227000000000002</v>
      </c>
      <c r="M9" s="14" t="s">
        <v>17</v>
      </c>
      <c r="N9" s="58"/>
      <c r="Z9" s="28">
        <f t="shared" ref="Z9:Z72" si="0">F9*D9</f>
        <v>0</v>
      </c>
    </row>
    <row r="10" spans="1:34" s="28" customFormat="1" ht="36" x14ac:dyDescent="0.3">
      <c r="A10" s="57"/>
      <c r="B10" s="10"/>
      <c r="C10" s="11"/>
      <c r="D10" s="11"/>
      <c r="E10" s="11"/>
      <c r="F10" s="11"/>
      <c r="G10" s="11"/>
      <c r="H10" s="12"/>
      <c r="I10" s="55" t="s">
        <v>71</v>
      </c>
      <c r="J10" s="46" t="s">
        <v>31</v>
      </c>
      <c r="K10" s="46">
        <v>10.55</v>
      </c>
      <c r="L10" s="15">
        <f>K10*D8</f>
        <v>1922.9485000000002</v>
      </c>
      <c r="M10" s="14" t="s">
        <v>17</v>
      </c>
      <c r="N10" s="58"/>
      <c r="Z10" s="28">
        <f t="shared" si="0"/>
        <v>0</v>
      </c>
    </row>
    <row r="11" spans="1:34" s="28" customFormat="1" ht="36" x14ac:dyDescent="0.3">
      <c r="A11" s="57"/>
      <c r="B11" s="10"/>
      <c r="C11" s="11"/>
      <c r="D11" s="11"/>
      <c r="E11" s="11"/>
      <c r="F11" s="11"/>
      <c r="G11" s="11"/>
      <c r="H11" s="12"/>
      <c r="I11" s="55" t="s">
        <v>72</v>
      </c>
      <c r="J11" s="46" t="s">
        <v>31</v>
      </c>
      <c r="K11" s="46">
        <v>0.4</v>
      </c>
      <c r="L11" s="15">
        <f>K11*D8</f>
        <v>72.908000000000001</v>
      </c>
      <c r="M11" s="14" t="s">
        <v>17</v>
      </c>
      <c r="N11" s="58"/>
      <c r="Z11" s="28">
        <f t="shared" si="0"/>
        <v>0</v>
      </c>
    </row>
    <row r="12" spans="1:34" s="28" customFormat="1" ht="36" x14ac:dyDescent="0.3">
      <c r="A12" s="57"/>
      <c r="B12" s="10"/>
      <c r="C12" s="11"/>
      <c r="D12" s="11"/>
      <c r="E12" s="11"/>
      <c r="F12" s="11"/>
      <c r="G12" s="11"/>
      <c r="H12" s="12"/>
      <c r="I12" s="55" t="s">
        <v>73</v>
      </c>
      <c r="J12" s="46" t="s">
        <v>31</v>
      </c>
      <c r="K12" s="46">
        <v>0.6</v>
      </c>
      <c r="L12" s="15">
        <f>K12*D8</f>
        <v>109.36200000000001</v>
      </c>
      <c r="M12" s="14" t="s">
        <v>17</v>
      </c>
      <c r="N12" s="58"/>
      <c r="Z12" s="28">
        <f t="shared" si="0"/>
        <v>0</v>
      </c>
    </row>
    <row r="13" spans="1:34" s="28" customFormat="1" ht="36" x14ac:dyDescent="0.3">
      <c r="A13" s="57"/>
      <c r="B13" s="10"/>
      <c r="C13" s="11"/>
      <c r="D13" s="11"/>
      <c r="E13" s="11"/>
      <c r="F13" s="11"/>
      <c r="G13" s="11"/>
      <c r="H13" s="12"/>
      <c r="I13" s="55" t="s">
        <v>57</v>
      </c>
      <c r="J13" s="46" t="s">
        <v>58</v>
      </c>
      <c r="K13" s="46">
        <v>3.5</v>
      </c>
      <c r="L13" s="15">
        <f>K13*D8</f>
        <v>637.94500000000005</v>
      </c>
      <c r="M13" s="14" t="s">
        <v>17</v>
      </c>
      <c r="N13" s="58"/>
      <c r="Z13" s="28">
        <f t="shared" si="0"/>
        <v>0</v>
      </c>
    </row>
    <row r="14" spans="1:34" s="28" customFormat="1" x14ac:dyDescent="0.3">
      <c r="A14" s="57"/>
      <c r="B14" s="10"/>
      <c r="C14" s="11"/>
      <c r="D14" s="11"/>
      <c r="E14" s="11"/>
      <c r="F14" s="11"/>
      <c r="G14" s="11"/>
      <c r="H14" s="12"/>
      <c r="I14" s="55" t="s">
        <v>59</v>
      </c>
      <c r="J14" s="46" t="s">
        <v>60</v>
      </c>
      <c r="K14" s="46">
        <v>1E-4</v>
      </c>
      <c r="L14" s="15">
        <f>K14*D8</f>
        <v>1.8227000000000004E-2</v>
      </c>
      <c r="M14" s="14" t="s">
        <v>17</v>
      </c>
      <c r="N14" s="58"/>
      <c r="Z14" s="28">
        <f t="shared" si="0"/>
        <v>0</v>
      </c>
    </row>
    <row r="15" spans="1:34" s="28" customFormat="1" ht="20.100000000000001" customHeight="1" x14ac:dyDescent="0.3">
      <c r="A15" s="57"/>
      <c r="B15" s="10"/>
      <c r="C15" s="11"/>
      <c r="D15" s="11"/>
      <c r="E15" s="11"/>
      <c r="F15" s="11"/>
      <c r="G15" s="11"/>
      <c r="H15" s="12"/>
      <c r="I15" s="55" t="s">
        <v>61</v>
      </c>
      <c r="J15" s="46" t="s">
        <v>15</v>
      </c>
      <c r="K15" s="46">
        <v>0.3</v>
      </c>
      <c r="L15" s="15">
        <f>K15*D8</f>
        <v>54.681000000000004</v>
      </c>
      <c r="M15" s="14" t="s">
        <v>17</v>
      </c>
      <c r="N15" s="58"/>
      <c r="Z15" s="28">
        <f t="shared" si="0"/>
        <v>0</v>
      </c>
    </row>
    <row r="16" spans="1:34" s="28" customFormat="1" ht="20.100000000000001" customHeight="1" x14ac:dyDescent="0.3">
      <c r="A16" s="57"/>
      <c r="B16" s="10"/>
      <c r="C16" s="11"/>
      <c r="D16" s="11"/>
      <c r="E16" s="11"/>
      <c r="F16" s="11"/>
      <c r="G16" s="11"/>
      <c r="H16" s="12"/>
      <c r="I16" s="55" t="s">
        <v>16</v>
      </c>
      <c r="J16" s="46" t="s">
        <v>15</v>
      </c>
      <c r="K16" s="46">
        <v>0.33</v>
      </c>
      <c r="L16" s="15">
        <f>K16*D8</f>
        <v>60.149100000000004</v>
      </c>
      <c r="M16" s="14" t="s">
        <v>17</v>
      </c>
      <c r="N16" s="58"/>
      <c r="Z16" s="28">
        <f t="shared" si="0"/>
        <v>0</v>
      </c>
    </row>
    <row r="17" spans="1:26" s="28" customFormat="1" ht="20.100000000000001" customHeight="1" x14ac:dyDescent="0.3">
      <c r="A17" s="57">
        <v>2</v>
      </c>
      <c r="B17" s="10" t="s">
        <v>25</v>
      </c>
      <c r="C17" s="11" t="s">
        <v>19</v>
      </c>
      <c r="D17" s="11">
        <f>L18</f>
        <v>13</v>
      </c>
      <c r="E17" s="11"/>
      <c r="F17" s="11"/>
      <c r="G17" s="11">
        <v>250</v>
      </c>
      <c r="H17" s="12"/>
      <c r="I17" s="13"/>
      <c r="J17" s="14"/>
      <c r="K17" s="15"/>
      <c r="L17" s="15"/>
      <c r="M17" s="14"/>
      <c r="N17" s="58"/>
      <c r="Z17" s="28">
        <f t="shared" si="0"/>
        <v>0</v>
      </c>
    </row>
    <row r="18" spans="1:26" s="28" customFormat="1" ht="20.100000000000001" customHeight="1" x14ac:dyDescent="0.3">
      <c r="A18" s="57"/>
      <c r="B18" s="10"/>
      <c r="C18" s="11"/>
      <c r="D18" s="11"/>
      <c r="E18" s="11"/>
      <c r="F18" s="11"/>
      <c r="G18" s="11"/>
      <c r="H18" s="12"/>
      <c r="I18" s="13" t="s">
        <v>26</v>
      </c>
      <c r="J18" s="14" t="s">
        <v>19</v>
      </c>
      <c r="K18" s="15"/>
      <c r="L18" s="15">
        <v>13</v>
      </c>
      <c r="M18" s="14" t="s">
        <v>17</v>
      </c>
      <c r="N18" s="58"/>
      <c r="Z18" s="28">
        <f t="shared" si="0"/>
        <v>0</v>
      </c>
    </row>
    <row r="19" spans="1:26" s="19" customFormat="1" ht="20.100000000000001" customHeight="1" x14ac:dyDescent="0.3">
      <c r="A19" s="56"/>
      <c r="B19" s="1" t="s">
        <v>27</v>
      </c>
      <c r="C19" s="5"/>
      <c r="D19" s="6"/>
      <c r="E19" s="7"/>
      <c r="F19" s="7"/>
      <c r="G19" s="7"/>
      <c r="H19" s="1"/>
      <c r="I19" s="8"/>
      <c r="J19" s="4"/>
      <c r="K19" s="9"/>
      <c r="L19" s="9"/>
      <c r="M19" s="4"/>
      <c r="N19" s="16"/>
      <c r="Z19" s="28">
        <f t="shared" si="0"/>
        <v>0</v>
      </c>
    </row>
    <row r="20" spans="1:26" s="28" customFormat="1" x14ac:dyDescent="0.3">
      <c r="A20" s="57">
        <v>3</v>
      </c>
      <c r="B20" s="10" t="s">
        <v>28</v>
      </c>
      <c r="C20" s="11" t="s">
        <v>21</v>
      </c>
      <c r="D20" s="11">
        <v>21.48</v>
      </c>
      <c r="E20" s="20">
        <f>G20</f>
        <v>1833.33</v>
      </c>
      <c r="F20" s="20">
        <v>1583.33</v>
      </c>
      <c r="G20" s="20">
        <v>1833.33</v>
      </c>
      <c r="H20" s="12">
        <f>D20*E20</f>
        <v>39379.928399999997</v>
      </c>
      <c r="I20" s="13"/>
      <c r="J20" s="14"/>
      <c r="K20" s="15"/>
      <c r="L20" s="15"/>
      <c r="M20" s="14"/>
      <c r="N20" s="58"/>
      <c r="P20" s="28">
        <v>1833.33</v>
      </c>
      <c r="Z20" s="28">
        <f t="shared" si="0"/>
        <v>34009.928399999997</v>
      </c>
    </row>
    <row r="21" spans="1:26" s="28" customFormat="1" ht="20.100000000000001" customHeight="1" x14ac:dyDescent="0.3">
      <c r="A21" s="57"/>
      <c r="B21" s="10"/>
      <c r="C21" s="11"/>
      <c r="D21" s="11"/>
      <c r="E21" s="11"/>
      <c r="F21" s="11"/>
      <c r="G21" s="11"/>
      <c r="H21" s="12"/>
      <c r="I21" s="13" t="s">
        <v>29</v>
      </c>
      <c r="J21" s="14" t="s">
        <v>19</v>
      </c>
      <c r="K21" s="15">
        <v>195</v>
      </c>
      <c r="L21" s="15">
        <f>K21*D20</f>
        <v>4188.6000000000004</v>
      </c>
      <c r="M21" s="14" t="s">
        <v>17</v>
      </c>
      <c r="N21" s="58"/>
      <c r="Z21" s="28">
        <f t="shared" si="0"/>
        <v>0</v>
      </c>
    </row>
    <row r="22" spans="1:26" s="28" customFormat="1" ht="20.100000000000001" customHeight="1" x14ac:dyDescent="0.3">
      <c r="A22" s="57"/>
      <c r="B22" s="10"/>
      <c r="C22" s="11"/>
      <c r="D22" s="11"/>
      <c r="E22" s="11"/>
      <c r="F22" s="11"/>
      <c r="G22" s="11"/>
      <c r="H22" s="12"/>
      <c r="I22" s="13" t="s">
        <v>18</v>
      </c>
      <c r="J22" s="14" t="s">
        <v>19</v>
      </c>
      <c r="K22" s="15">
        <v>13</v>
      </c>
      <c r="L22" s="15">
        <f>K22*D20</f>
        <v>279.24</v>
      </c>
      <c r="M22" s="14" t="s">
        <v>17</v>
      </c>
      <c r="N22" s="58"/>
      <c r="Z22" s="28">
        <f t="shared" si="0"/>
        <v>0</v>
      </c>
    </row>
    <row r="23" spans="1:26" s="28" customFormat="1" ht="20.100000000000001" customHeight="1" x14ac:dyDescent="0.3">
      <c r="A23" s="57"/>
      <c r="B23" s="10"/>
      <c r="C23" s="11"/>
      <c r="D23" s="11"/>
      <c r="E23" s="11"/>
      <c r="F23" s="11"/>
      <c r="G23" s="11"/>
      <c r="H23" s="12"/>
      <c r="I23" s="13" t="s">
        <v>20</v>
      </c>
      <c r="J23" s="14" t="s">
        <v>21</v>
      </c>
      <c r="K23" s="15">
        <v>0.3</v>
      </c>
      <c r="L23" s="15">
        <f>K23*D20</f>
        <v>6.444</v>
      </c>
      <c r="M23" s="14" t="s">
        <v>17</v>
      </c>
      <c r="N23" s="58"/>
      <c r="Z23" s="28">
        <f t="shared" si="0"/>
        <v>0</v>
      </c>
    </row>
    <row r="24" spans="1:26" s="28" customFormat="1" ht="20.100000000000001" customHeight="1" x14ac:dyDescent="0.3">
      <c r="A24" s="57"/>
      <c r="B24" s="10"/>
      <c r="C24" s="11"/>
      <c r="D24" s="11"/>
      <c r="E24" s="11"/>
      <c r="F24" s="11"/>
      <c r="G24" s="11"/>
      <c r="H24" s="12"/>
      <c r="I24" s="13" t="s">
        <v>22</v>
      </c>
      <c r="J24" s="14" t="s">
        <v>15</v>
      </c>
      <c r="K24" s="15">
        <v>2</v>
      </c>
      <c r="L24" s="15">
        <f>K24*D20</f>
        <v>42.96</v>
      </c>
      <c r="M24" s="14" t="s">
        <v>17</v>
      </c>
      <c r="N24" s="58"/>
      <c r="Z24" s="28">
        <f t="shared" si="0"/>
        <v>0</v>
      </c>
    </row>
    <row r="25" spans="1:26" s="28" customFormat="1" ht="20.100000000000001" customHeight="1" x14ac:dyDescent="0.3">
      <c r="A25" s="57"/>
      <c r="B25" s="10"/>
      <c r="C25" s="11"/>
      <c r="D25" s="11"/>
      <c r="E25" s="11"/>
      <c r="F25" s="11"/>
      <c r="G25" s="11"/>
      <c r="H25" s="12"/>
      <c r="I25" s="13" t="s">
        <v>23</v>
      </c>
      <c r="J25" s="14" t="s">
        <v>24</v>
      </c>
      <c r="K25" s="15">
        <v>2.5000000000000001E-3</v>
      </c>
      <c r="L25" s="15">
        <f>K25*D20</f>
        <v>5.3700000000000005E-2</v>
      </c>
      <c r="M25" s="14" t="s">
        <v>17</v>
      </c>
      <c r="N25" s="58"/>
      <c r="Z25" s="28">
        <f t="shared" si="0"/>
        <v>0</v>
      </c>
    </row>
    <row r="26" spans="1:26" s="28" customFormat="1" ht="20.100000000000001" customHeight="1" x14ac:dyDescent="0.3">
      <c r="A26" s="57"/>
      <c r="B26" s="10"/>
      <c r="C26" s="11"/>
      <c r="D26" s="11"/>
      <c r="E26" s="11"/>
      <c r="F26" s="11"/>
      <c r="G26" s="11"/>
      <c r="H26" s="12"/>
      <c r="I26" s="13" t="s">
        <v>30</v>
      </c>
      <c r="J26" s="14" t="s">
        <v>31</v>
      </c>
      <c r="K26" s="15">
        <v>1.05</v>
      </c>
      <c r="L26" s="15">
        <f>K26*D20</f>
        <v>22.554000000000002</v>
      </c>
      <c r="M26" s="14" t="s">
        <v>17</v>
      </c>
      <c r="N26" s="58"/>
      <c r="Z26" s="28">
        <f t="shared" si="0"/>
        <v>0</v>
      </c>
    </row>
    <row r="27" spans="1:26" s="28" customFormat="1" ht="20.100000000000001" customHeight="1" x14ac:dyDescent="0.3">
      <c r="A27" s="57"/>
      <c r="B27" s="10"/>
      <c r="C27" s="11"/>
      <c r="D27" s="11"/>
      <c r="E27" s="11"/>
      <c r="F27" s="11"/>
      <c r="G27" s="11"/>
      <c r="H27" s="12"/>
      <c r="I27" s="13" t="s">
        <v>32</v>
      </c>
      <c r="J27" s="14" t="s">
        <v>31</v>
      </c>
      <c r="K27" s="15">
        <v>4.2</v>
      </c>
      <c r="L27" s="15">
        <f>K27*D20</f>
        <v>90.216000000000008</v>
      </c>
      <c r="M27" s="14" t="s">
        <v>17</v>
      </c>
      <c r="N27" s="58"/>
      <c r="Z27" s="28">
        <f t="shared" si="0"/>
        <v>0</v>
      </c>
    </row>
    <row r="28" spans="1:26" s="28" customFormat="1" ht="20.100000000000001" customHeight="1" x14ac:dyDescent="0.3">
      <c r="A28" s="57">
        <v>4</v>
      </c>
      <c r="B28" s="10" t="s">
        <v>33</v>
      </c>
      <c r="C28" s="11" t="s">
        <v>15</v>
      </c>
      <c r="D28" s="11">
        <v>41.2</v>
      </c>
      <c r="E28" s="11">
        <f>G28</f>
        <v>495.83</v>
      </c>
      <c r="F28" s="11">
        <v>416.67</v>
      </c>
      <c r="G28" s="11">
        <v>495.83</v>
      </c>
      <c r="H28" s="12">
        <f>D28*E28</f>
        <v>20428.196</v>
      </c>
      <c r="I28" s="13"/>
      <c r="J28" s="14"/>
      <c r="K28" s="15"/>
      <c r="L28" s="15"/>
      <c r="M28" s="14"/>
      <c r="N28" s="58"/>
      <c r="P28" s="28">
        <v>495.83</v>
      </c>
      <c r="Z28" s="28">
        <f t="shared" si="0"/>
        <v>17166.804</v>
      </c>
    </row>
    <row r="29" spans="1:26" s="28" customFormat="1" ht="20.100000000000001" customHeight="1" x14ac:dyDescent="0.3">
      <c r="A29" s="57"/>
      <c r="B29" s="10"/>
      <c r="C29" s="11"/>
      <c r="D29" s="11"/>
      <c r="E29" s="11"/>
      <c r="F29" s="11"/>
      <c r="G29" s="11"/>
      <c r="H29" s="12"/>
      <c r="I29" s="13" t="s">
        <v>29</v>
      </c>
      <c r="J29" s="14" t="s">
        <v>19</v>
      </c>
      <c r="K29" s="15">
        <v>25</v>
      </c>
      <c r="L29" s="15">
        <f>K29*D28</f>
        <v>1030</v>
      </c>
      <c r="M29" s="14" t="s">
        <v>17</v>
      </c>
      <c r="N29" s="58"/>
      <c r="Z29" s="28">
        <f t="shared" si="0"/>
        <v>0</v>
      </c>
    </row>
    <row r="30" spans="1:26" s="28" customFormat="1" ht="20.100000000000001" customHeight="1" x14ac:dyDescent="0.3">
      <c r="A30" s="57"/>
      <c r="B30" s="10"/>
      <c r="C30" s="11"/>
      <c r="D30" s="11"/>
      <c r="E30" s="11"/>
      <c r="F30" s="11"/>
      <c r="G30" s="11"/>
      <c r="H30" s="12"/>
      <c r="I30" s="13" t="s">
        <v>18</v>
      </c>
      <c r="J30" s="14" t="s">
        <v>19</v>
      </c>
      <c r="K30" s="15">
        <v>1.32</v>
      </c>
      <c r="L30" s="15">
        <f>K30*D28</f>
        <v>54.384000000000007</v>
      </c>
      <c r="M30" s="14" t="s">
        <v>17</v>
      </c>
      <c r="N30" s="58"/>
      <c r="Z30" s="28">
        <f t="shared" si="0"/>
        <v>0</v>
      </c>
    </row>
    <row r="31" spans="1:26" s="28" customFormat="1" ht="20.100000000000001" customHeight="1" x14ac:dyDescent="0.3">
      <c r="A31" s="57"/>
      <c r="B31" s="10"/>
      <c r="C31" s="11"/>
      <c r="D31" s="11"/>
      <c r="E31" s="11"/>
      <c r="F31" s="11"/>
      <c r="G31" s="11"/>
      <c r="H31" s="12"/>
      <c r="I31" s="13" t="s">
        <v>20</v>
      </c>
      <c r="J31" s="14" t="s">
        <v>21</v>
      </c>
      <c r="K31" s="15">
        <v>3.4000000000000002E-2</v>
      </c>
      <c r="L31" s="15">
        <f>K31*D28</f>
        <v>1.4008000000000003</v>
      </c>
      <c r="M31" s="14" t="s">
        <v>17</v>
      </c>
      <c r="N31" s="58"/>
      <c r="P31" s="28">
        <f>P28*1.2</f>
        <v>594.99599999999998</v>
      </c>
      <c r="Z31" s="28">
        <f t="shared" si="0"/>
        <v>0</v>
      </c>
    </row>
    <row r="32" spans="1:26" s="28" customFormat="1" ht="20.100000000000001" customHeight="1" x14ac:dyDescent="0.3">
      <c r="A32" s="57"/>
      <c r="B32" s="10"/>
      <c r="C32" s="11"/>
      <c r="D32" s="11"/>
      <c r="E32" s="11"/>
      <c r="F32" s="11"/>
      <c r="G32" s="11"/>
      <c r="H32" s="12"/>
      <c r="I32" s="13" t="s">
        <v>22</v>
      </c>
      <c r="J32" s="14" t="s">
        <v>15</v>
      </c>
      <c r="K32" s="15">
        <v>0.22</v>
      </c>
      <c r="L32" s="15">
        <f>K32*D28</f>
        <v>9.0640000000000001</v>
      </c>
      <c r="M32" s="14" t="s">
        <v>17</v>
      </c>
      <c r="N32" s="58"/>
      <c r="P32" s="28">
        <f>E28*1.2</f>
        <v>594.99599999999998</v>
      </c>
      <c r="Z32" s="28">
        <f t="shared" si="0"/>
        <v>0</v>
      </c>
    </row>
    <row r="33" spans="1:26" s="28" customFormat="1" ht="20.100000000000001" customHeight="1" x14ac:dyDescent="0.3">
      <c r="A33" s="57"/>
      <c r="B33" s="10"/>
      <c r="C33" s="11"/>
      <c r="D33" s="11"/>
      <c r="E33" s="11"/>
      <c r="F33" s="11"/>
      <c r="G33" s="11"/>
      <c r="H33" s="12"/>
      <c r="I33" s="13" t="s">
        <v>34</v>
      </c>
      <c r="J33" s="14" t="s">
        <v>15</v>
      </c>
      <c r="K33" s="15">
        <v>4.2999999999999997E-2</v>
      </c>
      <c r="L33" s="15">
        <f>K33*D28</f>
        <v>1.7716000000000001</v>
      </c>
      <c r="M33" s="14" t="s">
        <v>17</v>
      </c>
      <c r="N33" s="58"/>
      <c r="Z33" s="28">
        <f t="shared" si="0"/>
        <v>0</v>
      </c>
    </row>
    <row r="34" spans="1:26" s="28" customFormat="1" ht="20.100000000000001" customHeight="1" x14ac:dyDescent="0.3">
      <c r="A34" s="57"/>
      <c r="B34" s="10"/>
      <c r="C34" s="11"/>
      <c r="D34" s="11"/>
      <c r="E34" s="11"/>
      <c r="F34" s="11"/>
      <c r="G34" s="11"/>
      <c r="H34" s="12"/>
      <c r="I34" s="13" t="s">
        <v>23</v>
      </c>
      <c r="J34" s="14" t="s">
        <v>24</v>
      </c>
      <c r="K34" s="15">
        <v>1E-4</v>
      </c>
      <c r="L34" s="15">
        <f>K34*D28</f>
        <v>4.1200000000000004E-3</v>
      </c>
      <c r="M34" s="14" t="s">
        <v>17</v>
      </c>
      <c r="N34" s="58"/>
      <c r="Z34" s="28">
        <f t="shared" si="0"/>
        <v>0</v>
      </c>
    </row>
    <row r="35" spans="1:26" s="28" customFormat="1" ht="20.100000000000001" customHeight="1" x14ac:dyDescent="0.3">
      <c r="A35" s="57">
        <v>5</v>
      </c>
      <c r="B35" s="10" t="s">
        <v>14</v>
      </c>
      <c r="C35" s="11" t="s">
        <v>15</v>
      </c>
      <c r="D35" s="11">
        <v>31.24</v>
      </c>
      <c r="E35" s="11">
        <f>G35</f>
        <v>495.83</v>
      </c>
      <c r="F35" s="11">
        <v>425</v>
      </c>
      <c r="G35" s="11">
        <f>G28</f>
        <v>495.83</v>
      </c>
      <c r="H35" s="12">
        <f>D35*E35</f>
        <v>15489.729199999998</v>
      </c>
      <c r="I35" s="13"/>
      <c r="J35" s="14"/>
      <c r="K35" s="15"/>
      <c r="L35" s="15"/>
      <c r="M35" s="14"/>
      <c r="N35" s="58"/>
      <c r="P35" s="28">
        <f>P28</f>
        <v>495.83</v>
      </c>
      <c r="Z35" s="28">
        <f t="shared" si="0"/>
        <v>13277</v>
      </c>
    </row>
    <row r="36" spans="1:26" s="28" customFormat="1" ht="20.100000000000001" customHeight="1" x14ac:dyDescent="0.3">
      <c r="A36" s="57"/>
      <c r="B36" s="10"/>
      <c r="C36" s="11"/>
      <c r="D36" s="11"/>
      <c r="E36" s="11"/>
      <c r="F36" s="11"/>
      <c r="G36" s="11"/>
      <c r="H36" s="12"/>
      <c r="I36" s="13" t="s">
        <v>18</v>
      </c>
      <c r="J36" s="14" t="s">
        <v>19</v>
      </c>
      <c r="K36" s="15">
        <v>52</v>
      </c>
      <c r="L36" s="15">
        <f>K36*D35</f>
        <v>1624.48</v>
      </c>
      <c r="M36" s="14" t="s">
        <v>17</v>
      </c>
      <c r="N36" s="58"/>
      <c r="Z36" s="28">
        <f t="shared" si="0"/>
        <v>0</v>
      </c>
    </row>
    <row r="37" spans="1:26" s="28" customFormat="1" ht="20.100000000000001" customHeight="1" x14ac:dyDescent="0.3">
      <c r="A37" s="57"/>
      <c r="B37" s="10"/>
      <c r="C37" s="11"/>
      <c r="D37" s="11"/>
      <c r="E37" s="11"/>
      <c r="F37" s="11"/>
      <c r="G37" s="11"/>
      <c r="H37" s="12"/>
      <c r="I37" s="13" t="s">
        <v>20</v>
      </c>
      <c r="J37" s="14" t="s">
        <v>21</v>
      </c>
      <c r="K37" s="15">
        <v>2.3E-2</v>
      </c>
      <c r="L37" s="15">
        <f>K37*D35</f>
        <v>0.71851999999999994</v>
      </c>
      <c r="M37" s="14" t="s">
        <v>17</v>
      </c>
      <c r="N37" s="58"/>
      <c r="Z37" s="28">
        <f t="shared" si="0"/>
        <v>0</v>
      </c>
    </row>
    <row r="38" spans="1:26" s="28" customFormat="1" ht="20.100000000000001" customHeight="1" x14ac:dyDescent="0.3">
      <c r="A38" s="57"/>
      <c r="B38" s="10"/>
      <c r="C38" s="11"/>
      <c r="D38" s="11"/>
      <c r="E38" s="11"/>
      <c r="F38" s="11"/>
      <c r="G38" s="11"/>
      <c r="H38" s="12"/>
      <c r="I38" s="13" t="s">
        <v>22</v>
      </c>
      <c r="J38" s="14" t="s">
        <v>15</v>
      </c>
      <c r="K38" s="15">
        <v>0.22</v>
      </c>
      <c r="L38" s="15">
        <f>K38*D35</f>
        <v>6.8727999999999998</v>
      </c>
      <c r="M38" s="14" t="s">
        <v>17</v>
      </c>
      <c r="N38" s="58"/>
      <c r="Z38" s="28">
        <f t="shared" si="0"/>
        <v>0</v>
      </c>
    </row>
    <row r="39" spans="1:26" s="28" customFormat="1" ht="20.100000000000001" customHeight="1" x14ac:dyDescent="0.3">
      <c r="A39" s="57"/>
      <c r="B39" s="10"/>
      <c r="C39" s="11"/>
      <c r="D39" s="11"/>
      <c r="E39" s="11"/>
      <c r="F39" s="11"/>
      <c r="G39" s="11"/>
      <c r="H39" s="12"/>
      <c r="I39" s="13" t="s">
        <v>34</v>
      </c>
      <c r="J39" s="14" t="s">
        <v>15</v>
      </c>
      <c r="K39" s="15">
        <v>4.2999999999999997E-2</v>
      </c>
      <c r="L39" s="15">
        <f>K39*D35</f>
        <v>1.3433199999999998</v>
      </c>
      <c r="M39" s="14" t="s">
        <v>17</v>
      </c>
      <c r="N39" s="58"/>
      <c r="Z39" s="28">
        <f t="shared" si="0"/>
        <v>0</v>
      </c>
    </row>
    <row r="40" spans="1:26" s="28" customFormat="1" ht="20.100000000000001" customHeight="1" x14ac:dyDescent="0.3">
      <c r="A40" s="57"/>
      <c r="B40" s="10"/>
      <c r="C40" s="11"/>
      <c r="D40" s="11"/>
      <c r="E40" s="11"/>
      <c r="F40" s="11"/>
      <c r="G40" s="11"/>
      <c r="H40" s="12"/>
      <c r="I40" s="13" t="s">
        <v>23</v>
      </c>
      <c r="J40" s="14" t="s">
        <v>24</v>
      </c>
      <c r="K40" s="15">
        <v>2.9999999999999997E-4</v>
      </c>
      <c r="L40" s="15">
        <f>K40*D35</f>
        <v>9.3719999999999984E-3</v>
      </c>
      <c r="M40" s="14" t="s">
        <v>17</v>
      </c>
      <c r="N40" s="58"/>
      <c r="Z40" s="28">
        <f t="shared" si="0"/>
        <v>0</v>
      </c>
    </row>
    <row r="41" spans="1:26" s="28" customFormat="1" ht="20.100000000000001" customHeight="1" x14ac:dyDescent="0.3">
      <c r="A41" s="57">
        <v>6</v>
      </c>
      <c r="B41" s="10" t="s">
        <v>35</v>
      </c>
      <c r="C41" s="11" t="s">
        <v>21</v>
      </c>
      <c r="D41" s="11">
        <v>1.67</v>
      </c>
      <c r="E41" s="20">
        <f>G41</f>
        <v>1833.33</v>
      </c>
      <c r="F41" s="20">
        <v>1583.33</v>
      </c>
      <c r="G41" s="20">
        <v>1833.33</v>
      </c>
      <c r="H41" s="12">
        <f>D41*E41</f>
        <v>3061.6610999999998</v>
      </c>
      <c r="I41" s="13"/>
      <c r="J41" s="14"/>
      <c r="K41" s="15"/>
      <c r="L41" s="15"/>
      <c r="M41" s="14"/>
      <c r="N41" s="58"/>
      <c r="P41" s="28">
        <f>P20</f>
        <v>1833.33</v>
      </c>
      <c r="Z41" s="28">
        <f t="shared" si="0"/>
        <v>2644.1610999999998</v>
      </c>
    </row>
    <row r="42" spans="1:26" s="28" customFormat="1" ht="20.100000000000001" customHeight="1" x14ac:dyDescent="0.3">
      <c r="A42" s="57"/>
      <c r="B42" s="10"/>
      <c r="C42" s="11"/>
      <c r="D42" s="11"/>
      <c r="E42" s="11"/>
      <c r="F42" s="11"/>
      <c r="G42" s="11"/>
      <c r="H42" s="12"/>
      <c r="I42" s="13" t="s">
        <v>18</v>
      </c>
      <c r="J42" s="14" t="s">
        <v>19</v>
      </c>
      <c r="K42" s="15">
        <v>395</v>
      </c>
      <c r="L42" s="15">
        <f>K42*D41</f>
        <v>659.65</v>
      </c>
      <c r="M42" s="14" t="s">
        <v>17</v>
      </c>
      <c r="N42" s="58"/>
      <c r="Z42" s="28">
        <f t="shared" si="0"/>
        <v>0</v>
      </c>
    </row>
    <row r="43" spans="1:26" s="28" customFormat="1" ht="20.100000000000001" customHeight="1" x14ac:dyDescent="0.3">
      <c r="A43" s="57"/>
      <c r="B43" s="10"/>
      <c r="C43" s="11"/>
      <c r="D43" s="11"/>
      <c r="E43" s="11"/>
      <c r="F43" s="11"/>
      <c r="G43" s="11"/>
      <c r="H43" s="12"/>
      <c r="I43" s="13" t="s">
        <v>36</v>
      </c>
      <c r="J43" s="14" t="s">
        <v>21</v>
      </c>
      <c r="K43" s="15">
        <v>0.3</v>
      </c>
      <c r="L43" s="15">
        <f>K43*D41</f>
        <v>0.501</v>
      </c>
      <c r="M43" s="14" t="s">
        <v>17</v>
      </c>
      <c r="N43" s="58"/>
      <c r="Z43" s="28">
        <f t="shared" si="0"/>
        <v>0</v>
      </c>
    </row>
    <row r="44" spans="1:26" s="28" customFormat="1" ht="20.100000000000001" customHeight="1" x14ac:dyDescent="0.3">
      <c r="A44" s="57"/>
      <c r="B44" s="10"/>
      <c r="C44" s="11"/>
      <c r="D44" s="11"/>
      <c r="E44" s="11"/>
      <c r="F44" s="11"/>
      <c r="G44" s="11"/>
      <c r="H44" s="12"/>
      <c r="I44" s="13" t="s">
        <v>22</v>
      </c>
      <c r="J44" s="14" t="s">
        <v>15</v>
      </c>
      <c r="K44" s="15">
        <v>2</v>
      </c>
      <c r="L44" s="15">
        <f>K44*D41</f>
        <v>3.34</v>
      </c>
      <c r="M44" s="14" t="s">
        <v>17</v>
      </c>
      <c r="N44" s="58"/>
      <c r="Z44" s="28">
        <f t="shared" si="0"/>
        <v>0</v>
      </c>
    </row>
    <row r="45" spans="1:26" s="28" customFormat="1" ht="20.100000000000001" customHeight="1" x14ac:dyDescent="0.3">
      <c r="A45" s="57"/>
      <c r="B45" s="10"/>
      <c r="C45" s="11"/>
      <c r="D45" s="11"/>
      <c r="E45" s="11"/>
      <c r="F45" s="11"/>
      <c r="G45" s="11"/>
      <c r="H45" s="12"/>
      <c r="I45" s="13" t="s">
        <v>34</v>
      </c>
      <c r="J45" s="14" t="s">
        <v>15</v>
      </c>
      <c r="K45" s="15">
        <v>0.3</v>
      </c>
      <c r="L45" s="15">
        <f>K45*D41</f>
        <v>0.501</v>
      </c>
      <c r="M45" s="14" t="s">
        <v>17</v>
      </c>
      <c r="N45" s="58"/>
      <c r="Z45" s="28">
        <f t="shared" si="0"/>
        <v>0</v>
      </c>
    </row>
    <row r="46" spans="1:26" s="28" customFormat="1" ht="20.100000000000001" customHeight="1" x14ac:dyDescent="0.3">
      <c r="A46" s="57"/>
      <c r="B46" s="10"/>
      <c r="C46" s="11"/>
      <c r="D46" s="11"/>
      <c r="E46" s="11"/>
      <c r="F46" s="11"/>
      <c r="G46" s="11"/>
      <c r="H46" s="12"/>
      <c r="I46" s="13" t="s">
        <v>23</v>
      </c>
      <c r="J46" s="14" t="s">
        <v>24</v>
      </c>
      <c r="K46" s="15">
        <v>2.5000000000000001E-3</v>
      </c>
      <c r="L46" s="15">
        <f>K46*D41</f>
        <v>4.1749999999999999E-3</v>
      </c>
      <c r="M46" s="14" t="s">
        <v>17</v>
      </c>
      <c r="N46" s="58"/>
      <c r="Z46" s="28">
        <f t="shared" si="0"/>
        <v>0</v>
      </c>
    </row>
    <row r="47" spans="1:26" s="28" customFormat="1" ht="20.100000000000001" customHeight="1" x14ac:dyDescent="0.3">
      <c r="A47" s="57">
        <v>7</v>
      </c>
      <c r="B47" s="10" t="s">
        <v>25</v>
      </c>
      <c r="C47" s="11" t="s">
        <v>19</v>
      </c>
      <c r="D47" s="11">
        <v>19</v>
      </c>
      <c r="E47" s="11"/>
      <c r="F47" s="11"/>
      <c r="G47" s="11">
        <v>250</v>
      </c>
      <c r="H47" s="12"/>
      <c r="I47" s="13"/>
      <c r="J47" s="14"/>
      <c r="K47" s="15"/>
      <c r="L47" s="15"/>
      <c r="M47" s="14"/>
      <c r="N47" s="58"/>
      <c r="Z47" s="28">
        <f t="shared" si="0"/>
        <v>0</v>
      </c>
    </row>
    <row r="48" spans="1:26" s="28" customFormat="1" ht="20.100000000000001" customHeight="1" x14ac:dyDescent="0.3">
      <c r="A48" s="57"/>
      <c r="B48" s="10"/>
      <c r="C48" s="11"/>
      <c r="D48" s="11"/>
      <c r="E48" s="11"/>
      <c r="F48" s="11"/>
      <c r="G48" s="11"/>
      <c r="H48" s="12"/>
      <c r="I48" s="13" t="s">
        <v>37</v>
      </c>
      <c r="J48" s="14" t="s">
        <v>19</v>
      </c>
      <c r="K48" s="15">
        <v>1</v>
      </c>
      <c r="L48" s="15">
        <v>1</v>
      </c>
      <c r="M48" s="14" t="s">
        <v>17</v>
      </c>
      <c r="N48" s="58"/>
      <c r="Z48" s="28">
        <f t="shared" si="0"/>
        <v>0</v>
      </c>
    </row>
    <row r="49" spans="1:26" s="28" customFormat="1" ht="20.100000000000001" customHeight="1" x14ac:dyDescent="0.3">
      <c r="A49" s="57"/>
      <c r="B49" s="10"/>
      <c r="C49" s="11"/>
      <c r="D49" s="11"/>
      <c r="E49" s="11"/>
      <c r="F49" s="11"/>
      <c r="G49" s="11"/>
      <c r="H49" s="12"/>
      <c r="I49" s="13" t="s">
        <v>38</v>
      </c>
      <c r="J49" s="14" t="s">
        <v>19</v>
      </c>
      <c r="K49" s="15">
        <v>1</v>
      </c>
      <c r="L49" s="15">
        <v>2</v>
      </c>
      <c r="M49" s="14" t="s">
        <v>17</v>
      </c>
      <c r="N49" s="58"/>
      <c r="Z49" s="28">
        <f t="shared" si="0"/>
        <v>0</v>
      </c>
    </row>
    <row r="50" spans="1:26" s="28" customFormat="1" ht="20.100000000000001" customHeight="1" x14ac:dyDescent="0.3">
      <c r="A50" s="57"/>
      <c r="B50" s="10"/>
      <c r="C50" s="11"/>
      <c r="D50" s="11"/>
      <c r="E50" s="11"/>
      <c r="F50" s="11"/>
      <c r="G50" s="11"/>
      <c r="H50" s="12"/>
      <c r="I50" s="13" t="s">
        <v>39</v>
      </c>
      <c r="J50" s="14" t="s">
        <v>19</v>
      </c>
      <c r="K50" s="15">
        <v>1</v>
      </c>
      <c r="L50" s="15">
        <v>14</v>
      </c>
      <c r="M50" s="14" t="s">
        <v>17</v>
      </c>
      <c r="N50" s="58"/>
      <c r="Z50" s="28">
        <f t="shared" si="0"/>
        <v>0</v>
      </c>
    </row>
    <row r="51" spans="1:26" s="28" customFormat="1" ht="20.100000000000001" customHeight="1" x14ac:dyDescent="0.3">
      <c r="A51" s="57"/>
      <c r="B51" s="10"/>
      <c r="C51" s="11"/>
      <c r="D51" s="11"/>
      <c r="E51" s="11"/>
      <c r="F51" s="11"/>
      <c r="G51" s="11"/>
      <c r="H51" s="12"/>
      <c r="I51" s="13" t="s">
        <v>40</v>
      </c>
      <c r="J51" s="14" t="s">
        <v>19</v>
      </c>
      <c r="K51" s="15">
        <v>1</v>
      </c>
      <c r="L51" s="15">
        <v>2</v>
      </c>
      <c r="M51" s="14" t="s">
        <v>17</v>
      </c>
      <c r="N51" s="58"/>
      <c r="Z51" s="28">
        <f t="shared" si="0"/>
        <v>0</v>
      </c>
    </row>
    <row r="52" spans="1:26" s="19" customFormat="1" ht="20.100000000000001" customHeight="1" x14ac:dyDescent="0.3">
      <c r="A52" s="56"/>
      <c r="B52" s="1" t="s">
        <v>41</v>
      </c>
      <c r="C52" s="5"/>
      <c r="D52" s="6"/>
      <c r="E52" s="7"/>
      <c r="F52" s="7"/>
      <c r="G52" s="7"/>
      <c r="H52" s="1"/>
      <c r="I52" s="8"/>
      <c r="J52" s="4"/>
      <c r="K52" s="9"/>
      <c r="L52" s="9"/>
      <c r="M52" s="4"/>
      <c r="N52" s="16"/>
      <c r="Z52" s="28">
        <f t="shared" si="0"/>
        <v>0</v>
      </c>
    </row>
    <row r="53" spans="1:26" s="28" customFormat="1" ht="20.100000000000001" customHeight="1" x14ac:dyDescent="0.3">
      <c r="A53" s="57">
        <v>8</v>
      </c>
      <c r="B53" s="10" t="s">
        <v>33</v>
      </c>
      <c r="C53" s="11" t="s">
        <v>15</v>
      </c>
      <c r="D53" s="11">
        <v>9.36</v>
      </c>
      <c r="E53" s="11">
        <f>G53</f>
        <v>495.83</v>
      </c>
      <c r="F53" s="11">
        <f>F28</f>
        <v>416.67</v>
      </c>
      <c r="G53" s="11">
        <f>G28</f>
        <v>495.83</v>
      </c>
      <c r="H53" s="12">
        <f>D53*E53</f>
        <v>4640.9687999999996</v>
      </c>
      <c r="I53" s="13"/>
      <c r="J53" s="14"/>
      <c r="K53" s="15"/>
      <c r="L53" s="15"/>
      <c r="M53" s="14"/>
      <c r="N53" s="58"/>
      <c r="Z53" s="28">
        <f t="shared" si="0"/>
        <v>3900.0311999999999</v>
      </c>
    </row>
    <row r="54" spans="1:26" s="28" customFormat="1" ht="20.100000000000001" customHeight="1" x14ac:dyDescent="0.3">
      <c r="A54" s="57"/>
      <c r="B54" s="10"/>
      <c r="C54" s="11"/>
      <c r="D54" s="11"/>
      <c r="E54" s="11"/>
      <c r="F54" s="11"/>
      <c r="G54" s="11"/>
      <c r="H54" s="12"/>
      <c r="I54" s="13" t="s">
        <v>29</v>
      </c>
      <c r="J54" s="14" t="s">
        <v>19</v>
      </c>
      <c r="K54" s="15">
        <v>25</v>
      </c>
      <c r="L54" s="15">
        <f>K54*D53</f>
        <v>234</v>
      </c>
      <c r="M54" s="14" t="s">
        <v>17</v>
      </c>
      <c r="N54" s="58"/>
      <c r="Z54" s="28">
        <f t="shared" si="0"/>
        <v>0</v>
      </c>
    </row>
    <row r="55" spans="1:26" s="28" customFormat="1" ht="20.100000000000001" customHeight="1" x14ac:dyDescent="0.3">
      <c r="A55" s="57"/>
      <c r="B55" s="10"/>
      <c r="C55" s="11"/>
      <c r="D55" s="11"/>
      <c r="E55" s="11"/>
      <c r="F55" s="11"/>
      <c r="G55" s="11"/>
      <c r="H55" s="12"/>
      <c r="I55" s="13" t="s">
        <v>18</v>
      </c>
      <c r="J55" s="14" t="s">
        <v>19</v>
      </c>
      <c r="K55" s="15">
        <v>1.32</v>
      </c>
      <c r="L55" s="15">
        <f>K55*D53</f>
        <v>12.3552</v>
      </c>
      <c r="M55" s="14" t="s">
        <v>17</v>
      </c>
      <c r="N55" s="58"/>
      <c r="Z55" s="28">
        <f t="shared" si="0"/>
        <v>0</v>
      </c>
    </row>
    <row r="56" spans="1:26" s="28" customFormat="1" ht="20.100000000000001" customHeight="1" x14ac:dyDescent="0.3">
      <c r="A56" s="57"/>
      <c r="B56" s="10"/>
      <c r="C56" s="11"/>
      <c r="D56" s="11"/>
      <c r="E56" s="11"/>
      <c r="F56" s="11"/>
      <c r="G56" s="11"/>
      <c r="H56" s="12"/>
      <c r="I56" s="13" t="s">
        <v>20</v>
      </c>
      <c r="J56" s="14" t="s">
        <v>21</v>
      </c>
      <c r="K56" s="15">
        <v>3.4000000000000002E-2</v>
      </c>
      <c r="L56" s="15">
        <f>K56*D53</f>
        <v>0.31824000000000002</v>
      </c>
      <c r="M56" s="14" t="s">
        <v>17</v>
      </c>
      <c r="N56" s="58"/>
      <c r="Z56" s="28">
        <f t="shared" si="0"/>
        <v>0</v>
      </c>
    </row>
    <row r="57" spans="1:26" s="28" customFormat="1" ht="20.100000000000001" customHeight="1" x14ac:dyDescent="0.3">
      <c r="A57" s="57"/>
      <c r="B57" s="10"/>
      <c r="C57" s="11"/>
      <c r="D57" s="11"/>
      <c r="E57" s="11"/>
      <c r="F57" s="11"/>
      <c r="G57" s="11"/>
      <c r="H57" s="12"/>
      <c r="I57" s="13" t="s">
        <v>22</v>
      </c>
      <c r="J57" s="14" t="s">
        <v>15</v>
      </c>
      <c r="K57" s="15">
        <v>0.22</v>
      </c>
      <c r="L57" s="15">
        <f>K57*D53</f>
        <v>2.0591999999999997</v>
      </c>
      <c r="M57" s="14" t="s">
        <v>17</v>
      </c>
      <c r="N57" s="58"/>
      <c r="Z57" s="28">
        <f t="shared" si="0"/>
        <v>0</v>
      </c>
    </row>
    <row r="58" spans="1:26" s="28" customFormat="1" ht="20.100000000000001" customHeight="1" x14ac:dyDescent="0.3">
      <c r="A58" s="57"/>
      <c r="B58" s="10"/>
      <c r="C58" s="11"/>
      <c r="D58" s="11"/>
      <c r="E58" s="11"/>
      <c r="F58" s="11"/>
      <c r="G58" s="11"/>
      <c r="H58" s="12"/>
      <c r="I58" s="13" t="s">
        <v>34</v>
      </c>
      <c r="J58" s="14" t="s">
        <v>15</v>
      </c>
      <c r="K58" s="15">
        <v>4.2999999999999997E-2</v>
      </c>
      <c r="L58" s="15">
        <f>K58*D53</f>
        <v>0.40247999999999995</v>
      </c>
      <c r="M58" s="14" t="s">
        <v>17</v>
      </c>
      <c r="N58" s="58"/>
      <c r="Z58" s="28">
        <f t="shared" si="0"/>
        <v>0</v>
      </c>
    </row>
    <row r="59" spans="1:26" s="28" customFormat="1" ht="20.100000000000001" customHeight="1" x14ac:dyDescent="0.3">
      <c r="A59" s="57"/>
      <c r="B59" s="10"/>
      <c r="C59" s="11"/>
      <c r="D59" s="11"/>
      <c r="E59" s="11"/>
      <c r="F59" s="11"/>
      <c r="G59" s="11"/>
      <c r="H59" s="12"/>
      <c r="I59" s="13" t="s">
        <v>23</v>
      </c>
      <c r="J59" s="14" t="s">
        <v>24</v>
      </c>
      <c r="K59" s="15">
        <v>1E-4</v>
      </c>
      <c r="L59" s="15">
        <f>K59*D53</f>
        <v>9.3599999999999998E-4</v>
      </c>
      <c r="M59" s="14" t="s">
        <v>17</v>
      </c>
      <c r="N59" s="58"/>
      <c r="Z59" s="28">
        <f t="shared" si="0"/>
        <v>0</v>
      </c>
    </row>
    <row r="60" spans="1:26" s="28" customFormat="1" ht="20.100000000000001" customHeight="1" x14ac:dyDescent="0.3">
      <c r="A60" s="57">
        <v>9</v>
      </c>
      <c r="B60" s="10" t="s">
        <v>14</v>
      </c>
      <c r="C60" s="11" t="s">
        <v>15</v>
      </c>
      <c r="D60" s="11">
        <v>31.75</v>
      </c>
      <c r="E60" s="11">
        <f>G60</f>
        <v>495.83</v>
      </c>
      <c r="F60" s="11">
        <f>F35</f>
        <v>425</v>
      </c>
      <c r="G60" s="11">
        <v>495.83</v>
      </c>
      <c r="H60" s="12">
        <f>D60*E60</f>
        <v>15742.602499999999</v>
      </c>
      <c r="I60" s="13"/>
      <c r="J60" s="14"/>
      <c r="K60" s="15"/>
      <c r="L60" s="15"/>
      <c r="M60" s="14"/>
      <c r="N60" s="58"/>
      <c r="Z60" s="28">
        <f t="shared" si="0"/>
        <v>13493.75</v>
      </c>
    </row>
    <row r="61" spans="1:26" s="28" customFormat="1" ht="20.100000000000001" customHeight="1" x14ac:dyDescent="0.3">
      <c r="A61" s="57"/>
      <c r="B61" s="10"/>
      <c r="C61" s="11"/>
      <c r="D61" s="11"/>
      <c r="E61" s="11"/>
      <c r="F61" s="11"/>
      <c r="G61" s="11"/>
      <c r="H61" s="12"/>
      <c r="I61" s="13" t="s">
        <v>18</v>
      </c>
      <c r="J61" s="14" t="s">
        <v>19</v>
      </c>
      <c r="K61" s="15">
        <v>52</v>
      </c>
      <c r="L61" s="15">
        <f>K61*D60</f>
        <v>1651</v>
      </c>
      <c r="M61" s="14" t="s">
        <v>17</v>
      </c>
      <c r="N61" s="58"/>
      <c r="Z61" s="28">
        <f t="shared" si="0"/>
        <v>0</v>
      </c>
    </row>
    <row r="62" spans="1:26" s="28" customFormat="1" ht="20.100000000000001" customHeight="1" x14ac:dyDescent="0.3">
      <c r="A62" s="57"/>
      <c r="B62" s="10"/>
      <c r="C62" s="11"/>
      <c r="D62" s="11"/>
      <c r="E62" s="11"/>
      <c r="F62" s="11"/>
      <c r="G62" s="11"/>
      <c r="H62" s="12"/>
      <c r="I62" s="13" t="s">
        <v>20</v>
      </c>
      <c r="J62" s="14" t="s">
        <v>21</v>
      </c>
      <c r="K62" s="15">
        <v>2.3E-2</v>
      </c>
      <c r="L62" s="15">
        <f>K62*D60</f>
        <v>0.73024999999999995</v>
      </c>
      <c r="M62" s="14" t="s">
        <v>17</v>
      </c>
      <c r="N62" s="58"/>
      <c r="Z62" s="28">
        <f t="shared" si="0"/>
        <v>0</v>
      </c>
    </row>
    <row r="63" spans="1:26" s="28" customFormat="1" ht="20.100000000000001" customHeight="1" x14ac:dyDescent="0.3">
      <c r="A63" s="57"/>
      <c r="B63" s="10"/>
      <c r="C63" s="11"/>
      <c r="D63" s="11"/>
      <c r="E63" s="11"/>
      <c r="F63" s="11"/>
      <c r="G63" s="11"/>
      <c r="H63" s="12"/>
      <c r="I63" s="13" t="s">
        <v>22</v>
      </c>
      <c r="J63" s="14" t="s">
        <v>15</v>
      </c>
      <c r="K63" s="15">
        <v>0.22</v>
      </c>
      <c r="L63" s="15">
        <f>K63*D60</f>
        <v>6.9850000000000003</v>
      </c>
      <c r="M63" s="14" t="s">
        <v>17</v>
      </c>
      <c r="N63" s="58"/>
      <c r="Z63" s="28">
        <f t="shared" si="0"/>
        <v>0</v>
      </c>
    </row>
    <row r="64" spans="1:26" s="28" customFormat="1" ht="20.100000000000001" customHeight="1" x14ac:dyDescent="0.3">
      <c r="A64" s="57"/>
      <c r="B64" s="10"/>
      <c r="C64" s="11"/>
      <c r="D64" s="11"/>
      <c r="E64" s="11"/>
      <c r="F64" s="11"/>
      <c r="G64" s="11"/>
      <c r="H64" s="12"/>
      <c r="I64" s="13" t="s">
        <v>34</v>
      </c>
      <c r="J64" s="14" t="s">
        <v>15</v>
      </c>
      <c r="K64" s="15">
        <v>4.2999999999999997E-2</v>
      </c>
      <c r="L64" s="15">
        <f>K64*D60</f>
        <v>1.3652499999999999</v>
      </c>
      <c r="M64" s="14" t="s">
        <v>17</v>
      </c>
      <c r="N64" s="58"/>
      <c r="Z64" s="28">
        <f t="shared" si="0"/>
        <v>0</v>
      </c>
    </row>
    <row r="65" spans="1:26" s="28" customFormat="1" ht="20.100000000000001" customHeight="1" x14ac:dyDescent="0.3">
      <c r="A65" s="57"/>
      <c r="B65" s="10"/>
      <c r="C65" s="11"/>
      <c r="D65" s="11"/>
      <c r="E65" s="11"/>
      <c r="F65" s="11"/>
      <c r="G65" s="11"/>
      <c r="H65" s="12"/>
      <c r="I65" s="13" t="s">
        <v>23</v>
      </c>
      <c r="J65" s="14" t="s">
        <v>24</v>
      </c>
      <c r="K65" s="15">
        <v>2.9999999999999997E-4</v>
      </c>
      <c r="L65" s="15">
        <f>K65*D60</f>
        <v>9.5249999999999987E-3</v>
      </c>
      <c r="M65" s="14" t="s">
        <v>17</v>
      </c>
      <c r="N65" s="58"/>
      <c r="Z65" s="28">
        <f t="shared" si="0"/>
        <v>0</v>
      </c>
    </row>
    <row r="66" spans="1:26" s="28" customFormat="1" ht="20.100000000000001" customHeight="1" x14ac:dyDescent="0.3">
      <c r="A66" s="57">
        <v>10</v>
      </c>
      <c r="B66" s="10" t="s">
        <v>25</v>
      </c>
      <c r="C66" s="11" t="s">
        <v>19</v>
      </c>
      <c r="D66" s="11">
        <v>2</v>
      </c>
      <c r="E66" s="11"/>
      <c r="F66" s="11"/>
      <c r="G66" s="11">
        <v>250</v>
      </c>
      <c r="H66" s="12"/>
      <c r="I66" s="13"/>
      <c r="J66" s="14"/>
      <c r="K66" s="15"/>
      <c r="L66" s="15"/>
      <c r="M66" s="14"/>
      <c r="N66" s="58"/>
      <c r="Z66" s="28">
        <f t="shared" si="0"/>
        <v>0</v>
      </c>
    </row>
    <row r="67" spans="1:26" s="28" customFormat="1" ht="20.100000000000001" customHeight="1" x14ac:dyDescent="0.3">
      <c r="A67" s="57"/>
      <c r="B67" s="10"/>
      <c r="C67" s="11"/>
      <c r="D67" s="11"/>
      <c r="E67" s="11"/>
      <c r="F67" s="11"/>
      <c r="G67" s="11"/>
      <c r="H67" s="12"/>
      <c r="I67" s="13" t="s">
        <v>42</v>
      </c>
      <c r="J67" s="14" t="s">
        <v>19</v>
      </c>
      <c r="K67" s="15">
        <v>1</v>
      </c>
      <c r="L67" s="15">
        <v>2</v>
      </c>
      <c r="M67" s="14" t="s">
        <v>17</v>
      </c>
      <c r="N67" s="58"/>
      <c r="Z67" s="28">
        <f t="shared" si="0"/>
        <v>0</v>
      </c>
    </row>
    <row r="68" spans="1:26" s="19" customFormat="1" ht="20.100000000000001" customHeight="1" x14ac:dyDescent="0.3">
      <c r="A68" s="56"/>
      <c r="B68" s="1" t="s">
        <v>43</v>
      </c>
      <c r="C68" s="5"/>
      <c r="D68" s="6"/>
      <c r="E68" s="7"/>
      <c r="F68" s="7"/>
      <c r="G68" s="7"/>
      <c r="H68" s="1"/>
      <c r="I68" s="8"/>
      <c r="J68" s="4"/>
      <c r="K68" s="9"/>
      <c r="L68" s="9"/>
      <c r="M68" s="4"/>
      <c r="N68" s="16"/>
      <c r="Z68" s="28">
        <f t="shared" si="0"/>
        <v>0</v>
      </c>
    </row>
    <row r="69" spans="1:26" s="28" customFormat="1" x14ac:dyDescent="0.3">
      <c r="A69" s="57">
        <v>11</v>
      </c>
      <c r="B69" s="10" t="s">
        <v>28</v>
      </c>
      <c r="C69" s="11" t="s">
        <v>21</v>
      </c>
      <c r="D69" s="11">
        <v>1.34</v>
      </c>
      <c r="E69" s="20">
        <f>G69</f>
        <v>1833.33</v>
      </c>
      <c r="F69" s="20">
        <f>1583.33</f>
        <v>1583.33</v>
      </c>
      <c r="G69" s="20">
        <v>1833.33</v>
      </c>
      <c r="H69" s="12">
        <f>D69*E69</f>
        <v>2456.6622000000002</v>
      </c>
      <c r="I69" s="13"/>
      <c r="J69" s="14"/>
      <c r="K69" s="15"/>
      <c r="L69" s="15"/>
      <c r="M69" s="14"/>
      <c r="N69" s="58"/>
      <c r="Z69" s="28">
        <f t="shared" si="0"/>
        <v>2121.6622000000002</v>
      </c>
    </row>
    <row r="70" spans="1:26" s="28" customFormat="1" ht="20.100000000000001" customHeight="1" x14ac:dyDescent="0.3">
      <c r="A70" s="57"/>
      <c r="B70" s="10"/>
      <c r="C70" s="11"/>
      <c r="D70" s="11"/>
      <c r="E70" s="11"/>
      <c r="F70" s="11"/>
      <c r="G70" s="11"/>
      <c r="H70" s="12"/>
      <c r="I70" s="13" t="s">
        <v>29</v>
      </c>
      <c r="J70" s="14" t="s">
        <v>19</v>
      </c>
      <c r="K70" s="15">
        <v>195</v>
      </c>
      <c r="L70" s="15">
        <f>K70*D69</f>
        <v>261.3</v>
      </c>
      <c r="M70" s="14" t="s">
        <v>17</v>
      </c>
      <c r="N70" s="58"/>
      <c r="Z70" s="28">
        <f t="shared" si="0"/>
        <v>0</v>
      </c>
    </row>
    <row r="71" spans="1:26" s="28" customFormat="1" ht="20.100000000000001" customHeight="1" x14ac:dyDescent="0.3">
      <c r="A71" s="57"/>
      <c r="B71" s="10"/>
      <c r="C71" s="11"/>
      <c r="D71" s="11"/>
      <c r="E71" s="11"/>
      <c r="F71" s="11"/>
      <c r="G71" s="11"/>
      <c r="H71" s="12"/>
      <c r="I71" s="13" t="s">
        <v>18</v>
      </c>
      <c r="J71" s="14" t="s">
        <v>19</v>
      </c>
      <c r="K71" s="15">
        <v>13</v>
      </c>
      <c r="L71" s="15">
        <f>K71*D69</f>
        <v>17.420000000000002</v>
      </c>
      <c r="M71" s="14" t="s">
        <v>17</v>
      </c>
      <c r="N71" s="58"/>
      <c r="Z71" s="28">
        <f t="shared" si="0"/>
        <v>0</v>
      </c>
    </row>
    <row r="72" spans="1:26" s="28" customFormat="1" ht="20.100000000000001" customHeight="1" x14ac:dyDescent="0.3">
      <c r="A72" s="57"/>
      <c r="B72" s="10"/>
      <c r="C72" s="11"/>
      <c r="D72" s="11"/>
      <c r="E72" s="11"/>
      <c r="F72" s="11"/>
      <c r="G72" s="11"/>
      <c r="H72" s="12"/>
      <c r="I72" s="13" t="s">
        <v>20</v>
      </c>
      <c r="J72" s="14" t="s">
        <v>21</v>
      </c>
      <c r="K72" s="15">
        <v>0.3</v>
      </c>
      <c r="L72" s="15">
        <f>K72*D69</f>
        <v>0.40200000000000002</v>
      </c>
      <c r="M72" s="14" t="s">
        <v>17</v>
      </c>
      <c r="N72" s="58"/>
      <c r="Z72" s="28">
        <f t="shared" si="0"/>
        <v>0</v>
      </c>
    </row>
    <row r="73" spans="1:26" s="28" customFormat="1" ht="20.100000000000001" customHeight="1" x14ac:dyDescent="0.3">
      <c r="A73" s="57"/>
      <c r="B73" s="10"/>
      <c r="C73" s="11"/>
      <c r="D73" s="11"/>
      <c r="E73" s="11"/>
      <c r="F73" s="11"/>
      <c r="G73" s="11"/>
      <c r="H73" s="12"/>
      <c r="I73" s="13" t="s">
        <v>22</v>
      </c>
      <c r="J73" s="14" t="s">
        <v>15</v>
      </c>
      <c r="K73" s="15">
        <v>2</v>
      </c>
      <c r="L73" s="15">
        <f>K73*D69</f>
        <v>2.68</v>
      </c>
      <c r="M73" s="14" t="s">
        <v>17</v>
      </c>
      <c r="N73" s="58"/>
      <c r="Z73" s="28">
        <f t="shared" ref="Z73:Z136" si="1">F73*D73</f>
        <v>0</v>
      </c>
    </row>
    <row r="74" spans="1:26" s="28" customFormat="1" ht="20.100000000000001" customHeight="1" x14ac:dyDescent="0.3">
      <c r="A74" s="57"/>
      <c r="B74" s="10"/>
      <c r="C74" s="11"/>
      <c r="D74" s="11"/>
      <c r="E74" s="11"/>
      <c r="F74" s="11"/>
      <c r="G74" s="11"/>
      <c r="H74" s="12"/>
      <c r="I74" s="13" t="s">
        <v>23</v>
      </c>
      <c r="J74" s="14" t="s">
        <v>24</v>
      </c>
      <c r="K74" s="15">
        <v>2.5000000000000001E-3</v>
      </c>
      <c r="L74" s="15">
        <f>K74*D69</f>
        <v>3.3500000000000001E-3</v>
      </c>
      <c r="M74" s="14" t="s">
        <v>17</v>
      </c>
      <c r="N74" s="58"/>
      <c r="Z74" s="28">
        <f t="shared" si="1"/>
        <v>0</v>
      </c>
    </row>
    <row r="75" spans="1:26" s="28" customFormat="1" ht="20.100000000000001" customHeight="1" x14ac:dyDescent="0.3">
      <c r="A75" s="57"/>
      <c r="B75" s="10"/>
      <c r="C75" s="11"/>
      <c r="D75" s="11"/>
      <c r="E75" s="11"/>
      <c r="F75" s="11"/>
      <c r="G75" s="11"/>
      <c r="H75" s="12"/>
      <c r="I75" s="13" t="s">
        <v>30</v>
      </c>
      <c r="J75" s="14" t="s">
        <v>31</v>
      </c>
      <c r="K75" s="15">
        <v>1.05</v>
      </c>
      <c r="L75" s="15">
        <f>K75*D69</f>
        <v>1.4070000000000003</v>
      </c>
      <c r="M75" s="14" t="s">
        <v>17</v>
      </c>
      <c r="N75" s="58"/>
      <c r="Z75" s="28">
        <f t="shared" si="1"/>
        <v>0</v>
      </c>
    </row>
    <row r="76" spans="1:26" s="28" customFormat="1" ht="20.100000000000001" customHeight="1" x14ac:dyDescent="0.3">
      <c r="A76" s="57"/>
      <c r="B76" s="10"/>
      <c r="C76" s="11"/>
      <c r="D76" s="11"/>
      <c r="E76" s="11"/>
      <c r="F76" s="11"/>
      <c r="G76" s="11"/>
      <c r="H76" s="12"/>
      <c r="I76" s="13" t="s">
        <v>32</v>
      </c>
      <c r="J76" s="14" t="s">
        <v>31</v>
      </c>
      <c r="K76" s="15">
        <v>4.2</v>
      </c>
      <c r="L76" s="15">
        <f>K76*D69</f>
        <v>5.628000000000001</v>
      </c>
      <c r="M76" s="14" t="s">
        <v>17</v>
      </c>
      <c r="N76" s="58"/>
      <c r="Z76" s="28">
        <f t="shared" si="1"/>
        <v>0</v>
      </c>
    </row>
    <row r="77" spans="1:26" s="28" customFormat="1" ht="20.100000000000001" customHeight="1" x14ac:dyDescent="0.3">
      <c r="A77" s="57">
        <v>12</v>
      </c>
      <c r="B77" s="10" t="s">
        <v>33</v>
      </c>
      <c r="C77" s="11" t="s">
        <v>15</v>
      </c>
      <c r="D77" s="11">
        <v>1.71</v>
      </c>
      <c r="E77" s="11">
        <f>G77</f>
        <v>495.83</v>
      </c>
      <c r="F77" s="11">
        <f>F53</f>
        <v>416.67</v>
      </c>
      <c r="G77" s="11">
        <f>G53</f>
        <v>495.83</v>
      </c>
      <c r="H77" s="12">
        <f>D77*E77</f>
        <v>847.86929999999995</v>
      </c>
      <c r="I77" s="13"/>
      <c r="J77" s="14"/>
      <c r="K77" s="15"/>
      <c r="L77" s="15"/>
      <c r="M77" s="14"/>
      <c r="N77" s="58"/>
      <c r="Z77" s="28">
        <f t="shared" si="1"/>
        <v>712.50570000000005</v>
      </c>
    </row>
    <row r="78" spans="1:26" s="28" customFormat="1" ht="20.100000000000001" customHeight="1" x14ac:dyDescent="0.3">
      <c r="A78" s="57"/>
      <c r="B78" s="10"/>
      <c r="C78" s="11"/>
      <c r="D78" s="11"/>
      <c r="E78" s="11"/>
      <c r="F78" s="11"/>
      <c r="G78" s="11"/>
      <c r="H78" s="12"/>
      <c r="I78" s="13" t="s">
        <v>29</v>
      </c>
      <c r="J78" s="14" t="s">
        <v>19</v>
      </c>
      <c r="K78" s="15">
        <v>25</v>
      </c>
      <c r="L78" s="15">
        <f>K78*D77</f>
        <v>42.75</v>
      </c>
      <c r="M78" s="14" t="s">
        <v>17</v>
      </c>
      <c r="N78" s="58"/>
      <c r="Z78" s="28">
        <f t="shared" si="1"/>
        <v>0</v>
      </c>
    </row>
    <row r="79" spans="1:26" s="28" customFormat="1" ht="20.100000000000001" customHeight="1" x14ac:dyDescent="0.3">
      <c r="A79" s="57"/>
      <c r="B79" s="10"/>
      <c r="C79" s="11"/>
      <c r="D79" s="11"/>
      <c r="E79" s="11"/>
      <c r="F79" s="11"/>
      <c r="G79" s="11"/>
      <c r="H79" s="12"/>
      <c r="I79" s="13" t="s">
        <v>18</v>
      </c>
      <c r="J79" s="14" t="s">
        <v>19</v>
      </c>
      <c r="K79" s="15">
        <v>1.32</v>
      </c>
      <c r="L79" s="15">
        <f>K79*D77</f>
        <v>2.2572000000000001</v>
      </c>
      <c r="M79" s="14" t="s">
        <v>17</v>
      </c>
      <c r="N79" s="58"/>
      <c r="Z79" s="28">
        <f t="shared" si="1"/>
        <v>0</v>
      </c>
    </row>
    <row r="80" spans="1:26" s="28" customFormat="1" ht="20.100000000000001" customHeight="1" x14ac:dyDescent="0.3">
      <c r="A80" s="57"/>
      <c r="B80" s="10"/>
      <c r="C80" s="11"/>
      <c r="D80" s="11"/>
      <c r="E80" s="11"/>
      <c r="F80" s="11"/>
      <c r="G80" s="11"/>
      <c r="H80" s="12"/>
      <c r="I80" s="13" t="s">
        <v>20</v>
      </c>
      <c r="J80" s="14" t="s">
        <v>21</v>
      </c>
      <c r="K80" s="15">
        <v>3.4000000000000002E-2</v>
      </c>
      <c r="L80" s="15">
        <f>K80*D77</f>
        <v>5.8140000000000004E-2</v>
      </c>
      <c r="M80" s="14" t="s">
        <v>17</v>
      </c>
      <c r="N80" s="58"/>
      <c r="Z80" s="28">
        <f t="shared" si="1"/>
        <v>0</v>
      </c>
    </row>
    <row r="81" spans="1:26" s="28" customFormat="1" ht="20.100000000000001" customHeight="1" x14ac:dyDescent="0.3">
      <c r="A81" s="57"/>
      <c r="B81" s="10"/>
      <c r="C81" s="11"/>
      <c r="D81" s="11"/>
      <c r="E81" s="11"/>
      <c r="F81" s="11"/>
      <c r="G81" s="11"/>
      <c r="H81" s="12"/>
      <c r="I81" s="13" t="s">
        <v>22</v>
      </c>
      <c r="J81" s="14" t="s">
        <v>15</v>
      </c>
      <c r="K81" s="15">
        <v>0.22</v>
      </c>
      <c r="L81" s="15">
        <f>K81*D77</f>
        <v>0.37619999999999998</v>
      </c>
      <c r="M81" s="14" t="s">
        <v>17</v>
      </c>
      <c r="N81" s="58"/>
      <c r="Z81" s="28">
        <f t="shared" si="1"/>
        <v>0</v>
      </c>
    </row>
    <row r="82" spans="1:26" s="28" customFormat="1" ht="20.100000000000001" customHeight="1" x14ac:dyDescent="0.3">
      <c r="A82" s="57"/>
      <c r="B82" s="10"/>
      <c r="C82" s="11"/>
      <c r="D82" s="11"/>
      <c r="E82" s="11"/>
      <c r="F82" s="11"/>
      <c r="G82" s="11"/>
      <c r="H82" s="12"/>
      <c r="I82" s="13" t="s">
        <v>34</v>
      </c>
      <c r="J82" s="14" t="s">
        <v>15</v>
      </c>
      <c r="K82" s="15">
        <v>4.2999999999999997E-2</v>
      </c>
      <c r="L82" s="15">
        <f>K82*D77</f>
        <v>7.3529999999999998E-2</v>
      </c>
      <c r="M82" s="14" t="s">
        <v>17</v>
      </c>
      <c r="N82" s="58"/>
      <c r="Z82" s="28">
        <f t="shared" si="1"/>
        <v>0</v>
      </c>
    </row>
    <row r="83" spans="1:26" s="28" customFormat="1" ht="20.100000000000001" customHeight="1" x14ac:dyDescent="0.3">
      <c r="A83" s="57"/>
      <c r="B83" s="10"/>
      <c r="C83" s="11"/>
      <c r="D83" s="11"/>
      <c r="E83" s="11"/>
      <c r="F83" s="11"/>
      <c r="G83" s="11"/>
      <c r="H83" s="12"/>
      <c r="I83" s="13" t="s">
        <v>23</v>
      </c>
      <c r="J83" s="14" t="s">
        <v>24</v>
      </c>
      <c r="K83" s="15">
        <v>1E-4</v>
      </c>
      <c r="L83" s="15">
        <f>K83*D77</f>
        <v>1.7100000000000001E-4</v>
      </c>
      <c r="M83" s="14" t="s">
        <v>17</v>
      </c>
      <c r="N83" s="58"/>
      <c r="Z83" s="28">
        <f t="shared" si="1"/>
        <v>0</v>
      </c>
    </row>
    <row r="84" spans="1:26" s="28" customFormat="1" ht="20.100000000000001" customHeight="1" x14ac:dyDescent="0.3">
      <c r="A84" s="57">
        <v>13</v>
      </c>
      <c r="B84" s="10" t="s">
        <v>14</v>
      </c>
      <c r="C84" s="11" t="s">
        <v>15</v>
      </c>
      <c r="D84" s="11">
        <v>17.7</v>
      </c>
      <c r="E84" s="11">
        <f>G84</f>
        <v>495.83</v>
      </c>
      <c r="F84" s="11">
        <f>F60</f>
        <v>425</v>
      </c>
      <c r="G84" s="11">
        <v>495.83</v>
      </c>
      <c r="H84" s="12">
        <f>D84*E84</f>
        <v>8776.1909999999989</v>
      </c>
      <c r="I84" s="13"/>
      <c r="J84" s="14"/>
      <c r="K84" s="15"/>
      <c r="L84" s="15"/>
      <c r="M84" s="14"/>
      <c r="N84" s="58"/>
      <c r="Z84" s="28">
        <f t="shared" si="1"/>
        <v>7522.5</v>
      </c>
    </row>
    <row r="85" spans="1:26" s="28" customFormat="1" ht="20.100000000000001" customHeight="1" x14ac:dyDescent="0.3">
      <c r="A85" s="57"/>
      <c r="B85" s="10"/>
      <c r="C85" s="11"/>
      <c r="D85" s="11"/>
      <c r="E85" s="11"/>
      <c r="F85" s="11"/>
      <c r="G85" s="11"/>
      <c r="H85" s="12"/>
      <c r="I85" s="13" t="s">
        <v>18</v>
      </c>
      <c r="J85" s="14" t="s">
        <v>19</v>
      </c>
      <c r="K85" s="15">
        <v>52</v>
      </c>
      <c r="L85" s="15">
        <f>K85*D84</f>
        <v>920.4</v>
      </c>
      <c r="M85" s="14" t="s">
        <v>17</v>
      </c>
      <c r="N85" s="58"/>
      <c r="Z85" s="28">
        <f t="shared" si="1"/>
        <v>0</v>
      </c>
    </row>
    <row r="86" spans="1:26" s="28" customFormat="1" ht="20.100000000000001" customHeight="1" x14ac:dyDescent="0.3">
      <c r="A86" s="57"/>
      <c r="B86" s="10"/>
      <c r="C86" s="11"/>
      <c r="D86" s="11"/>
      <c r="E86" s="11"/>
      <c r="F86" s="11"/>
      <c r="G86" s="11"/>
      <c r="H86" s="12"/>
      <c r="I86" s="13" t="s">
        <v>20</v>
      </c>
      <c r="J86" s="14" t="s">
        <v>21</v>
      </c>
      <c r="K86" s="15">
        <v>2.3E-2</v>
      </c>
      <c r="L86" s="15">
        <f>K86*D84</f>
        <v>0.40709999999999996</v>
      </c>
      <c r="M86" s="14" t="s">
        <v>17</v>
      </c>
      <c r="N86" s="58"/>
      <c r="Z86" s="28">
        <f t="shared" si="1"/>
        <v>0</v>
      </c>
    </row>
    <row r="87" spans="1:26" s="28" customFormat="1" ht="20.100000000000001" customHeight="1" x14ac:dyDescent="0.3">
      <c r="A87" s="57"/>
      <c r="B87" s="10"/>
      <c r="C87" s="11"/>
      <c r="D87" s="11"/>
      <c r="E87" s="11"/>
      <c r="F87" s="11"/>
      <c r="G87" s="11"/>
      <c r="H87" s="12"/>
      <c r="I87" s="13" t="s">
        <v>22</v>
      </c>
      <c r="J87" s="14" t="s">
        <v>15</v>
      </c>
      <c r="K87" s="15">
        <v>0.22</v>
      </c>
      <c r="L87" s="15">
        <f>K87*D84</f>
        <v>3.8939999999999997</v>
      </c>
      <c r="M87" s="14" t="s">
        <v>17</v>
      </c>
      <c r="N87" s="58"/>
      <c r="Z87" s="28">
        <f t="shared" si="1"/>
        <v>0</v>
      </c>
    </row>
    <row r="88" spans="1:26" s="28" customFormat="1" ht="20.100000000000001" customHeight="1" x14ac:dyDescent="0.3">
      <c r="A88" s="57"/>
      <c r="B88" s="10"/>
      <c r="C88" s="11"/>
      <c r="D88" s="11"/>
      <c r="E88" s="11"/>
      <c r="F88" s="11"/>
      <c r="G88" s="11"/>
      <c r="H88" s="12"/>
      <c r="I88" s="13" t="s">
        <v>34</v>
      </c>
      <c r="J88" s="14" t="s">
        <v>15</v>
      </c>
      <c r="K88" s="15">
        <v>4.2999999999999997E-2</v>
      </c>
      <c r="L88" s="15">
        <f>K88*D84</f>
        <v>0.76109999999999989</v>
      </c>
      <c r="M88" s="14" t="s">
        <v>17</v>
      </c>
      <c r="N88" s="58"/>
      <c r="Z88" s="28">
        <f t="shared" si="1"/>
        <v>0</v>
      </c>
    </row>
    <row r="89" spans="1:26" s="28" customFormat="1" ht="20.100000000000001" customHeight="1" x14ac:dyDescent="0.3">
      <c r="A89" s="57"/>
      <c r="B89" s="10"/>
      <c r="C89" s="11"/>
      <c r="D89" s="11"/>
      <c r="E89" s="11"/>
      <c r="F89" s="11"/>
      <c r="G89" s="11"/>
      <c r="H89" s="12"/>
      <c r="I89" s="13" t="s">
        <v>23</v>
      </c>
      <c r="J89" s="14" t="s">
        <v>24</v>
      </c>
      <c r="K89" s="15">
        <v>2.9999999999999997E-4</v>
      </c>
      <c r="L89" s="15">
        <f>K89*D84</f>
        <v>5.3099999999999996E-3</v>
      </c>
      <c r="M89" s="14" t="s">
        <v>17</v>
      </c>
      <c r="N89" s="58"/>
      <c r="Z89" s="28">
        <f t="shared" si="1"/>
        <v>0</v>
      </c>
    </row>
    <row r="90" spans="1:26" s="28" customFormat="1" ht="20.100000000000001" customHeight="1" x14ac:dyDescent="0.3">
      <c r="A90" s="57">
        <v>14</v>
      </c>
      <c r="B90" s="10" t="s">
        <v>35</v>
      </c>
      <c r="C90" s="11" t="s">
        <v>21</v>
      </c>
      <c r="D90" s="11">
        <v>0.26</v>
      </c>
      <c r="E90" s="20">
        <f>G90</f>
        <v>1833.33</v>
      </c>
      <c r="F90" s="20">
        <v>1583.33</v>
      </c>
      <c r="G90" s="20">
        <v>1833.33</v>
      </c>
      <c r="H90" s="12">
        <f>D90*E90</f>
        <v>476.66579999999999</v>
      </c>
      <c r="I90" s="13"/>
      <c r="J90" s="14"/>
      <c r="K90" s="15"/>
      <c r="L90" s="15"/>
      <c r="M90" s="14"/>
      <c r="N90" s="58"/>
      <c r="Z90" s="28">
        <f t="shared" si="1"/>
        <v>411.66579999999999</v>
      </c>
    </row>
    <row r="91" spans="1:26" s="28" customFormat="1" ht="20.100000000000001" customHeight="1" x14ac:dyDescent="0.3">
      <c r="A91" s="57"/>
      <c r="B91" s="10"/>
      <c r="C91" s="11"/>
      <c r="D91" s="11"/>
      <c r="E91" s="11"/>
      <c r="F91" s="11"/>
      <c r="G91" s="11"/>
      <c r="H91" s="12"/>
      <c r="I91" s="13" t="s">
        <v>18</v>
      </c>
      <c r="J91" s="14" t="s">
        <v>19</v>
      </c>
      <c r="K91" s="15">
        <v>395</v>
      </c>
      <c r="L91" s="15">
        <f>K91*D90</f>
        <v>102.7</v>
      </c>
      <c r="M91" s="14" t="s">
        <v>17</v>
      </c>
      <c r="N91" s="58"/>
      <c r="Z91" s="28">
        <f t="shared" si="1"/>
        <v>0</v>
      </c>
    </row>
    <row r="92" spans="1:26" s="28" customFormat="1" ht="20.100000000000001" customHeight="1" x14ac:dyDescent="0.3">
      <c r="A92" s="57"/>
      <c r="B92" s="10"/>
      <c r="C92" s="11"/>
      <c r="D92" s="11"/>
      <c r="E92" s="11"/>
      <c r="F92" s="11"/>
      <c r="G92" s="11"/>
      <c r="H92" s="12"/>
      <c r="I92" s="13" t="s">
        <v>36</v>
      </c>
      <c r="J92" s="14" t="s">
        <v>21</v>
      </c>
      <c r="K92" s="15">
        <v>0.3</v>
      </c>
      <c r="L92" s="15">
        <f>K92*D90</f>
        <v>7.8E-2</v>
      </c>
      <c r="M92" s="14" t="s">
        <v>17</v>
      </c>
      <c r="N92" s="58"/>
      <c r="Z92" s="28">
        <f t="shared" si="1"/>
        <v>0</v>
      </c>
    </row>
    <row r="93" spans="1:26" s="28" customFormat="1" ht="20.100000000000001" customHeight="1" x14ac:dyDescent="0.3">
      <c r="A93" s="57"/>
      <c r="B93" s="10"/>
      <c r="C93" s="11"/>
      <c r="D93" s="11"/>
      <c r="E93" s="11"/>
      <c r="F93" s="11"/>
      <c r="G93" s="11"/>
      <c r="H93" s="12"/>
      <c r="I93" s="13" t="s">
        <v>22</v>
      </c>
      <c r="J93" s="14" t="s">
        <v>15</v>
      </c>
      <c r="K93" s="15">
        <v>2</v>
      </c>
      <c r="L93" s="15">
        <f>K93*D90</f>
        <v>0.52</v>
      </c>
      <c r="M93" s="14" t="s">
        <v>17</v>
      </c>
      <c r="N93" s="58"/>
      <c r="Z93" s="28">
        <f t="shared" si="1"/>
        <v>0</v>
      </c>
    </row>
    <row r="94" spans="1:26" s="28" customFormat="1" ht="20.100000000000001" customHeight="1" x14ac:dyDescent="0.3">
      <c r="A94" s="57"/>
      <c r="B94" s="10"/>
      <c r="C94" s="11"/>
      <c r="D94" s="11"/>
      <c r="E94" s="11"/>
      <c r="F94" s="11"/>
      <c r="G94" s="11"/>
      <c r="H94" s="12"/>
      <c r="I94" s="13" t="s">
        <v>34</v>
      </c>
      <c r="J94" s="14" t="s">
        <v>15</v>
      </c>
      <c r="K94" s="15">
        <v>0.3</v>
      </c>
      <c r="L94" s="15">
        <f>K94*D90</f>
        <v>7.8E-2</v>
      </c>
      <c r="M94" s="14" t="s">
        <v>17</v>
      </c>
      <c r="N94" s="58"/>
      <c r="Z94" s="28">
        <f t="shared" si="1"/>
        <v>0</v>
      </c>
    </row>
    <row r="95" spans="1:26" s="28" customFormat="1" ht="20.100000000000001" customHeight="1" x14ac:dyDescent="0.3">
      <c r="A95" s="57"/>
      <c r="B95" s="10"/>
      <c r="C95" s="11"/>
      <c r="D95" s="11"/>
      <c r="E95" s="11"/>
      <c r="F95" s="11"/>
      <c r="G95" s="11"/>
      <c r="H95" s="12"/>
      <c r="I95" s="13" t="s">
        <v>23</v>
      </c>
      <c r="J95" s="14" t="s">
        <v>24</v>
      </c>
      <c r="K95" s="15">
        <v>2.5000000000000001E-3</v>
      </c>
      <c r="L95" s="15">
        <f>K95*D90</f>
        <v>6.5000000000000008E-4</v>
      </c>
      <c r="M95" s="14" t="s">
        <v>17</v>
      </c>
      <c r="N95" s="58"/>
      <c r="Z95" s="28">
        <f t="shared" si="1"/>
        <v>0</v>
      </c>
    </row>
    <row r="96" spans="1:26" s="28" customFormat="1" ht="20.100000000000001" customHeight="1" x14ac:dyDescent="0.3">
      <c r="A96" s="57">
        <v>15</v>
      </c>
      <c r="B96" s="10" t="s">
        <v>25</v>
      </c>
      <c r="C96" s="11" t="s">
        <v>19</v>
      </c>
      <c r="D96" s="11">
        <v>4</v>
      </c>
      <c r="E96" s="11"/>
      <c r="F96" s="11"/>
      <c r="G96" s="11">
        <v>480</v>
      </c>
      <c r="H96" s="12"/>
      <c r="I96" s="13"/>
      <c r="J96" s="14"/>
      <c r="K96" s="15"/>
      <c r="L96" s="15"/>
      <c r="M96" s="14"/>
      <c r="N96" s="58"/>
      <c r="Z96" s="28">
        <f t="shared" si="1"/>
        <v>0</v>
      </c>
    </row>
    <row r="97" spans="1:26" s="28" customFormat="1" ht="20.100000000000001" customHeight="1" x14ac:dyDescent="0.3">
      <c r="A97" s="57"/>
      <c r="B97" s="10"/>
      <c r="C97" s="11"/>
      <c r="D97" s="11"/>
      <c r="E97" s="11"/>
      <c r="F97" s="11"/>
      <c r="G97" s="11"/>
      <c r="H97" s="12"/>
      <c r="I97" s="13" t="s">
        <v>44</v>
      </c>
      <c r="J97" s="14" t="s">
        <v>19</v>
      </c>
      <c r="K97" s="15">
        <v>1</v>
      </c>
      <c r="L97" s="15">
        <v>2</v>
      </c>
      <c r="M97" s="14" t="s">
        <v>17</v>
      </c>
      <c r="N97" s="58"/>
      <c r="Z97" s="28">
        <f t="shared" si="1"/>
        <v>0</v>
      </c>
    </row>
    <row r="98" spans="1:26" s="28" customFormat="1" ht="20.100000000000001" customHeight="1" x14ac:dyDescent="0.3">
      <c r="A98" s="57"/>
      <c r="B98" s="10"/>
      <c r="C98" s="11"/>
      <c r="D98" s="11"/>
      <c r="E98" s="11"/>
      <c r="F98" s="11"/>
      <c r="G98" s="11"/>
      <c r="H98" s="12"/>
      <c r="I98" s="13" t="s">
        <v>45</v>
      </c>
      <c r="J98" s="14" t="s">
        <v>19</v>
      </c>
      <c r="K98" s="15">
        <v>1</v>
      </c>
      <c r="L98" s="15">
        <v>2</v>
      </c>
      <c r="M98" s="14" t="s">
        <v>17</v>
      </c>
      <c r="N98" s="58"/>
      <c r="Z98" s="28">
        <f t="shared" si="1"/>
        <v>0</v>
      </c>
    </row>
    <row r="99" spans="1:26" s="19" customFormat="1" ht="20.100000000000001" customHeight="1" x14ac:dyDescent="0.3">
      <c r="A99" s="56"/>
      <c r="B99" s="1" t="s">
        <v>46</v>
      </c>
      <c r="C99" s="5"/>
      <c r="D99" s="6"/>
      <c r="E99" s="7"/>
      <c r="F99" s="7"/>
      <c r="G99" s="7"/>
      <c r="H99" s="1"/>
      <c r="I99" s="8"/>
      <c r="J99" s="4"/>
      <c r="K99" s="9"/>
      <c r="L99" s="9"/>
      <c r="M99" s="4"/>
      <c r="N99" s="16"/>
      <c r="Z99" s="28">
        <f t="shared" si="1"/>
        <v>0</v>
      </c>
    </row>
    <row r="100" spans="1:26" s="19" customFormat="1" ht="20.100000000000001" customHeight="1" x14ac:dyDescent="0.3">
      <c r="A100" s="56"/>
      <c r="B100" s="1" t="s">
        <v>27</v>
      </c>
      <c r="C100" s="5"/>
      <c r="D100" s="6"/>
      <c r="E100" s="7"/>
      <c r="F100" s="7"/>
      <c r="G100" s="7"/>
      <c r="H100" s="1"/>
      <c r="I100" s="8"/>
      <c r="J100" s="4"/>
      <c r="K100" s="9"/>
      <c r="L100" s="9"/>
      <c r="M100" s="4"/>
      <c r="N100" s="16"/>
      <c r="P100" s="19">
        <f>E101/495.83</f>
        <v>1</v>
      </c>
      <c r="Z100" s="28">
        <f t="shared" si="1"/>
        <v>0</v>
      </c>
    </row>
    <row r="101" spans="1:26" s="28" customFormat="1" ht="20.100000000000001" customHeight="1" x14ac:dyDescent="0.3">
      <c r="A101" s="57">
        <v>16</v>
      </c>
      <c r="B101" s="10" t="s">
        <v>33</v>
      </c>
      <c r="C101" s="11" t="s">
        <v>15</v>
      </c>
      <c r="D101" s="11">
        <v>12.32</v>
      </c>
      <c r="E101" s="11">
        <f>G101</f>
        <v>495.83</v>
      </c>
      <c r="F101" s="11">
        <f>F77</f>
        <v>416.67</v>
      </c>
      <c r="G101" s="11">
        <f>G77</f>
        <v>495.83</v>
      </c>
      <c r="H101" s="12">
        <f>D101*E101</f>
        <v>6108.6256000000003</v>
      </c>
      <c r="I101" s="13"/>
      <c r="J101" s="14"/>
      <c r="K101" s="15"/>
      <c r="L101" s="15"/>
      <c r="M101" s="14"/>
      <c r="N101" s="58"/>
      <c r="Z101" s="28">
        <f t="shared" si="1"/>
        <v>5133.3744000000006</v>
      </c>
    </row>
    <row r="102" spans="1:26" s="28" customFormat="1" ht="20.100000000000001" customHeight="1" x14ac:dyDescent="0.3">
      <c r="A102" s="57"/>
      <c r="B102" s="10"/>
      <c r="C102" s="11"/>
      <c r="D102" s="11"/>
      <c r="E102" s="11"/>
      <c r="F102" s="11"/>
      <c r="G102" s="11"/>
      <c r="H102" s="12"/>
      <c r="I102" s="13" t="s">
        <v>29</v>
      </c>
      <c r="J102" s="14" t="s">
        <v>19</v>
      </c>
      <c r="K102" s="15">
        <v>25</v>
      </c>
      <c r="L102" s="15">
        <f>K102*D101</f>
        <v>308</v>
      </c>
      <c r="M102" s="14" t="s">
        <v>17</v>
      </c>
      <c r="N102" s="58"/>
      <c r="Z102" s="28">
        <f t="shared" si="1"/>
        <v>0</v>
      </c>
    </row>
    <row r="103" spans="1:26" s="28" customFormat="1" ht="20.100000000000001" customHeight="1" x14ac:dyDescent="0.3">
      <c r="A103" s="57"/>
      <c r="B103" s="10"/>
      <c r="C103" s="11"/>
      <c r="D103" s="11"/>
      <c r="E103" s="11"/>
      <c r="F103" s="11"/>
      <c r="G103" s="11"/>
      <c r="H103" s="12"/>
      <c r="I103" s="13" t="s">
        <v>18</v>
      </c>
      <c r="J103" s="14" t="s">
        <v>19</v>
      </c>
      <c r="K103" s="15">
        <v>1.32</v>
      </c>
      <c r="L103" s="15">
        <f>K103*D101</f>
        <v>16.2624</v>
      </c>
      <c r="M103" s="14" t="s">
        <v>17</v>
      </c>
      <c r="N103" s="58"/>
      <c r="Z103" s="28">
        <f t="shared" si="1"/>
        <v>0</v>
      </c>
    </row>
    <row r="104" spans="1:26" s="28" customFormat="1" ht="20.100000000000001" customHeight="1" x14ac:dyDescent="0.3">
      <c r="A104" s="57"/>
      <c r="B104" s="10"/>
      <c r="C104" s="11"/>
      <c r="D104" s="11"/>
      <c r="E104" s="11"/>
      <c r="F104" s="11"/>
      <c r="G104" s="11"/>
      <c r="H104" s="12"/>
      <c r="I104" s="13" t="s">
        <v>20</v>
      </c>
      <c r="J104" s="14" t="s">
        <v>21</v>
      </c>
      <c r="K104" s="15">
        <v>3.4000000000000002E-2</v>
      </c>
      <c r="L104" s="15">
        <f>K104*D101</f>
        <v>0.41888000000000003</v>
      </c>
      <c r="M104" s="14" t="s">
        <v>17</v>
      </c>
      <c r="N104" s="58"/>
      <c r="Z104" s="28">
        <f t="shared" si="1"/>
        <v>0</v>
      </c>
    </row>
    <row r="105" spans="1:26" s="28" customFormat="1" ht="20.100000000000001" customHeight="1" x14ac:dyDescent="0.3">
      <c r="A105" s="57"/>
      <c r="B105" s="10"/>
      <c r="C105" s="11"/>
      <c r="D105" s="11"/>
      <c r="E105" s="11"/>
      <c r="F105" s="11"/>
      <c r="G105" s="11"/>
      <c r="H105" s="12"/>
      <c r="I105" s="13" t="s">
        <v>22</v>
      </c>
      <c r="J105" s="14" t="s">
        <v>15</v>
      </c>
      <c r="K105" s="15">
        <v>0.22</v>
      </c>
      <c r="L105" s="15">
        <f>K105*D101</f>
        <v>2.7103999999999999</v>
      </c>
      <c r="M105" s="14" t="s">
        <v>17</v>
      </c>
      <c r="N105" s="58"/>
      <c r="Z105" s="28">
        <f t="shared" si="1"/>
        <v>0</v>
      </c>
    </row>
    <row r="106" spans="1:26" s="28" customFormat="1" ht="20.100000000000001" customHeight="1" x14ac:dyDescent="0.3">
      <c r="A106" s="57"/>
      <c r="B106" s="10"/>
      <c r="C106" s="11"/>
      <c r="D106" s="11"/>
      <c r="E106" s="11"/>
      <c r="F106" s="11"/>
      <c r="G106" s="11"/>
      <c r="H106" s="12"/>
      <c r="I106" s="13" t="s">
        <v>34</v>
      </c>
      <c r="J106" s="14" t="s">
        <v>15</v>
      </c>
      <c r="K106" s="15">
        <v>4.2999999999999997E-2</v>
      </c>
      <c r="L106" s="15">
        <f>K106*D101</f>
        <v>0.52976000000000001</v>
      </c>
      <c r="M106" s="14" t="s">
        <v>17</v>
      </c>
      <c r="N106" s="58"/>
      <c r="Z106" s="28">
        <f t="shared" si="1"/>
        <v>0</v>
      </c>
    </row>
    <row r="107" spans="1:26" s="28" customFormat="1" ht="20.100000000000001" customHeight="1" x14ac:dyDescent="0.3">
      <c r="A107" s="57"/>
      <c r="B107" s="10"/>
      <c r="C107" s="11"/>
      <c r="D107" s="11"/>
      <c r="E107" s="11"/>
      <c r="F107" s="11"/>
      <c r="G107" s="11"/>
      <c r="H107" s="12"/>
      <c r="I107" s="13" t="s">
        <v>23</v>
      </c>
      <c r="J107" s="14" t="s">
        <v>24</v>
      </c>
      <c r="K107" s="15">
        <v>1E-4</v>
      </c>
      <c r="L107" s="15">
        <f>K107*D101</f>
        <v>1.232E-3</v>
      </c>
      <c r="M107" s="14" t="s">
        <v>17</v>
      </c>
      <c r="N107" s="58"/>
      <c r="Z107" s="28">
        <f t="shared" si="1"/>
        <v>0</v>
      </c>
    </row>
    <row r="108" spans="1:26" s="28" customFormat="1" ht="20.100000000000001" customHeight="1" x14ac:dyDescent="0.3">
      <c r="A108" s="57">
        <v>17</v>
      </c>
      <c r="B108" s="10" t="s">
        <v>14</v>
      </c>
      <c r="C108" s="11" t="s">
        <v>15</v>
      </c>
      <c r="D108" s="11">
        <v>59.46</v>
      </c>
      <c r="E108" s="11">
        <f>G108</f>
        <v>495.83</v>
      </c>
      <c r="F108" s="11">
        <f>F84</f>
        <v>425</v>
      </c>
      <c r="G108" s="11">
        <v>495.83</v>
      </c>
      <c r="H108" s="12">
        <f>D108*E108</f>
        <v>29482.051800000001</v>
      </c>
      <c r="I108" s="13"/>
      <c r="J108" s="14"/>
      <c r="K108" s="15"/>
      <c r="L108" s="15"/>
      <c r="M108" s="14"/>
      <c r="N108" s="58"/>
      <c r="Z108" s="28">
        <f t="shared" si="1"/>
        <v>25270.5</v>
      </c>
    </row>
    <row r="109" spans="1:26" s="28" customFormat="1" ht="20.100000000000001" customHeight="1" x14ac:dyDescent="0.3">
      <c r="A109" s="57"/>
      <c r="B109" s="10"/>
      <c r="C109" s="11"/>
      <c r="D109" s="11"/>
      <c r="E109" s="11"/>
      <c r="F109" s="11"/>
      <c r="G109" s="11"/>
      <c r="H109" s="12"/>
      <c r="I109" s="13" t="s">
        <v>18</v>
      </c>
      <c r="J109" s="14" t="s">
        <v>19</v>
      </c>
      <c r="K109" s="15">
        <v>52</v>
      </c>
      <c r="L109" s="15">
        <f>K109*D108</f>
        <v>3091.92</v>
      </c>
      <c r="M109" s="14" t="s">
        <v>17</v>
      </c>
      <c r="N109" s="58"/>
      <c r="Z109" s="28">
        <f t="shared" si="1"/>
        <v>0</v>
      </c>
    </row>
    <row r="110" spans="1:26" s="28" customFormat="1" ht="20.100000000000001" customHeight="1" x14ac:dyDescent="0.3">
      <c r="A110" s="57"/>
      <c r="B110" s="10"/>
      <c r="C110" s="11"/>
      <c r="D110" s="11"/>
      <c r="E110" s="11"/>
      <c r="F110" s="11"/>
      <c r="G110" s="11"/>
      <c r="H110" s="12"/>
      <c r="I110" s="13" t="s">
        <v>20</v>
      </c>
      <c r="J110" s="14" t="s">
        <v>21</v>
      </c>
      <c r="K110" s="15">
        <v>2.3E-2</v>
      </c>
      <c r="L110" s="15">
        <f>K110*D108</f>
        <v>1.36758</v>
      </c>
      <c r="M110" s="14" t="s">
        <v>17</v>
      </c>
      <c r="N110" s="58"/>
      <c r="Z110" s="28">
        <f t="shared" si="1"/>
        <v>0</v>
      </c>
    </row>
    <row r="111" spans="1:26" s="28" customFormat="1" ht="20.100000000000001" customHeight="1" x14ac:dyDescent="0.3">
      <c r="A111" s="57"/>
      <c r="B111" s="10"/>
      <c r="C111" s="11"/>
      <c r="D111" s="11"/>
      <c r="E111" s="11"/>
      <c r="F111" s="11"/>
      <c r="G111" s="11"/>
      <c r="H111" s="12"/>
      <c r="I111" s="13" t="s">
        <v>22</v>
      </c>
      <c r="J111" s="14" t="s">
        <v>15</v>
      </c>
      <c r="K111" s="15">
        <v>0.22</v>
      </c>
      <c r="L111" s="15">
        <f>K111*D108</f>
        <v>13.081200000000001</v>
      </c>
      <c r="M111" s="14" t="s">
        <v>17</v>
      </c>
      <c r="N111" s="58"/>
      <c r="Z111" s="28">
        <f t="shared" si="1"/>
        <v>0</v>
      </c>
    </row>
    <row r="112" spans="1:26" s="28" customFormat="1" ht="20.100000000000001" customHeight="1" x14ac:dyDescent="0.3">
      <c r="A112" s="57"/>
      <c r="B112" s="10"/>
      <c r="C112" s="11"/>
      <c r="D112" s="11"/>
      <c r="E112" s="11"/>
      <c r="F112" s="11"/>
      <c r="G112" s="11"/>
      <c r="H112" s="12"/>
      <c r="I112" s="13" t="s">
        <v>34</v>
      </c>
      <c r="J112" s="14" t="s">
        <v>15</v>
      </c>
      <c r="K112" s="15">
        <v>4.2999999999999997E-2</v>
      </c>
      <c r="L112" s="15">
        <f>K112*D108</f>
        <v>2.5567799999999998</v>
      </c>
      <c r="M112" s="14" t="s">
        <v>17</v>
      </c>
      <c r="N112" s="58"/>
      <c r="Z112" s="28">
        <f t="shared" si="1"/>
        <v>0</v>
      </c>
    </row>
    <row r="113" spans="1:26" s="28" customFormat="1" ht="20.100000000000001" customHeight="1" x14ac:dyDescent="0.3">
      <c r="A113" s="57"/>
      <c r="B113" s="10"/>
      <c r="C113" s="11"/>
      <c r="D113" s="11"/>
      <c r="E113" s="11"/>
      <c r="F113" s="11"/>
      <c r="G113" s="11"/>
      <c r="H113" s="12"/>
      <c r="I113" s="13" t="s">
        <v>23</v>
      </c>
      <c r="J113" s="14" t="s">
        <v>24</v>
      </c>
      <c r="K113" s="15">
        <v>2.9999999999999997E-4</v>
      </c>
      <c r="L113" s="15">
        <f>K113*D108</f>
        <v>1.7838E-2</v>
      </c>
      <c r="M113" s="14" t="s">
        <v>17</v>
      </c>
      <c r="N113" s="58"/>
      <c r="Z113" s="28">
        <f t="shared" si="1"/>
        <v>0</v>
      </c>
    </row>
    <row r="114" spans="1:26" s="28" customFormat="1" ht="20.100000000000001" customHeight="1" x14ac:dyDescent="0.3">
      <c r="A114" s="56"/>
      <c r="B114" s="1" t="s">
        <v>41</v>
      </c>
      <c r="C114" s="5"/>
      <c r="D114" s="6"/>
      <c r="E114" s="7"/>
      <c r="F114" s="7"/>
      <c r="G114" s="7"/>
      <c r="H114" s="1"/>
      <c r="I114" s="8"/>
      <c r="J114" s="4"/>
      <c r="K114" s="9"/>
      <c r="L114" s="9"/>
      <c r="M114" s="4"/>
      <c r="N114" s="16"/>
      <c r="Z114" s="28">
        <f t="shared" si="1"/>
        <v>0</v>
      </c>
    </row>
    <row r="115" spans="1:26" s="28" customFormat="1" ht="20.100000000000001" customHeight="1" x14ac:dyDescent="0.3">
      <c r="A115" s="57">
        <v>18</v>
      </c>
      <c r="B115" s="10" t="s">
        <v>14</v>
      </c>
      <c r="C115" s="11" t="s">
        <v>15</v>
      </c>
      <c r="D115" s="11">
        <v>59.58</v>
      </c>
      <c r="E115" s="11">
        <f>G115</f>
        <v>495.83</v>
      </c>
      <c r="F115" s="11">
        <f>F108</f>
        <v>425</v>
      </c>
      <c r="G115" s="11">
        <v>495.83</v>
      </c>
      <c r="H115" s="12">
        <f>D115*E115</f>
        <v>29541.551399999997</v>
      </c>
      <c r="I115" s="13"/>
      <c r="J115" s="14"/>
      <c r="K115" s="15"/>
      <c r="L115" s="15"/>
      <c r="M115" s="14"/>
      <c r="N115" s="58"/>
      <c r="Z115" s="28">
        <f t="shared" si="1"/>
        <v>25321.5</v>
      </c>
    </row>
    <row r="116" spans="1:26" s="28" customFormat="1" ht="20.100000000000001" customHeight="1" x14ac:dyDescent="0.3">
      <c r="A116" s="57"/>
      <c r="B116" s="10"/>
      <c r="C116" s="11"/>
      <c r="D116" s="11"/>
      <c r="E116" s="11"/>
      <c r="F116" s="11"/>
      <c r="G116" s="11"/>
      <c r="H116" s="12"/>
      <c r="I116" s="13" t="s">
        <v>18</v>
      </c>
      <c r="J116" s="14" t="s">
        <v>19</v>
      </c>
      <c r="K116" s="15">
        <v>52</v>
      </c>
      <c r="L116" s="15">
        <f>K116*D115</f>
        <v>3098.16</v>
      </c>
      <c r="M116" s="14" t="s">
        <v>17</v>
      </c>
      <c r="N116" s="58"/>
      <c r="Z116" s="28">
        <f t="shared" si="1"/>
        <v>0</v>
      </c>
    </row>
    <row r="117" spans="1:26" s="28" customFormat="1" ht="20.100000000000001" customHeight="1" x14ac:dyDescent="0.3">
      <c r="A117" s="57"/>
      <c r="B117" s="10"/>
      <c r="C117" s="11"/>
      <c r="D117" s="11"/>
      <c r="E117" s="11"/>
      <c r="F117" s="11"/>
      <c r="G117" s="11"/>
      <c r="H117" s="12"/>
      <c r="I117" s="13" t="s">
        <v>20</v>
      </c>
      <c r="J117" s="14" t="s">
        <v>21</v>
      </c>
      <c r="K117" s="15">
        <v>2.3E-2</v>
      </c>
      <c r="L117" s="15">
        <f>K117*D115</f>
        <v>1.3703399999999999</v>
      </c>
      <c r="M117" s="14" t="s">
        <v>17</v>
      </c>
      <c r="N117" s="58"/>
      <c r="Z117" s="28">
        <f t="shared" si="1"/>
        <v>0</v>
      </c>
    </row>
    <row r="118" spans="1:26" s="28" customFormat="1" ht="20.100000000000001" customHeight="1" x14ac:dyDescent="0.3">
      <c r="A118" s="57"/>
      <c r="B118" s="10"/>
      <c r="C118" s="11"/>
      <c r="D118" s="11"/>
      <c r="E118" s="11"/>
      <c r="F118" s="11"/>
      <c r="G118" s="11"/>
      <c r="H118" s="12"/>
      <c r="I118" s="13" t="s">
        <v>22</v>
      </c>
      <c r="J118" s="14" t="s">
        <v>15</v>
      </c>
      <c r="K118" s="15">
        <v>0.22</v>
      </c>
      <c r="L118" s="15">
        <f>K118*D115</f>
        <v>13.1076</v>
      </c>
      <c r="M118" s="14" t="s">
        <v>17</v>
      </c>
      <c r="N118" s="58"/>
      <c r="Z118" s="28">
        <f t="shared" si="1"/>
        <v>0</v>
      </c>
    </row>
    <row r="119" spans="1:26" s="28" customFormat="1" ht="20.100000000000001" customHeight="1" x14ac:dyDescent="0.3">
      <c r="A119" s="57"/>
      <c r="B119" s="10"/>
      <c r="C119" s="11"/>
      <c r="D119" s="11"/>
      <c r="E119" s="11"/>
      <c r="F119" s="11"/>
      <c r="G119" s="11"/>
      <c r="H119" s="12"/>
      <c r="I119" s="13" t="s">
        <v>34</v>
      </c>
      <c r="J119" s="14" t="s">
        <v>15</v>
      </c>
      <c r="K119" s="15">
        <v>4.2999999999999997E-2</v>
      </c>
      <c r="L119" s="15">
        <f>K119*D115</f>
        <v>2.5619399999999999</v>
      </c>
      <c r="M119" s="14" t="s">
        <v>17</v>
      </c>
      <c r="N119" s="58"/>
      <c r="Z119" s="28">
        <f t="shared" si="1"/>
        <v>0</v>
      </c>
    </row>
    <row r="120" spans="1:26" s="28" customFormat="1" ht="20.100000000000001" customHeight="1" x14ac:dyDescent="0.3">
      <c r="A120" s="57"/>
      <c r="B120" s="10"/>
      <c r="C120" s="11"/>
      <c r="D120" s="11"/>
      <c r="E120" s="11"/>
      <c r="F120" s="11"/>
      <c r="G120" s="11"/>
      <c r="H120" s="12"/>
      <c r="I120" s="13" t="s">
        <v>23</v>
      </c>
      <c r="J120" s="14" t="s">
        <v>24</v>
      </c>
      <c r="K120" s="15">
        <v>2.9999999999999997E-4</v>
      </c>
      <c r="L120" s="15">
        <f>K120*D115</f>
        <v>1.7873999999999998E-2</v>
      </c>
      <c r="M120" s="14" t="s">
        <v>17</v>
      </c>
      <c r="N120" s="58"/>
      <c r="Z120" s="28">
        <f t="shared" si="1"/>
        <v>0</v>
      </c>
    </row>
    <row r="121" spans="1:26" s="28" customFormat="1" ht="20.100000000000001" customHeight="1" x14ac:dyDescent="0.3">
      <c r="A121" s="57">
        <v>19</v>
      </c>
      <c r="B121" s="10" t="s">
        <v>25</v>
      </c>
      <c r="C121" s="11" t="s">
        <v>19</v>
      </c>
      <c r="D121" s="11">
        <v>6</v>
      </c>
      <c r="E121" s="11"/>
      <c r="F121" s="11"/>
      <c r="G121" s="11">
        <v>250</v>
      </c>
      <c r="H121" s="12"/>
      <c r="I121" s="13"/>
      <c r="J121" s="14"/>
      <c r="K121" s="15"/>
      <c r="L121" s="15"/>
      <c r="M121" s="14"/>
      <c r="N121" s="58"/>
      <c r="Z121" s="28">
        <f t="shared" si="1"/>
        <v>0</v>
      </c>
    </row>
    <row r="122" spans="1:26" s="28" customFormat="1" ht="20.100000000000001" customHeight="1" x14ac:dyDescent="0.3">
      <c r="A122" s="57"/>
      <c r="B122" s="10"/>
      <c r="C122" s="11"/>
      <c r="D122" s="11"/>
      <c r="E122" s="11"/>
      <c r="F122" s="11"/>
      <c r="G122" s="11"/>
      <c r="H122" s="12"/>
      <c r="I122" s="13" t="s">
        <v>37</v>
      </c>
      <c r="J122" s="14" t="s">
        <v>19</v>
      </c>
      <c r="K122" s="15">
        <v>1</v>
      </c>
      <c r="L122" s="15">
        <v>2</v>
      </c>
      <c r="M122" s="14" t="s">
        <v>17</v>
      </c>
      <c r="N122" s="58"/>
      <c r="Z122" s="28">
        <f t="shared" si="1"/>
        <v>0</v>
      </c>
    </row>
    <row r="123" spans="1:26" s="28" customFormat="1" ht="20.100000000000001" customHeight="1" x14ac:dyDescent="0.3">
      <c r="A123" s="57"/>
      <c r="B123" s="10"/>
      <c r="C123" s="11"/>
      <c r="D123" s="11"/>
      <c r="E123" s="11"/>
      <c r="F123" s="11"/>
      <c r="G123" s="11"/>
      <c r="H123" s="12"/>
      <c r="I123" s="13" t="s">
        <v>47</v>
      </c>
      <c r="J123" s="14" t="s">
        <v>19</v>
      </c>
      <c r="K123" s="15">
        <v>1</v>
      </c>
      <c r="L123" s="15">
        <v>2</v>
      </c>
      <c r="M123" s="14" t="s">
        <v>17</v>
      </c>
      <c r="N123" s="58"/>
      <c r="Z123" s="28">
        <f t="shared" si="1"/>
        <v>0</v>
      </c>
    </row>
    <row r="124" spans="1:26" s="28" customFormat="1" ht="20.100000000000001" customHeight="1" x14ac:dyDescent="0.3">
      <c r="A124" s="57"/>
      <c r="B124" s="10"/>
      <c r="C124" s="11"/>
      <c r="D124" s="11"/>
      <c r="E124" s="11"/>
      <c r="F124" s="11"/>
      <c r="G124" s="11"/>
      <c r="H124" s="12"/>
      <c r="I124" s="13" t="s">
        <v>48</v>
      </c>
      <c r="J124" s="14" t="s">
        <v>19</v>
      </c>
      <c r="K124" s="15">
        <v>1</v>
      </c>
      <c r="L124" s="15">
        <v>2</v>
      </c>
      <c r="M124" s="14" t="s">
        <v>17</v>
      </c>
      <c r="N124" s="58"/>
      <c r="Z124" s="28">
        <f t="shared" si="1"/>
        <v>0</v>
      </c>
    </row>
    <row r="125" spans="1:26" s="28" customFormat="1" ht="20.100000000000001" customHeight="1" x14ac:dyDescent="0.3">
      <c r="A125" s="56"/>
      <c r="B125" s="1" t="s">
        <v>43</v>
      </c>
      <c r="C125" s="5"/>
      <c r="D125" s="6"/>
      <c r="E125" s="7"/>
      <c r="F125" s="7"/>
      <c r="G125" s="7"/>
      <c r="H125" s="1"/>
      <c r="I125" s="8"/>
      <c r="J125" s="4"/>
      <c r="K125" s="9"/>
      <c r="L125" s="9"/>
      <c r="M125" s="4"/>
      <c r="N125" s="16"/>
      <c r="Z125" s="28">
        <f t="shared" si="1"/>
        <v>0</v>
      </c>
    </row>
    <row r="126" spans="1:26" s="28" customFormat="1" x14ac:dyDescent="0.3">
      <c r="A126" s="57">
        <v>20</v>
      </c>
      <c r="B126" s="10" t="s">
        <v>28</v>
      </c>
      <c r="C126" s="11" t="s">
        <v>21</v>
      </c>
      <c r="D126" s="11">
        <v>1.34</v>
      </c>
      <c r="E126" s="20">
        <f>G126</f>
        <v>1833.33</v>
      </c>
      <c r="F126" s="20">
        <f>1583.33</f>
        <v>1583.33</v>
      </c>
      <c r="G126" s="20">
        <v>1833.33</v>
      </c>
      <c r="H126" s="12">
        <f>D126*E126</f>
        <v>2456.6622000000002</v>
      </c>
      <c r="I126" s="13"/>
      <c r="J126" s="14"/>
      <c r="K126" s="15"/>
      <c r="L126" s="15"/>
      <c r="M126" s="14"/>
      <c r="N126" s="58"/>
      <c r="P126" s="28">
        <f>E126/1833.33</f>
        <v>1</v>
      </c>
      <c r="Z126" s="28">
        <f t="shared" si="1"/>
        <v>2121.6622000000002</v>
      </c>
    </row>
    <row r="127" spans="1:26" s="28" customFormat="1" ht="20.100000000000001" customHeight="1" x14ac:dyDescent="0.3">
      <c r="A127" s="57"/>
      <c r="B127" s="10"/>
      <c r="C127" s="11"/>
      <c r="D127" s="11"/>
      <c r="E127" s="11"/>
      <c r="F127" s="11"/>
      <c r="G127" s="11"/>
      <c r="H127" s="12"/>
      <c r="I127" s="13" t="s">
        <v>29</v>
      </c>
      <c r="J127" s="14" t="s">
        <v>19</v>
      </c>
      <c r="K127" s="15">
        <v>195</v>
      </c>
      <c r="L127" s="15">
        <f>K127*D126</f>
        <v>261.3</v>
      </c>
      <c r="M127" s="14" t="s">
        <v>17</v>
      </c>
      <c r="N127" s="58"/>
      <c r="Z127" s="28">
        <f t="shared" si="1"/>
        <v>0</v>
      </c>
    </row>
    <row r="128" spans="1:26" s="28" customFormat="1" ht="20.100000000000001" customHeight="1" x14ac:dyDescent="0.3">
      <c r="A128" s="57"/>
      <c r="B128" s="10"/>
      <c r="C128" s="11"/>
      <c r="D128" s="11"/>
      <c r="E128" s="11"/>
      <c r="F128" s="11"/>
      <c r="G128" s="11"/>
      <c r="H128" s="12"/>
      <c r="I128" s="13" t="s">
        <v>18</v>
      </c>
      <c r="J128" s="14" t="s">
        <v>19</v>
      </c>
      <c r="K128" s="15">
        <v>13</v>
      </c>
      <c r="L128" s="15">
        <f>K128*D126</f>
        <v>17.420000000000002</v>
      </c>
      <c r="M128" s="14" t="s">
        <v>17</v>
      </c>
      <c r="N128" s="58"/>
      <c r="Z128" s="28">
        <f t="shared" si="1"/>
        <v>0</v>
      </c>
    </row>
    <row r="129" spans="1:26" s="28" customFormat="1" ht="20.100000000000001" customHeight="1" x14ac:dyDescent="0.3">
      <c r="A129" s="57"/>
      <c r="B129" s="10"/>
      <c r="C129" s="11"/>
      <c r="D129" s="11"/>
      <c r="E129" s="11"/>
      <c r="F129" s="11"/>
      <c r="G129" s="11"/>
      <c r="H129" s="12"/>
      <c r="I129" s="13" t="s">
        <v>20</v>
      </c>
      <c r="J129" s="14" t="s">
        <v>21</v>
      </c>
      <c r="K129" s="15">
        <v>0.3</v>
      </c>
      <c r="L129" s="15">
        <f>K129*D126</f>
        <v>0.40200000000000002</v>
      </c>
      <c r="M129" s="14" t="s">
        <v>17</v>
      </c>
      <c r="N129" s="58"/>
      <c r="Z129" s="28">
        <f t="shared" si="1"/>
        <v>0</v>
      </c>
    </row>
    <row r="130" spans="1:26" s="28" customFormat="1" ht="20.100000000000001" customHeight="1" x14ac:dyDescent="0.3">
      <c r="A130" s="57"/>
      <c r="B130" s="10"/>
      <c r="C130" s="11"/>
      <c r="D130" s="11"/>
      <c r="E130" s="11"/>
      <c r="F130" s="11"/>
      <c r="G130" s="11"/>
      <c r="H130" s="12"/>
      <c r="I130" s="13" t="s">
        <v>22</v>
      </c>
      <c r="J130" s="14" t="s">
        <v>15</v>
      </c>
      <c r="K130" s="15">
        <v>2</v>
      </c>
      <c r="L130" s="15">
        <f>K130*D126</f>
        <v>2.68</v>
      </c>
      <c r="M130" s="14" t="s">
        <v>17</v>
      </c>
      <c r="N130" s="58"/>
      <c r="Z130" s="28">
        <f t="shared" si="1"/>
        <v>0</v>
      </c>
    </row>
    <row r="131" spans="1:26" s="28" customFormat="1" ht="20.100000000000001" customHeight="1" x14ac:dyDescent="0.3">
      <c r="A131" s="57"/>
      <c r="B131" s="10"/>
      <c r="C131" s="11"/>
      <c r="D131" s="11"/>
      <c r="E131" s="11"/>
      <c r="F131" s="11"/>
      <c r="G131" s="11"/>
      <c r="H131" s="12"/>
      <c r="I131" s="13" t="s">
        <v>23</v>
      </c>
      <c r="J131" s="14" t="s">
        <v>24</v>
      </c>
      <c r="K131" s="15">
        <v>2.5000000000000001E-3</v>
      </c>
      <c r="L131" s="15">
        <f>K131*D126</f>
        <v>3.3500000000000001E-3</v>
      </c>
      <c r="M131" s="14" t="s">
        <v>17</v>
      </c>
      <c r="N131" s="58"/>
      <c r="Z131" s="28">
        <f t="shared" si="1"/>
        <v>0</v>
      </c>
    </row>
    <row r="132" spans="1:26" s="28" customFormat="1" ht="20.100000000000001" customHeight="1" x14ac:dyDescent="0.3">
      <c r="A132" s="57"/>
      <c r="B132" s="10"/>
      <c r="C132" s="11"/>
      <c r="D132" s="11"/>
      <c r="E132" s="11"/>
      <c r="F132" s="11"/>
      <c r="G132" s="11"/>
      <c r="H132" s="12"/>
      <c r="I132" s="13" t="s">
        <v>30</v>
      </c>
      <c r="J132" s="14" t="s">
        <v>31</v>
      </c>
      <c r="K132" s="15">
        <v>1.05</v>
      </c>
      <c r="L132" s="15">
        <f>K132*D126</f>
        <v>1.4070000000000003</v>
      </c>
      <c r="M132" s="14" t="s">
        <v>17</v>
      </c>
      <c r="N132" s="58"/>
      <c r="Z132" s="28">
        <f t="shared" si="1"/>
        <v>0</v>
      </c>
    </row>
    <row r="133" spans="1:26" s="28" customFormat="1" ht="20.100000000000001" customHeight="1" x14ac:dyDescent="0.3">
      <c r="A133" s="57"/>
      <c r="B133" s="10"/>
      <c r="C133" s="11"/>
      <c r="D133" s="11"/>
      <c r="E133" s="11"/>
      <c r="F133" s="11"/>
      <c r="G133" s="11"/>
      <c r="H133" s="12"/>
      <c r="I133" s="13" t="s">
        <v>32</v>
      </c>
      <c r="J133" s="14" t="s">
        <v>31</v>
      </c>
      <c r="K133" s="15">
        <v>4.2</v>
      </c>
      <c r="L133" s="15">
        <f>K133*D126</f>
        <v>5.628000000000001</v>
      </c>
      <c r="M133" s="14" t="s">
        <v>17</v>
      </c>
      <c r="N133" s="58"/>
      <c r="Z133" s="28">
        <f t="shared" si="1"/>
        <v>0</v>
      </c>
    </row>
    <row r="134" spans="1:26" s="28" customFormat="1" ht="20.100000000000001" customHeight="1" x14ac:dyDescent="0.3">
      <c r="A134" s="57">
        <v>21</v>
      </c>
      <c r="B134" s="10" t="s">
        <v>14</v>
      </c>
      <c r="C134" s="11" t="s">
        <v>15</v>
      </c>
      <c r="D134" s="11">
        <v>31.08</v>
      </c>
      <c r="E134" s="11">
        <f>G134</f>
        <v>495.83</v>
      </c>
      <c r="F134" s="11">
        <f>F115</f>
        <v>425</v>
      </c>
      <c r="G134" s="11">
        <v>495.83</v>
      </c>
      <c r="H134" s="12">
        <f>D134*E134</f>
        <v>15410.396399999998</v>
      </c>
      <c r="I134" s="13"/>
      <c r="J134" s="14"/>
      <c r="K134" s="15"/>
      <c r="L134" s="15"/>
      <c r="M134" s="14"/>
      <c r="N134" s="58"/>
      <c r="Z134" s="28">
        <f t="shared" si="1"/>
        <v>13209</v>
      </c>
    </row>
    <row r="135" spans="1:26" s="28" customFormat="1" ht="20.100000000000001" customHeight="1" x14ac:dyDescent="0.3">
      <c r="A135" s="57"/>
      <c r="B135" s="10"/>
      <c r="C135" s="11"/>
      <c r="D135" s="11"/>
      <c r="E135" s="11"/>
      <c r="F135" s="11"/>
      <c r="G135" s="11"/>
      <c r="H135" s="12"/>
      <c r="I135" s="13" t="s">
        <v>18</v>
      </c>
      <c r="J135" s="14" t="s">
        <v>19</v>
      </c>
      <c r="K135" s="15">
        <v>52</v>
      </c>
      <c r="L135" s="15">
        <f>K135*D134</f>
        <v>1616.1599999999999</v>
      </c>
      <c r="M135" s="14" t="s">
        <v>17</v>
      </c>
      <c r="N135" s="58"/>
      <c r="Z135" s="28">
        <f t="shared" si="1"/>
        <v>0</v>
      </c>
    </row>
    <row r="136" spans="1:26" s="28" customFormat="1" ht="20.100000000000001" customHeight="1" x14ac:dyDescent="0.3">
      <c r="A136" s="57"/>
      <c r="B136" s="10"/>
      <c r="C136" s="11"/>
      <c r="D136" s="11"/>
      <c r="E136" s="11"/>
      <c r="F136" s="11"/>
      <c r="G136" s="11"/>
      <c r="H136" s="12"/>
      <c r="I136" s="13" t="s">
        <v>20</v>
      </c>
      <c r="J136" s="14" t="s">
        <v>21</v>
      </c>
      <c r="K136" s="15">
        <v>2.3E-2</v>
      </c>
      <c r="L136" s="15">
        <f>K136*D134</f>
        <v>0.71483999999999992</v>
      </c>
      <c r="M136" s="14" t="s">
        <v>17</v>
      </c>
      <c r="N136" s="58"/>
      <c r="Z136" s="28">
        <f t="shared" si="1"/>
        <v>0</v>
      </c>
    </row>
    <row r="137" spans="1:26" s="28" customFormat="1" ht="20.100000000000001" customHeight="1" x14ac:dyDescent="0.3">
      <c r="A137" s="57"/>
      <c r="B137" s="10"/>
      <c r="C137" s="11"/>
      <c r="D137" s="11"/>
      <c r="E137" s="11"/>
      <c r="F137" s="11"/>
      <c r="G137" s="11"/>
      <c r="H137" s="12"/>
      <c r="I137" s="13" t="s">
        <v>22</v>
      </c>
      <c r="J137" s="14" t="s">
        <v>15</v>
      </c>
      <c r="K137" s="15">
        <v>0.22</v>
      </c>
      <c r="L137" s="15">
        <f>K137*D134</f>
        <v>6.8375999999999992</v>
      </c>
      <c r="M137" s="14" t="s">
        <v>17</v>
      </c>
      <c r="N137" s="58"/>
      <c r="Z137" s="28">
        <f t="shared" ref="Z137:Z152" si="2">F137*D137</f>
        <v>0</v>
      </c>
    </row>
    <row r="138" spans="1:26" s="28" customFormat="1" ht="20.100000000000001" customHeight="1" x14ac:dyDescent="0.3">
      <c r="A138" s="57"/>
      <c r="B138" s="10"/>
      <c r="C138" s="11"/>
      <c r="D138" s="11"/>
      <c r="E138" s="11"/>
      <c r="F138" s="11"/>
      <c r="G138" s="11"/>
      <c r="H138" s="12"/>
      <c r="I138" s="13" t="s">
        <v>34</v>
      </c>
      <c r="J138" s="14" t="s">
        <v>15</v>
      </c>
      <c r="K138" s="15">
        <v>4.2999999999999997E-2</v>
      </c>
      <c r="L138" s="15">
        <f>K138*D134</f>
        <v>1.3364399999999999</v>
      </c>
      <c r="M138" s="14" t="s">
        <v>17</v>
      </c>
      <c r="N138" s="58"/>
      <c r="Z138" s="28">
        <f t="shared" si="2"/>
        <v>0</v>
      </c>
    </row>
    <row r="139" spans="1:26" s="28" customFormat="1" ht="20.100000000000001" customHeight="1" x14ac:dyDescent="0.3">
      <c r="A139" s="57"/>
      <c r="B139" s="10"/>
      <c r="C139" s="11"/>
      <c r="D139" s="11"/>
      <c r="E139" s="11"/>
      <c r="F139" s="11"/>
      <c r="G139" s="11"/>
      <c r="H139" s="12"/>
      <c r="I139" s="13" t="s">
        <v>23</v>
      </c>
      <c r="J139" s="14" t="s">
        <v>24</v>
      </c>
      <c r="K139" s="15">
        <v>2.9999999999999997E-4</v>
      </c>
      <c r="L139" s="15">
        <f>K139*D134</f>
        <v>9.323999999999999E-3</v>
      </c>
      <c r="M139" s="14" t="s">
        <v>17</v>
      </c>
      <c r="N139" s="58"/>
      <c r="Z139" s="28">
        <f t="shared" si="2"/>
        <v>0</v>
      </c>
    </row>
    <row r="140" spans="1:26" s="28" customFormat="1" ht="20.100000000000001" customHeight="1" x14ac:dyDescent="0.3">
      <c r="A140" s="57">
        <v>22</v>
      </c>
      <c r="B140" s="10" t="s">
        <v>35</v>
      </c>
      <c r="C140" s="11" t="s">
        <v>21</v>
      </c>
      <c r="D140" s="11">
        <v>0.57999999999999996</v>
      </c>
      <c r="E140" s="64">
        <f>G140</f>
        <v>1833.33</v>
      </c>
      <c r="F140" s="11">
        <f>F90</f>
        <v>1583.33</v>
      </c>
      <c r="G140" s="11">
        <v>1833.33</v>
      </c>
      <c r="H140" s="12">
        <f>D140*E140</f>
        <v>1063.3313999999998</v>
      </c>
      <c r="I140" s="13"/>
      <c r="J140" s="14"/>
      <c r="K140" s="15"/>
      <c r="L140" s="15"/>
      <c r="M140" s="14"/>
      <c r="N140" s="58"/>
      <c r="Z140" s="28">
        <f t="shared" si="2"/>
        <v>918.33139999999992</v>
      </c>
    </row>
    <row r="141" spans="1:26" s="28" customFormat="1" ht="20.100000000000001" customHeight="1" x14ac:dyDescent="0.3">
      <c r="A141" s="57"/>
      <c r="B141" s="10"/>
      <c r="C141" s="11"/>
      <c r="D141" s="11"/>
      <c r="E141" s="11"/>
      <c r="F141" s="11"/>
      <c r="G141" s="11"/>
      <c r="H141" s="12"/>
      <c r="I141" s="13" t="s">
        <v>18</v>
      </c>
      <c r="J141" s="14" t="s">
        <v>19</v>
      </c>
      <c r="K141" s="15">
        <v>395</v>
      </c>
      <c r="L141" s="15">
        <f>K141*D140</f>
        <v>229.1</v>
      </c>
      <c r="M141" s="14" t="s">
        <v>17</v>
      </c>
      <c r="N141" s="58"/>
      <c r="Z141" s="28">
        <f t="shared" si="2"/>
        <v>0</v>
      </c>
    </row>
    <row r="142" spans="1:26" s="28" customFormat="1" ht="20.100000000000001" customHeight="1" x14ac:dyDescent="0.3">
      <c r="A142" s="57"/>
      <c r="B142" s="10"/>
      <c r="C142" s="11"/>
      <c r="D142" s="11"/>
      <c r="E142" s="11"/>
      <c r="F142" s="11"/>
      <c r="G142" s="11"/>
      <c r="H142" s="12"/>
      <c r="I142" s="13" t="s">
        <v>36</v>
      </c>
      <c r="J142" s="14" t="s">
        <v>21</v>
      </c>
      <c r="K142" s="15">
        <v>0.3</v>
      </c>
      <c r="L142" s="15">
        <f>K142*D140</f>
        <v>0.17399999999999999</v>
      </c>
      <c r="M142" s="14" t="s">
        <v>17</v>
      </c>
      <c r="N142" s="58"/>
      <c r="Z142" s="28">
        <f t="shared" si="2"/>
        <v>0</v>
      </c>
    </row>
    <row r="143" spans="1:26" s="28" customFormat="1" ht="20.100000000000001" customHeight="1" x14ac:dyDescent="0.3">
      <c r="A143" s="57"/>
      <c r="B143" s="10"/>
      <c r="C143" s="11"/>
      <c r="D143" s="11"/>
      <c r="E143" s="11"/>
      <c r="F143" s="11"/>
      <c r="G143" s="11"/>
      <c r="H143" s="12"/>
      <c r="I143" s="13" t="s">
        <v>22</v>
      </c>
      <c r="J143" s="14" t="s">
        <v>15</v>
      </c>
      <c r="K143" s="15">
        <v>2</v>
      </c>
      <c r="L143" s="15">
        <f>K143*D140</f>
        <v>1.1599999999999999</v>
      </c>
      <c r="M143" s="14" t="s">
        <v>17</v>
      </c>
      <c r="N143" s="58"/>
      <c r="Z143" s="28">
        <f t="shared" si="2"/>
        <v>0</v>
      </c>
    </row>
    <row r="144" spans="1:26" s="28" customFormat="1" ht="20.100000000000001" customHeight="1" x14ac:dyDescent="0.3">
      <c r="A144" s="57"/>
      <c r="B144" s="10"/>
      <c r="C144" s="11"/>
      <c r="D144" s="11"/>
      <c r="E144" s="11"/>
      <c r="F144" s="11"/>
      <c r="G144" s="11"/>
      <c r="H144" s="12"/>
      <c r="I144" s="13" t="s">
        <v>34</v>
      </c>
      <c r="J144" s="14" t="s">
        <v>15</v>
      </c>
      <c r="K144" s="15">
        <v>0.3</v>
      </c>
      <c r="L144" s="15">
        <f>K144*D140</f>
        <v>0.17399999999999999</v>
      </c>
      <c r="M144" s="14" t="s">
        <v>17</v>
      </c>
      <c r="N144" s="58"/>
      <c r="Z144" s="28">
        <f t="shared" si="2"/>
        <v>0</v>
      </c>
    </row>
    <row r="145" spans="1:26" s="28" customFormat="1" ht="20.100000000000001" customHeight="1" x14ac:dyDescent="0.3">
      <c r="A145" s="57"/>
      <c r="B145" s="10"/>
      <c r="C145" s="11"/>
      <c r="D145" s="11"/>
      <c r="E145" s="11"/>
      <c r="F145" s="11"/>
      <c r="G145" s="11"/>
      <c r="H145" s="12"/>
      <c r="I145" s="13" t="s">
        <v>23</v>
      </c>
      <c r="J145" s="14" t="s">
        <v>24</v>
      </c>
      <c r="K145" s="15">
        <v>2.5000000000000001E-3</v>
      </c>
      <c r="L145" s="15">
        <f>K145*D140</f>
        <v>1.4499999999999999E-3</v>
      </c>
      <c r="M145" s="14" t="s">
        <v>17</v>
      </c>
      <c r="N145" s="58"/>
      <c r="Z145" s="28">
        <f t="shared" si="2"/>
        <v>0</v>
      </c>
    </row>
    <row r="146" spans="1:26" s="28" customFormat="1" ht="20.100000000000001" customHeight="1" x14ac:dyDescent="0.3">
      <c r="A146" s="57">
        <v>23</v>
      </c>
      <c r="B146" s="10" t="s">
        <v>25</v>
      </c>
      <c r="C146" s="11" t="s">
        <v>19</v>
      </c>
      <c r="D146" s="11">
        <v>6</v>
      </c>
      <c r="E146" s="11"/>
      <c r="F146" s="11"/>
      <c r="G146" s="11">
        <v>250</v>
      </c>
      <c r="H146" s="12"/>
      <c r="I146" s="13"/>
      <c r="J146" s="14"/>
      <c r="K146" s="15"/>
      <c r="L146" s="15"/>
      <c r="M146" s="14"/>
      <c r="N146" s="58"/>
      <c r="Z146" s="28">
        <f t="shared" si="2"/>
        <v>0</v>
      </c>
    </row>
    <row r="147" spans="1:26" s="28" customFormat="1" ht="20.100000000000001" customHeight="1" x14ac:dyDescent="0.3">
      <c r="A147" s="57"/>
      <c r="B147" s="10"/>
      <c r="C147" s="11"/>
      <c r="D147" s="11"/>
      <c r="E147" s="11"/>
      <c r="F147" s="11"/>
      <c r="G147" s="11"/>
      <c r="H147" s="12"/>
      <c r="I147" s="13" t="s">
        <v>37</v>
      </c>
      <c r="J147" s="14" t="s">
        <v>19</v>
      </c>
      <c r="K147" s="15">
        <v>1</v>
      </c>
      <c r="L147" s="15">
        <v>1</v>
      </c>
      <c r="M147" s="14" t="s">
        <v>17</v>
      </c>
      <c r="N147" s="58"/>
      <c r="Z147" s="28">
        <f t="shared" si="2"/>
        <v>0</v>
      </c>
    </row>
    <row r="148" spans="1:26" s="28" customFormat="1" ht="20.100000000000001" customHeight="1" x14ac:dyDescent="0.3">
      <c r="A148" s="57"/>
      <c r="B148" s="10"/>
      <c r="C148" s="11"/>
      <c r="D148" s="11"/>
      <c r="E148" s="11"/>
      <c r="F148" s="11"/>
      <c r="G148" s="11"/>
      <c r="H148" s="12"/>
      <c r="I148" s="13" t="s">
        <v>49</v>
      </c>
      <c r="J148" s="14" t="s">
        <v>19</v>
      </c>
      <c r="K148" s="15">
        <v>1</v>
      </c>
      <c r="L148" s="15">
        <v>4</v>
      </c>
      <c r="M148" s="14" t="s">
        <v>17</v>
      </c>
      <c r="N148" s="58"/>
      <c r="Z148" s="28">
        <f t="shared" si="2"/>
        <v>0</v>
      </c>
    </row>
    <row r="149" spans="1:26" s="28" customFormat="1" ht="20.100000000000001" customHeight="1" x14ac:dyDescent="0.3">
      <c r="A149" s="57"/>
      <c r="B149" s="10"/>
      <c r="C149" s="11"/>
      <c r="D149" s="11"/>
      <c r="E149" s="11"/>
      <c r="F149" s="11"/>
      <c r="G149" s="11"/>
      <c r="H149" s="12"/>
      <c r="I149" s="13" t="s">
        <v>50</v>
      </c>
      <c r="J149" s="14" t="s">
        <v>19</v>
      </c>
      <c r="K149" s="15">
        <v>1</v>
      </c>
      <c r="L149" s="15">
        <v>1</v>
      </c>
      <c r="M149" s="14" t="s">
        <v>17</v>
      </c>
      <c r="N149" s="58"/>
      <c r="Z149" s="28">
        <f t="shared" si="2"/>
        <v>0</v>
      </c>
    </row>
    <row r="150" spans="1:26" s="28" customFormat="1" ht="20.100000000000001" customHeight="1" x14ac:dyDescent="0.3">
      <c r="A150" s="57"/>
      <c r="B150" s="10"/>
      <c r="C150" s="11"/>
      <c r="D150" s="11"/>
      <c r="E150" s="11"/>
      <c r="F150" s="11"/>
      <c r="G150" s="11"/>
      <c r="H150" s="12"/>
      <c r="I150" s="13"/>
      <c r="J150" s="14"/>
      <c r="K150" s="15"/>
      <c r="L150" s="15"/>
      <c r="M150" s="14"/>
      <c r="N150" s="58"/>
      <c r="Z150" s="28">
        <f t="shared" si="2"/>
        <v>0</v>
      </c>
    </row>
    <row r="151" spans="1:26" s="28" customFormat="1" ht="20.100000000000001" customHeight="1" x14ac:dyDescent="0.3">
      <c r="A151" s="57"/>
      <c r="B151" s="10"/>
      <c r="C151" s="11"/>
      <c r="D151" s="11"/>
      <c r="E151" s="11"/>
      <c r="F151" s="11"/>
      <c r="G151" s="11"/>
      <c r="H151" s="12"/>
      <c r="I151" s="13"/>
      <c r="J151" s="14"/>
      <c r="K151" s="15"/>
      <c r="L151" s="15"/>
      <c r="M151" s="14"/>
      <c r="N151" s="58"/>
      <c r="Z151" s="28">
        <f t="shared" si="2"/>
        <v>0</v>
      </c>
    </row>
    <row r="152" spans="1:26" s="19" customFormat="1" ht="20.100000000000001" customHeight="1" x14ac:dyDescent="0.3">
      <c r="A152" s="56"/>
      <c r="B152" s="1" t="s">
        <v>51</v>
      </c>
      <c r="C152" s="5"/>
      <c r="D152" s="6"/>
      <c r="E152" s="7"/>
      <c r="F152" s="7"/>
      <c r="G152" s="7"/>
      <c r="H152" s="1"/>
      <c r="I152" s="8"/>
      <c r="J152" s="4"/>
      <c r="K152" s="9"/>
      <c r="L152" s="9"/>
      <c r="M152" s="4"/>
      <c r="N152" s="16"/>
      <c r="Z152" s="28">
        <f t="shared" si="2"/>
        <v>0</v>
      </c>
    </row>
    <row r="153" spans="1:26" s="19" customFormat="1" ht="20.100000000000001" hidden="1" customHeight="1" x14ac:dyDescent="0.3">
      <c r="A153" s="56"/>
      <c r="B153" s="1" t="s">
        <v>52</v>
      </c>
      <c r="C153" s="5"/>
      <c r="D153" s="6"/>
      <c r="E153" s="7"/>
      <c r="F153" s="7"/>
      <c r="G153" s="7"/>
      <c r="H153" s="1"/>
      <c r="I153" s="8"/>
      <c r="J153" s="4"/>
      <c r="K153" s="9"/>
      <c r="L153" s="9"/>
      <c r="M153" s="4"/>
      <c r="N153" s="16"/>
    </row>
    <row r="154" spans="1:26" s="28" customFormat="1" ht="20.100000000000001" hidden="1" customHeight="1" x14ac:dyDescent="0.3">
      <c r="A154" s="57">
        <v>24</v>
      </c>
      <c r="B154" s="47" t="s">
        <v>53</v>
      </c>
      <c r="C154" s="11" t="s">
        <v>21</v>
      </c>
      <c r="D154" s="11">
        <v>21.57</v>
      </c>
      <c r="E154" s="11"/>
      <c r="F154" s="11"/>
      <c r="G154" s="11"/>
      <c r="H154" s="12"/>
      <c r="I154" s="13"/>
      <c r="J154" s="14"/>
      <c r="K154" s="15"/>
      <c r="L154" s="15"/>
      <c r="M154" s="14"/>
      <c r="N154" s="58"/>
    </row>
    <row r="155" spans="1:26" s="28" customFormat="1" ht="20.100000000000001" hidden="1" customHeight="1" x14ac:dyDescent="0.3">
      <c r="A155" s="57"/>
      <c r="B155" s="10"/>
      <c r="C155" s="11"/>
      <c r="D155" s="11"/>
      <c r="E155" s="11"/>
      <c r="F155" s="11"/>
      <c r="G155" s="11"/>
      <c r="H155" s="12"/>
      <c r="I155" s="55" t="s">
        <v>16</v>
      </c>
      <c r="J155" s="46" t="s">
        <v>15</v>
      </c>
      <c r="K155" s="46">
        <v>0.7</v>
      </c>
      <c r="L155" s="15">
        <f>K155*D154</f>
        <v>15.098999999999998</v>
      </c>
      <c r="M155" s="14" t="s">
        <v>17</v>
      </c>
      <c r="N155" s="58"/>
    </row>
    <row r="156" spans="1:26" s="28" customFormat="1" ht="36" hidden="1" x14ac:dyDescent="0.3">
      <c r="A156" s="57"/>
      <c r="B156" s="10"/>
      <c r="C156" s="11"/>
      <c r="D156" s="11"/>
      <c r="E156" s="11"/>
      <c r="F156" s="11"/>
      <c r="G156" s="11"/>
      <c r="H156" s="12"/>
      <c r="I156" s="55" t="s">
        <v>54</v>
      </c>
      <c r="J156" s="46" t="s">
        <v>21</v>
      </c>
      <c r="K156" s="46">
        <v>7.0000000000000001E-3</v>
      </c>
      <c r="L156" s="15">
        <f>K156*D154</f>
        <v>0.15099000000000001</v>
      </c>
      <c r="M156" s="14" t="s">
        <v>17</v>
      </c>
      <c r="N156" s="58"/>
    </row>
    <row r="157" spans="1:26" s="28" customFormat="1" ht="36" hidden="1" x14ac:dyDescent="0.3">
      <c r="A157" s="57"/>
      <c r="B157" s="10"/>
      <c r="C157" s="11"/>
      <c r="D157" s="11"/>
      <c r="E157" s="11"/>
      <c r="F157" s="11"/>
      <c r="G157" s="11"/>
      <c r="H157" s="12"/>
      <c r="I157" s="55" t="s">
        <v>55</v>
      </c>
      <c r="J157" s="46" t="s">
        <v>31</v>
      </c>
      <c r="K157" s="46">
        <v>52</v>
      </c>
      <c r="L157" s="15">
        <f>K157*D154</f>
        <v>1121.6400000000001</v>
      </c>
      <c r="M157" s="14" t="s">
        <v>17</v>
      </c>
      <c r="N157" s="58"/>
    </row>
    <row r="158" spans="1:26" s="28" customFormat="1" ht="36" hidden="1" x14ac:dyDescent="0.3">
      <c r="A158" s="57"/>
      <c r="B158" s="10"/>
      <c r="C158" s="11"/>
      <c r="D158" s="11"/>
      <c r="E158" s="11"/>
      <c r="F158" s="11"/>
      <c r="G158" s="11"/>
      <c r="H158" s="12"/>
      <c r="I158" s="55" t="s">
        <v>56</v>
      </c>
      <c r="J158" s="46" t="s">
        <v>31</v>
      </c>
      <c r="K158" s="46">
        <v>4</v>
      </c>
      <c r="L158" s="15">
        <f>K158*D154</f>
        <v>86.28</v>
      </c>
      <c r="M158" s="14" t="s">
        <v>17</v>
      </c>
      <c r="N158" s="58"/>
    </row>
    <row r="159" spans="1:26" s="28" customFormat="1" ht="36" hidden="1" x14ac:dyDescent="0.3">
      <c r="A159" s="57"/>
      <c r="B159" s="10"/>
      <c r="C159" s="11"/>
      <c r="D159" s="11"/>
      <c r="E159" s="11"/>
      <c r="F159" s="11"/>
      <c r="G159" s="11"/>
      <c r="H159" s="12"/>
      <c r="I159" s="55" t="s">
        <v>57</v>
      </c>
      <c r="J159" s="46" t="s">
        <v>58</v>
      </c>
      <c r="K159" s="46">
        <v>25</v>
      </c>
      <c r="L159" s="15">
        <f>K159*D154</f>
        <v>539.25</v>
      </c>
      <c r="M159" s="14" t="s">
        <v>17</v>
      </c>
      <c r="N159" s="58"/>
    </row>
    <row r="160" spans="1:26" s="28" customFormat="1" ht="20.100000000000001" hidden="1" customHeight="1" x14ac:dyDescent="0.3">
      <c r="A160" s="57"/>
      <c r="B160" s="10"/>
      <c r="C160" s="11"/>
      <c r="D160" s="11"/>
      <c r="E160" s="11"/>
      <c r="F160" s="11"/>
      <c r="G160" s="11"/>
      <c r="H160" s="12"/>
      <c r="I160" s="55" t="s">
        <v>59</v>
      </c>
      <c r="J160" s="46" t="s">
        <v>60</v>
      </c>
      <c r="K160" s="46">
        <v>1.0999999999999999E-2</v>
      </c>
      <c r="L160" s="15">
        <f>K160*D154</f>
        <v>0.23726999999999998</v>
      </c>
      <c r="M160" s="14" t="s">
        <v>17</v>
      </c>
      <c r="N160" s="58"/>
    </row>
    <row r="161" spans="1:14" s="28" customFormat="1" ht="20.100000000000001" hidden="1" customHeight="1" x14ac:dyDescent="0.3">
      <c r="A161" s="57"/>
      <c r="B161" s="10"/>
      <c r="C161" s="11"/>
      <c r="D161" s="11"/>
      <c r="E161" s="11"/>
      <c r="F161" s="11"/>
      <c r="G161" s="11"/>
      <c r="H161" s="12"/>
      <c r="I161" s="55" t="s">
        <v>61</v>
      </c>
      <c r="J161" s="46" t="s">
        <v>15</v>
      </c>
      <c r="K161" s="46">
        <v>0.3</v>
      </c>
      <c r="L161" s="15">
        <f>K161*D154</f>
        <v>6.4710000000000001</v>
      </c>
      <c r="M161" s="14" t="s">
        <v>17</v>
      </c>
      <c r="N161" s="58"/>
    </row>
    <row r="162" spans="1:14" s="28" customFormat="1" ht="20.100000000000001" hidden="1" customHeight="1" x14ac:dyDescent="0.3">
      <c r="A162" s="57"/>
      <c r="B162" s="10"/>
      <c r="C162" s="11"/>
      <c r="D162" s="11"/>
      <c r="E162" s="11"/>
      <c r="F162" s="11"/>
      <c r="G162" s="11"/>
      <c r="H162" s="12"/>
      <c r="I162" s="55" t="s">
        <v>62</v>
      </c>
      <c r="J162" s="46" t="s">
        <v>31</v>
      </c>
      <c r="K162" s="46">
        <v>1.05</v>
      </c>
      <c r="L162" s="15">
        <f>K162*D154</f>
        <v>22.648500000000002</v>
      </c>
      <c r="M162" s="14" t="s">
        <v>17</v>
      </c>
      <c r="N162" s="58"/>
    </row>
    <row r="163" spans="1:14" s="28" customFormat="1" ht="20.100000000000001" hidden="1" customHeight="1" x14ac:dyDescent="0.3">
      <c r="A163" s="57"/>
      <c r="B163" s="10"/>
      <c r="C163" s="11"/>
      <c r="D163" s="11"/>
      <c r="E163" s="11"/>
      <c r="F163" s="11"/>
      <c r="G163" s="11"/>
      <c r="H163" s="12"/>
      <c r="I163" s="55" t="s">
        <v>63</v>
      </c>
      <c r="J163" s="46" t="s">
        <v>31</v>
      </c>
      <c r="K163" s="46">
        <v>4.2</v>
      </c>
      <c r="L163" s="15">
        <f>K163*D154</f>
        <v>90.594000000000008</v>
      </c>
      <c r="M163" s="14" t="s">
        <v>17</v>
      </c>
      <c r="N163" s="58"/>
    </row>
    <row r="164" spans="1:14" s="28" customFormat="1" ht="20.100000000000001" hidden="1" customHeight="1" x14ac:dyDescent="0.3">
      <c r="A164" s="57">
        <v>25</v>
      </c>
      <c r="B164" s="10" t="s">
        <v>25</v>
      </c>
      <c r="C164" s="11" t="s">
        <v>19</v>
      </c>
      <c r="D164" s="11">
        <v>6</v>
      </c>
      <c r="E164" s="11"/>
      <c r="F164" s="11"/>
      <c r="G164" s="11"/>
      <c r="H164" s="12"/>
      <c r="I164" s="55"/>
      <c r="J164" s="46"/>
      <c r="K164" s="54"/>
      <c r="L164" s="46"/>
      <c r="M164" s="14"/>
      <c r="N164" s="58"/>
    </row>
    <row r="165" spans="1:14" s="28" customFormat="1" ht="20.100000000000001" hidden="1" customHeight="1" x14ac:dyDescent="0.3">
      <c r="A165" s="57"/>
      <c r="B165" s="10"/>
      <c r="C165" s="11"/>
      <c r="D165" s="11"/>
      <c r="E165" s="11"/>
      <c r="F165" s="11"/>
      <c r="G165" s="11"/>
      <c r="H165" s="12"/>
      <c r="I165" s="55" t="s">
        <v>64</v>
      </c>
      <c r="J165" s="46" t="s">
        <v>31</v>
      </c>
      <c r="K165" s="15">
        <v>1</v>
      </c>
      <c r="L165" s="46">
        <v>4</v>
      </c>
      <c r="M165" s="14" t="s">
        <v>17</v>
      </c>
      <c r="N165" s="58"/>
    </row>
    <row r="166" spans="1:14" s="28" customFormat="1" ht="20.100000000000001" hidden="1" customHeight="1" x14ac:dyDescent="0.3">
      <c r="A166" s="57"/>
      <c r="B166" s="10"/>
      <c r="C166" s="11"/>
      <c r="D166" s="11"/>
      <c r="E166" s="11"/>
      <c r="F166" s="11"/>
      <c r="G166" s="11"/>
      <c r="H166" s="12"/>
      <c r="I166" s="55" t="s">
        <v>65</v>
      </c>
      <c r="J166" s="46" t="s">
        <v>31</v>
      </c>
      <c r="K166" s="15">
        <v>1</v>
      </c>
      <c r="L166" s="46">
        <v>2</v>
      </c>
      <c r="M166" s="14" t="s">
        <v>17</v>
      </c>
      <c r="N166" s="58"/>
    </row>
    <row r="167" spans="1:14" s="19" customFormat="1" ht="20.100000000000001" hidden="1" customHeight="1" x14ac:dyDescent="0.3">
      <c r="A167" s="56"/>
      <c r="B167" s="1" t="s">
        <v>66</v>
      </c>
      <c r="C167" s="5"/>
      <c r="D167" s="6"/>
      <c r="E167" s="7"/>
      <c r="F167" s="7"/>
      <c r="G167" s="7"/>
      <c r="H167" s="1"/>
      <c r="I167" s="8"/>
      <c r="J167" s="4"/>
      <c r="K167" s="9"/>
      <c r="L167" s="9"/>
      <c r="M167" s="4"/>
      <c r="N167" s="16"/>
    </row>
    <row r="168" spans="1:14" s="28" customFormat="1" ht="20.100000000000001" hidden="1" customHeight="1" x14ac:dyDescent="0.3">
      <c r="A168" s="57">
        <v>26</v>
      </c>
      <c r="B168" s="10" t="s">
        <v>35</v>
      </c>
      <c r="C168" s="11" t="s">
        <v>21</v>
      </c>
      <c r="D168" s="11">
        <v>8.57</v>
      </c>
      <c r="E168" s="11"/>
      <c r="F168" s="11"/>
      <c r="G168" s="11"/>
      <c r="H168" s="12"/>
      <c r="I168" s="13"/>
      <c r="J168" s="14"/>
      <c r="K168" s="15"/>
      <c r="L168" s="15"/>
      <c r="M168" s="14"/>
      <c r="N168" s="58"/>
    </row>
    <row r="169" spans="1:14" s="28" customFormat="1" ht="20.100000000000001" hidden="1" customHeight="1" x14ac:dyDescent="0.3">
      <c r="A169" s="57"/>
      <c r="B169" s="10"/>
      <c r="C169" s="11"/>
      <c r="D169" s="11"/>
      <c r="E169" s="11"/>
      <c r="F169" s="11"/>
      <c r="G169" s="11"/>
      <c r="H169" s="12"/>
      <c r="I169" s="13" t="s">
        <v>67</v>
      </c>
      <c r="J169" s="14" t="s">
        <v>19</v>
      </c>
      <c r="K169" s="15">
        <v>395</v>
      </c>
      <c r="L169" s="15">
        <f>K169*D168</f>
        <v>3385.15</v>
      </c>
      <c r="M169" s="14" t="s">
        <v>17</v>
      </c>
      <c r="N169" s="58"/>
    </row>
    <row r="170" spans="1:14" s="28" customFormat="1" ht="20.100000000000001" hidden="1" customHeight="1" x14ac:dyDescent="0.3">
      <c r="A170" s="57"/>
      <c r="B170" s="10"/>
      <c r="C170" s="11"/>
      <c r="D170" s="11"/>
      <c r="E170" s="11"/>
      <c r="F170" s="11"/>
      <c r="G170" s="11"/>
      <c r="H170" s="12"/>
      <c r="I170" s="13" t="s">
        <v>68</v>
      </c>
      <c r="J170" s="14" t="s">
        <v>21</v>
      </c>
      <c r="K170" s="15">
        <v>0.3</v>
      </c>
      <c r="L170" s="15">
        <f>K170*D168</f>
        <v>2.5710000000000002</v>
      </c>
      <c r="M170" s="14" t="s">
        <v>17</v>
      </c>
      <c r="N170" s="58"/>
    </row>
    <row r="171" spans="1:14" s="28" customFormat="1" ht="20.100000000000001" hidden="1" customHeight="1" x14ac:dyDescent="0.3">
      <c r="A171" s="57"/>
      <c r="B171" s="10"/>
      <c r="C171" s="11"/>
      <c r="D171" s="11"/>
      <c r="E171" s="11"/>
      <c r="F171" s="11"/>
      <c r="G171" s="11"/>
      <c r="H171" s="12"/>
      <c r="I171" s="13" t="s">
        <v>69</v>
      </c>
      <c r="J171" s="14" t="s">
        <v>15</v>
      </c>
      <c r="K171" s="15">
        <v>2</v>
      </c>
      <c r="L171" s="15">
        <f>K171*D168</f>
        <v>17.14</v>
      </c>
      <c r="M171" s="14" t="s">
        <v>17</v>
      </c>
      <c r="N171" s="58"/>
    </row>
    <row r="172" spans="1:14" s="28" customFormat="1" ht="20.100000000000001" hidden="1" customHeight="1" x14ac:dyDescent="0.3">
      <c r="A172" s="57"/>
      <c r="B172" s="10"/>
      <c r="C172" s="11"/>
      <c r="D172" s="11"/>
      <c r="E172" s="11"/>
      <c r="F172" s="11"/>
      <c r="G172" s="11"/>
      <c r="H172" s="12"/>
      <c r="I172" s="13" t="s">
        <v>34</v>
      </c>
      <c r="J172" s="14" t="s">
        <v>15</v>
      </c>
      <c r="K172" s="15">
        <v>0.3</v>
      </c>
      <c r="L172" s="15">
        <f>K172*D168</f>
        <v>2.5710000000000002</v>
      </c>
      <c r="M172" s="14" t="s">
        <v>17</v>
      </c>
      <c r="N172" s="58"/>
    </row>
    <row r="173" spans="1:14" s="28" customFormat="1" ht="20.100000000000001" hidden="1" customHeight="1" x14ac:dyDescent="0.3">
      <c r="A173" s="57"/>
      <c r="B173" s="10"/>
      <c r="C173" s="11"/>
      <c r="D173" s="11"/>
      <c r="E173" s="11"/>
      <c r="F173" s="11"/>
      <c r="G173" s="11"/>
      <c r="H173" s="12"/>
      <c r="I173" s="13" t="s">
        <v>59</v>
      </c>
      <c r="J173" s="14" t="s">
        <v>24</v>
      </c>
      <c r="K173" s="15">
        <v>2.5000000000000001E-3</v>
      </c>
      <c r="L173" s="15">
        <f>K173*D168</f>
        <v>2.1425E-2</v>
      </c>
      <c r="M173" s="14" t="s">
        <v>17</v>
      </c>
      <c r="N173" s="58"/>
    </row>
    <row r="174" spans="1:14" s="28" customFormat="1" ht="20.100000000000001" hidden="1" customHeight="1" x14ac:dyDescent="0.3">
      <c r="A174" s="57">
        <v>27</v>
      </c>
      <c r="B174" s="47" t="s">
        <v>53</v>
      </c>
      <c r="C174" s="11" t="s">
        <v>21</v>
      </c>
      <c r="D174" s="11">
        <v>67.95</v>
      </c>
      <c r="E174" s="11"/>
      <c r="F174" s="11"/>
      <c r="G174" s="11"/>
      <c r="H174" s="12"/>
      <c r="I174" s="13"/>
      <c r="J174" s="14"/>
      <c r="K174" s="15"/>
      <c r="L174" s="15"/>
      <c r="M174" s="14"/>
      <c r="N174" s="58"/>
    </row>
    <row r="175" spans="1:14" s="28" customFormat="1" ht="36" hidden="1" x14ac:dyDescent="0.3">
      <c r="A175" s="57"/>
      <c r="B175" s="10"/>
      <c r="C175" s="11"/>
      <c r="D175" s="11"/>
      <c r="E175" s="11"/>
      <c r="F175" s="11"/>
      <c r="G175" s="11"/>
      <c r="H175" s="12"/>
      <c r="I175" s="55" t="s">
        <v>54</v>
      </c>
      <c r="J175" s="46" t="s">
        <v>21</v>
      </c>
      <c r="K175" s="46">
        <v>7.0000000000000001E-3</v>
      </c>
      <c r="L175" s="15">
        <f>K175*D174</f>
        <v>0.47565000000000002</v>
      </c>
      <c r="M175" s="14" t="s">
        <v>17</v>
      </c>
      <c r="N175" s="58"/>
    </row>
    <row r="176" spans="1:14" s="28" customFormat="1" ht="36" hidden="1" x14ac:dyDescent="0.3">
      <c r="A176" s="57"/>
      <c r="B176" s="10"/>
      <c r="C176" s="11"/>
      <c r="D176" s="11"/>
      <c r="E176" s="11"/>
      <c r="F176" s="11"/>
      <c r="G176" s="11"/>
      <c r="H176" s="12"/>
      <c r="I176" s="55" t="s">
        <v>55</v>
      </c>
      <c r="J176" s="46" t="s">
        <v>31</v>
      </c>
      <c r="K176" s="46">
        <v>52</v>
      </c>
      <c r="L176" s="15">
        <f>K176*D174</f>
        <v>3533.4</v>
      </c>
      <c r="M176" s="14" t="s">
        <v>17</v>
      </c>
      <c r="N176" s="58"/>
    </row>
    <row r="177" spans="1:14" s="28" customFormat="1" ht="36" hidden="1" x14ac:dyDescent="0.3">
      <c r="A177" s="57"/>
      <c r="B177" s="10"/>
      <c r="C177" s="11"/>
      <c r="D177" s="11"/>
      <c r="E177" s="11"/>
      <c r="F177" s="11"/>
      <c r="G177" s="11"/>
      <c r="H177" s="12"/>
      <c r="I177" s="55" t="s">
        <v>56</v>
      </c>
      <c r="J177" s="46" t="s">
        <v>31</v>
      </c>
      <c r="K177" s="46">
        <v>4</v>
      </c>
      <c r="L177" s="15">
        <f>K177*D174</f>
        <v>271.8</v>
      </c>
      <c r="M177" s="14" t="s">
        <v>17</v>
      </c>
      <c r="N177" s="58"/>
    </row>
    <row r="178" spans="1:14" s="28" customFormat="1" ht="36" hidden="1" x14ac:dyDescent="0.3">
      <c r="A178" s="57"/>
      <c r="B178" s="10"/>
      <c r="C178" s="11"/>
      <c r="D178" s="11"/>
      <c r="E178" s="11"/>
      <c r="F178" s="11"/>
      <c r="G178" s="11"/>
      <c r="H178" s="12"/>
      <c r="I178" s="55" t="s">
        <v>57</v>
      </c>
      <c r="J178" s="46" t="s">
        <v>58</v>
      </c>
      <c r="K178" s="46">
        <v>25</v>
      </c>
      <c r="L178" s="15">
        <f>K178*D174</f>
        <v>1698.75</v>
      </c>
      <c r="M178" s="14" t="s">
        <v>17</v>
      </c>
      <c r="N178" s="58"/>
    </row>
    <row r="179" spans="1:14" s="28" customFormat="1" ht="20.100000000000001" hidden="1" customHeight="1" x14ac:dyDescent="0.3">
      <c r="A179" s="57"/>
      <c r="B179" s="10"/>
      <c r="C179" s="11"/>
      <c r="D179" s="11"/>
      <c r="E179" s="11"/>
      <c r="F179" s="11"/>
      <c r="G179" s="11"/>
      <c r="H179" s="12"/>
      <c r="I179" s="55" t="s">
        <v>59</v>
      </c>
      <c r="J179" s="46" t="s">
        <v>60</v>
      </c>
      <c r="K179" s="46">
        <v>1.0999999999999999E-2</v>
      </c>
      <c r="L179" s="15">
        <f>K179*D174</f>
        <v>0.74744999999999995</v>
      </c>
      <c r="M179" s="14" t="s">
        <v>17</v>
      </c>
      <c r="N179" s="58"/>
    </row>
    <row r="180" spans="1:14" s="28" customFormat="1" ht="20.100000000000001" hidden="1" customHeight="1" x14ac:dyDescent="0.3">
      <c r="A180" s="57"/>
      <c r="B180" s="10"/>
      <c r="C180" s="11"/>
      <c r="D180" s="11"/>
      <c r="E180" s="11"/>
      <c r="F180" s="11"/>
      <c r="G180" s="11"/>
      <c r="H180" s="12"/>
      <c r="I180" s="55" t="s">
        <v>61</v>
      </c>
      <c r="J180" s="46" t="s">
        <v>15</v>
      </c>
      <c r="K180" s="46">
        <v>0.3</v>
      </c>
      <c r="L180" s="15">
        <f>K180*D174</f>
        <v>20.385000000000002</v>
      </c>
      <c r="M180" s="14" t="s">
        <v>17</v>
      </c>
      <c r="N180" s="58"/>
    </row>
    <row r="181" spans="1:14" s="28" customFormat="1" ht="20.100000000000001" hidden="1" customHeight="1" x14ac:dyDescent="0.3">
      <c r="A181" s="57"/>
      <c r="B181" s="10"/>
      <c r="C181" s="11"/>
      <c r="D181" s="11"/>
      <c r="E181" s="11"/>
      <c r="F181" s="11"/>
      <c r="G181" s="11"/>
      <c r="H181" s="12"/>
      <c r="I181" s="55" t="s">
        <v>62</v>
      </c>
      <c r="J181" s="46" t="s">
        <v>31</v>
      </c>
      <c r="K181" s="46">
        <v>1.05</v>
      </c>
      <c r="L181" s="15">
        <f>K181*D174</f>
        <v>71.347500000000011</v>
      </c>
      <c r="M181" s="14" t="s">
        <v>17</v>
      </c>
      <c r="N181" s="58"/>
    </row>
    <row r="182" spans="1:14" s="28" customFormat="1" ht="20.100000000000001" hidden="1" customHeight="1" x14ac:dyDescent="0.3">
      <c r="A182" s="57"/>
      <c r="B182" s="10"/>
      <c r="C182" s="11"/>
      <c r="D182" s="11"/>
      <c r="E182" s="11"/>
      <c r="F182" s="11"/>
      <c r="G182" s="11"/>
      <c r="H182" s="12"/>
      <c r="I182" s="55" t="s">
        <v>63</v>
      </c>
      <c r="J182" s="46" t="s">
        <v>31</v>
      </c>
      <c r="K182" s="46">
        <v>4.2</v>
      </c>
      <c r="L182" s="15">
        <f>K182*D174</f>
        <v>285.39000000000004</v>
      </c>
      <c r="M182" s="14" t="s">
        <v>17</v>
      </c>
      <c r="N182" s="58"/>
    </row>
    <row r="183" spans="1:14" s="28" customFormat="1" ht="20.100000000000001" hidden="1" customHeight="1" x14ac:dyDescent="0.3">
      <c r="A183" s="57">
        <v>28</v>
      </c>
      <c r="B183" s="47" t="s">
        <v>70</v>
      </c>
      <c r="C183" s="48" t="s">
        <v>15</v>
      </c>
      <c r="D183" s="49">
        <v>42.66</v>
      </c>
      <c r="E183" s="50"/>
      <c r="F183" s="50"/>
      <c r="G183" s="50"/>
      <c r="H183" s="50"/>
      <c r="I183" s="51"/>
      <c r="J183" s="52">
        <f t="shared" ref="J183" si="3">D183*I183</f>
        <v>0</v>
      </c>
      <c r="K183" s="55"/>
      <c r="L183" s="46"/>
      <c r="M183" s="46"/>
      <c r="N183" s="53"/>
    </row>
    <row r="184" spans="1:14" s="28" customFormat="1" ht="36" hidden="1" x14ac:dyDescent="0.3">
      <c r="A184" s="57"/>
      <c r="B184" s="47"/>
      <c r="C184" s="48"/>
      <c r="D184" s="49"/>
      <c r="E184" s="50"/>
      <c r="F184" s="50"/>
      <c r="G184" s="50"/>
      <c r="H184" s="50"/>
      <c r="I184" s="55" t="s">
        <v>54</v>
      </c>
      <c r="J184" s="46" t="s">
        <v>21</v>
      </c>
      <c r="K184" s="46">
        <v>1E-3</v>
      </c>
      <c r="L184" s="15">
        <f>K184*D183</f>
        <v>4.2659999999999997E-2</v>
      </c>
      <c r="M184" s="14" t="s">
        <v>17</v>
      </c>
      <c r="N184" s="53"/>
    </row>
    <row r="185" spans="1:14" s="28" customFormat="1" ht="36" hidden="1" x14ac:dyDescent="0.3">
      <c r="A185" s="57"/>
      <c r="B185" s="47"/>
      <c r="C185" s="48"/>
      <c r="D185" s="49"/>
      <c r="E185" s="50"/>
      <c r="F185" s="50"/>
      <c r="G185" s="50"/>
      <c r="H185" s="50"/>
      <c r="I185" s="55" t="s">
        <v>71</v>
      </c>
      <c r="J185" s="46" t="s">
        <v>31</v>
      </c>
      <c r="K185" s="46">
        <v>10.55</v>
      </c>
      <c r="L185" s="15">
        <f>K185*D183</f>
        <v>450.06299999999999</v>
      </c>
      <c r="M185" s="14" t="s">
        <v>17</v>
      </c>
      <c r="N185" s="53"/>
    </row>
    <row r="186" spans="1:14" s="28" customFormat="1" ht="36" hidden="1" x14ac:dyDescent="0.3">
      <c r="A186" s="57"/>
      <c r="B186" s="47"/>
      <c r="C186" s="48"/>
      <c r="D186" s="49"/>
      <c r="E186" s="50"/>
      <c r="F186" s="50"/>
      <c r="G186" s="50"/>
      <c r="H186" s="50"/>
      <c r="I186" s="55" t="s">
        <v>72</v>
      </c>
      <c r="J186" s="46" t="s">
        <v>31</v>
      </c>
      <c r="K186" s="46">
        <v>0.4</v>
      </c>
      <c r="L186" s="15">
        <f>K186*D183</f>
        <v>17.064</v>
      </c>
      <c r="M186" s="14" t="s">
        <v>17</v>
      </c>
      <c r="N186" s="53"/>
    </row>
    <row r="187" spans="1:14" s="28" customFormat="1" ht="36" hidden="1" x14ac:dyDescent="0.3">
      <c r="A187" s="57"/>
      <c r="B187" s="47"/>
      <c r="C187" s="48"/>
      <c r="D187" s="49"/>
      <c r="E187" s="50"/>
      <c r="F187" s="50"/>
      <c r="G187" s="50"/>
      <c r="H187" s="50"/>
      <c r="I187" s="55" t="s">
        <v>73</v>
      </c>
      <c r="J187" s="46" t="s">
        <v>31</v>
      </c>
      <c r="K187" s="46">
        <v>0.6</v>
      </c>
      <c r="L187" s="15">
        <f>K187*D183</f>
        <v>25.595999999999997</v>
      </c>
      <c r="M187" s="14" t="s">
        <v>17</v>
      </c>
      <c r="N187" s="53"/>
    </row>
    <row r="188" spans="1:14" s="28" customFormat="1" ht="36" hidden="1" x14ac:dyDescent="0.3">
      <c r="A188" s="57"/>
      <c r="B188" s="47"/>
      <c r="C188" s="48"/>
      <c r="D188" s="49"/>
      <c r="E188" s="50"/>
      <c r="F188" s="50"/>
      <c r="G188" s="50"/>
      <c r="H188" s="50"/>
      <c r="I188" s="55" t="s">
        <v>57</v>
      </c>
      <c r="J188" s="46" t="s">
        <v>58</v>
      </c>
      <c r="K188" s="46">
        <v>3.5</v>
      </c>
      <c r="L188" s="15">
        <f>K188*D183</f>
        <v>149.31</v>
      </c>
      <c r="M188" s="14" t="s">
        <v>17</v>
      </c>
      <c r="N188" s="53"/>
    </row>
    <row r="189" spans="1:14" s="28" customFormat="1" ht="20.100000000000001" hidden="1" customHeight="1" x14ac:dyDescent="0.3">
      <c r="A189" s="57"/>
      <c r="B189" s="47"/>
      <c r="C189" s="48"/>
      <c r="D189" s="49"/>
      <c r="E189" s="50"/>
      <c r="F189" s="50"/>
      <c r="G189" s="50"/>
      <c r="H189" s="50"/>
      <c r="I189" s="55" t="s">
        <v>59</v>
      </c>
      <c r="J189" s="46" t="s">
        <v>60</v>
      </c>
      <c r="K189" s="46">
        <v>1E-4</v>
      </c>
      <c r="L189" s="15">
        <f>K189*D183</f>
        <v>4.2659999999999998E-3</v>
      </c>
      <c r="M189" s="14" t="s">
        <v>17</v>
      </c>
      <c r="N189" s="53"/>
    </row>
    <row r="190" spans="1:14" s="28" customFormat="1" ht="20.100000000000001" hidden="1" customHeight="1" x14ac:dyDescent="0.3">
      <c r="A190" s="57"/>
      <c r="B190" s="47"/>
      <c r="C190" s="48"/>
      <c r="D190" s="49"/>
      <c r="E190" s="50"/>
      <c r="F190" s="50"/>
      <c r="G190" s="50"/>
      <c r="H190" s="50"/>
      <c r="I190" s="55" t="s">
        <v>61</v>
      </c>
      <c r="J190" s="46" t="s">
        <v>15</v>
      </c>
      <c r="K190" s="46">
        <v>0.3</v>
      </c>
      <c r="L190" s="15">
        <f>K190*D183</f>
        <v>12.797999999999998</v>
      </c>
      <c r="M190" s="14" t="s">
        <v>17</v>
      </c>
      <c r="N190" s="53"/>
    </row>
    <row r="191" spans="1:14" s="28" customFormat="1" ht="20.100000000000001" hidden="1" customHeight="1" x14ac:dyDescent="0.3">
      <c r="A191" s="57"/>
      <c r="B191" s="47"/>
      <c r="C191" s="48"/>
      <c r="D191" s="49"/>
      <c r="E191" s="50"/>
      <c r="F191" s="50"/>
      <c r="G191" s="50"/>
      <c r="H191" s="50"/>
      <c r="I191" s="55" t="s">
        <v>62</v>
      </c>
      <c r="J191" s="46" t="s">
        <v>31</v>
      </c>
      <c r="K191" s="46">
        <v>0.25</v>
      </c>
      <c r="L191" s="15">
        <f>K191*D183</f>
        <v>10.664999999999999</v>
      </c>
      <c r="M191" s="14" t="s">
        <v>17</v>
      </c>
      <c r="N191" s="53"/>
    </row>
    <row r="192" spans="1:14" s="28" customFormat="1" ht="20.100000000000001" hidden="1" customHeight="1" x14ac:dyDescent="0.3">
      <c r="A192" s="57"/>
      <c r="B192" s="47"/>
      <c r="C192" s="48"/>
      <c r="D192" s="49"/>
      <c r="E192" s="50"/>
      <c r="F192" s="50"/>
      <c r="G192" s="50"/>
      <c r="H192" s="50"/>
      <c r="I192" s="55" t="s">
        <v>63</v>
      </c>
      <c r="J192" s="46" t="s">
        <v>31</v>
      </c>
      <c r="K192" s="46">
        <v>1</v>
      </c>
      <c r="L192" s="15">
        <f>K192*D183</f>
        <v>42.66</v>
      </c>
      <c r="M192" s="14" t="s">
        <v>17</v>
      </c>
      <c r="N192" s="53"/>
    </row>
    <row r="193" spans="1:26" s="28" customFormat="1" ht="20.100000000000001" hidden="1" customHeight="1" x14ac:dyDescent="0.3">
      <c r="A193" s="57">
        <v>29</v>
      </c>
      <c r="B193" s="10" t="s">
        <v>25</v>
      </c>
      <c r="C193" s="11" t="s">
        <v>19</v>
      </c>
      <c r="D193" s="11">
        <v>12</v>
      </c>
      <c r="E193" s="11"/>
      <c r="F193" s="11"/>
      <c r="G193" s="11"/>
      <c r="H193" s="12"/>
      <c r="I193" s="55"/>
      <c r="J193" s="46"/>
      <c r="K193" s="54"/>
      <c r="L193" s="46"/>
      <c r="M193" s="14"/>
      <c r="N193" s="58"/>
    </row>
    <row r="194" spans="1:26" s="28" customFormat="1" ht="20.100000000000001" hidden="1" customHeight="1" x14ac:dyDescent="0.3">
      <c r="A194" s="57"/>
      <c r="B194" s="10"/>
      <c r="C194" s="11"/>
      <c r="D194" s="11"/>
      <c r="E194" s="11"/>
      <c r="F194" s="11"/>
      <c r="G194" s="11"/>
      <c r="H194" s="12"/>
      <c r="I194" s="55" t="s">
        <v>74</v>
      </c>
      <c r="J194" s="46" t="s">
        <v>31</v>
      </c>
      <c r="K194" s="46">
        <v>1</v>
      </c>
      <c r="L194" s="46">
        <v>1</v>
      </c>
      <c r="M194" s="14" t="s">
        <v>17</v>
      </c>
      <c r="N194" s="58"/>
    </row>
    <row r="195" spans="1:26" s="28" customFormat="1" ht="20.100000000000001" hidden="1" customHeight="1" x14ac:dyDescent="0.3">
      <c r="A195" s="57"/>
      <c r="B195" s="10"/>
      <c r="C195" s="11"/>
      <c r="D195" s="11"/>
      <c r="E195" s="11"/>
      <c r="F195" s="11"/>
      <c r="G195" s="11"/>
      <c r="H195" s="12"/>
      <c r="I195" s="55" t="s">
        <v>75</v>
      </c>
      <c r="J195" s="46" t="s">
        <v>31</v>
      </c>
      <c r="K195" s="46">
        <v>1</v>
      </c>
      <c r="L195" s="46">
        <v>1</v>
      </c>
      <c r="M195" s="14" t="s">
        <v>17</v>
      </c>
      <c r="N195" s="58"/>
    </row>
    <row r="196" spans="1:26" s="28" customFormat="1" ht="20.100000000000001" hidden="1" customHeight="1" x14ac:dyDescent="0.3">
      <c r="A196" s="57"/>
      <c r="B196" s="10"/>
      <c r="C196" s="11"/>
      <c r="D196" s="11"/>
      <c r="E196" s="11"/>
      <c r="F196" s="11"/>
      <c r="G196" s="11"/>
      <c r="H196" s="12"/>
      <c r="I196" s="55" t="s">
        <v>64</v>
      </c>
      <c r="J196" s="46" t="s">
        <v>31</v>
      </c>
      <c r="K196" s="46">
        <v>1</v>
      </c>
      <c r="L196" s="46">
        <v>8</v>
      </c>
      <c r="M196" s="14" t="s">
        <v>17</v>
      </c>
      <c r="N196" s="58"/>
    </row>
    <row r="197" spans="1:26" s="28" customFormat="1" ht="20.100000000000001" hidden="1" customHeight="1" x14ac:dyDescent="0.3">
      <c r="A197" s="57"/>
      <c r="B197" s="10"/>
      <c r="C197" s="11"/>
      <c r="D197" s="11"/>
      <c r="E197" s="11"/>
      <c r="F197" s="11"/>
      <c r="G197" s="11"/>
      <c r="H197" s="12"/>
      <c r="I197" s="55" t="s">
        <v>65</v>
      </c>
      <c r="J197" s="46" t="s">
        <v>31</v>
      </c>
      <c r="K197" s="46">
        <v>1</v>
      </c>
      <c r="L197" s="46">
        <v>2</v>
      </c>
      <c r="M197" s="14" t="s">
        <v>17</v>
      </c>
      <c r="N197" s="58"/>
    </row>
    <row r="198" spans="1:26" s="19" customFormat="1" ht="20.100000000000001" hidden="1" customHeight="1" x14ac:dyDescent="0.3">
      <c r="A198" s="56"/>
      <c r="B198" s="1" t="s">
        <v>76</v>
      </c>
      <c r="C198" s="5"/>
      <c r="D198" s="6"/>
      <c r="E198" s="7"/>
      <c r="F198" s="7"/>
      <c r="G198" s="7"/>
      <c r="H198" s="1"/>
      <c r="I198" s="8"/>
      <c r="J198" s="4"/>
      <c r="K198" s="9"/>
      <c r="L198" s="9"/>
      <c r="M198" s="4"/>
      <c r="N198" s="16"/>
    </row>
    <row r="199" spans="1:26" s="28" customFormat="1" ht="20.100000000000001" hidden="1" customHeight="1" x14ac:dyDescent="0.3">
      <c r="A199" s="57">
        <v>30</v>
      </c>
      <c r="B199" s="10" t="s">
        <v>35</v>
      </c>
      <c r="C199" s="11" t="s">
        <v>21</v>
      </c>
      <c r="D199" s="11">
        <f>7.2*2</f>
        <v>14.4</v>
      </c>
      <c r="E199" s="11"/>
      <c r="F199" s="11"/>
      <c r="G199" s="11"/>
      <c r="H199" s="12"/>
      <c r="I199" s="13"/>
      <c r="J199" s="14"/>
      <c r="K199" s="15"/>
      <c r="L199" s="15"/>
      <c r="M199" s="14"/>
      <c r="N199" s="58"/>
    </row>
    <row r="200" spans="1:26" s="28" customFormat="1" ht="20.100000000000001" hidden="1" customHeight="1" x14ac:dyDescent="0.3">
      <c r="A200" s="57"/>
      <c r="B200" s="10"/>
      <c r="C200" s="11"/>
      <c r="D200" s="11"/>
      <c r="E200" s="11"/>
      <c r="F200" s="11"/>
      <c r="G200" s="11"/>
      <c r="H200" s="12"/>
      <c r="I200" s="13" t="s">
        <v>67</v>
      </c>
      <c r="J200" s="14" t="s">
        <v>19</v>
      </c>
      <c r="K200" s="15">
        <v>395</v>
      </c>
      <c r="L200" s="15">
        <f>K200*D199</f>
        <v>5688</v>
      </c>
      <c r="M200" s="14" t="s">
        <v>17</v>
      </c>
      <c r="N200" s="58"/>
    </row>
    <row r="201" spans="1:26" s="28" customFormat="1" ht="20.100000000000001" hidden="1" customHeight="1" x14ac:dyDescent="0.3">
      <c r="A201" s="57"/>
      <c r="B201" s="10"/>
      <c r="C201" s="11"/>
      <c r="D201" s="11"/>
      <c r="E201" s="11"/>
      <c r="F201" s="11"/>
      <c r="G201" s="11"/>
      <c r="H201" s="12"/>
      <c r="I201" s="13" t="s">
        <v>68</v>
      </c>
      <c r="J201" s="14" t="s">
        <v>21</v>
      </c>
      <c r="K201" s="15">
        <v>0.3</v>
      </c>
      <c r="L201" s="15">
        <f>K201*D199</f>
        <v>4.32</v>
      </c>
      <c r="M201" s="14" t="s">
        <v>17</v>
      </c>
      <c r="N201" s="58"/>
    </row>
    <row r="202" spans="1:26" s="28" customFormat="1" ht="20.100000000000001" hidden="1" customHeight="1" x14ac:dyDescent="0.3">
      <c r="A202" s="57"/>
      <c r="B202" s="10"/>
      <c r="C202" s="11"/>
      <c r="D202" s="11"/>
      <c r="E202" s="11"/>
      <c r="F202" s="11"/>
      <c r="G202" s="11"/>
      <c r="H202" s="12"/>
      <c r="I202" s="13" t="s">
        <v>69</v>
      </c>
      <c r="J202" s="14" t="s">
        <v>15</v>
      </c>
      <c r="K202" s="15">
        <v>2</v>
      </c>
      <c r="L202" s="15">
        <f>K202*D199</f>
        <v>28.8</v>
      </c>
      <c r="M202" s="14" t="s">
        <v>17</v>
      </c>
      <c r="N202" s="58"/>
    </row>
    <row r="203" spans="1:26" s="28" customFormat="1" ht="20.100000000000001" hidden="1" customHeight="1" x14ac:dyDescent="0.3">
      <c r="A203" s="57"/>
      <c r="B203" s="10"/>
      <c r="C203" s="11"/>
      <c r="D203" s="11"/>
      <c r="E203" s="11"/>
      <c r="F203" s="11"/>
      <c r="G203" s="11"/>
      <c r="H203" s="12"/>
      <c r="I203" s="13" t="s">
        <v>59</v>
      </c>
      <c r="J203" s="14" t="s">
        <v>24</v>
      </c>
      <c r="K203" s="15">
        <v>2.5000000000000001E-3</v>
      </c>
      <c r="L203" s="15">
        <f>K203*D199</f>
        <v>3.6000000000000004E-2</v>
      </c>
      <c r="M203" s="14" t="s">
        <v>17</v>
      </c>
      <c r="N203" s="58"/>
    </row>
    <row r="204" spans="1:26" s="18" customFormat="1" ht="17.399999999999999" x14ac:dyDescent="0.3">
      <c r="A204" s="96" t="s">
        <v>77</v>
      </c>
      <c r="B204" s="96"/>
      <c r="C204" s="96"/>
      <c r="D204" s="1"/>
      <c r="E204" s="29"/>
      <c r="F204" s="29"/>
      <c r="G204" s="29"/>
      <c r="H204" s="16">
        <f>SUM(H6:H203)</f>
        <v>304725.09310000006</v>
      </c>
      <c r="I204" s="31" t="s">
        <v>78</v>
      </c>
      <c r="J204" s="17"/>
      <c r="K204" s="17"/>
      <c r="L204" s="17"/>
      <c r="M204" s="17"/>
      <c r="N204" s="16">
        <f>SUM(N6:N203)</f>
        <v>0</v>
      </c>
      <c r="Z204" s="16">
        <f>SUM(Z6:Z203)</f>
        <v>235585.62639999998</v>
      </c>
    </row>
    <row r="205" spans="1:26" s="18" customFormat="1" ht="17.399999999999999" x14ac:dyDescent="0.3">
      <c r="A205" s="96" t="s">
        <v>79</v>
      </c>
      <c r="B205" s="96"/>
      <c r="C205" s="96"/>
      <c r="D205" s="96"/>
      <c r="E205" s="96"/>
      <c r="F205" s="59"/>
      <c r="G205" s="59"/>
      <c r="H205" s="30">
        <f>H204+N204</f>
        <v>304725.09310000006</v>
      </c>
      <c r="I205" s="43"/>
      <c r="J205" s="30"/>
      <c r="K205" s="30"/>
      <c r="L205" s="30"/>
      <c r="M205" s="30"/>
      <c r="N205" s="30"/>
      <c r="X205" s="18">
        <v>299158.03000000003</v>
      </c>
      <c r="Z205" s="18">
        <f>Z204*1.2</f>
        <v>282702.75167999999</v>
      </c>
    </row>
    <row r="206" spans="1:26" s="18" customFormat="1" ht="17.399999999999999" x14ac:dyDescent="0.3">
      <c r="A206" s="87" t="s">
        <v>80</v>
      </c>
      <c r="B206" s="87"/>
      <c r="C206" s="87"/>
      <c r="D206" s="87"/>
      <c r="E206" s="87"/>
      <c r="F206" s="60"/>
      <c r="G206" s="60"/>
      <c r="H206" s="32">
        <f>H205/5</f>
        <v>60945.01862000001</v>
      </c>
      <c r="I206" s="44"/>
      <c r="J206" s="32"/>
      <c r="K206" s="32"/>
      <c r="L206" s="32"/>
      <c r="M206" s="32"/>
      <c r="N206" s="32"/>
    </row>
    <row r="207" spans="1:26" s="18" customFormat="1" ht="17.399999999999999" x14ac:dyDescent="0.3">
      <c r="A207" s="88" t="s">
        <v>81</v>
      </c>
      <c r="B207" s="88"/>
      <c r="C207" s="88"/>
      <c r="D207" s="88"/>
      <c r="E207" s="88"/>
      <c r="F207" s="61"/>
      <c r="G207" s="61"/>
      <c r="H207" s="32">
        <f>H205+H206</f>
        <v>365670.11172000004</v>
      </c>
      <c r="I207" s="44"/>
      <c r="J207" s="32"/>
      <c r="K207" s="32"/>
      <c r="L207" s="32"/>
      <c r="M207" s="32"/>
      <c r="N207" s="32"/>
    </row>
    <row r="208" spans="1:26" s="18" customFormat="1" ht="24" customHeight="1" x14ac:dyDescent="0.3">
      <c r="A208" s="33"/>
      <c r="B208" s="89"/>
      <c r="C208" s="89"/>
      <c r="D208" s="34"/>
      <c r="E208" s="35"/>
      <c r="F208" s="33"/>
      <c r="G208" s="33"/>
      <c r="H208" s="36"/>
      <c r="I208" s="45"/>
      <c r="J208" s="37"/>
      <c r="K208" s="38"/>
      <c r="L208" s="39"/>
      <c r="M208" s="39"/>
      <c r="N208" s="40"/>
      <c r="X208" s="18">
        <f>X205*1.2</f>
        <v>358989.636</v>
      </c>
    </row>
    <row r="209" spans="1:26" s="18" customFormat="1" ht="24" customHeight="1" x14ac:dyDescent="0.3">
      <c r="A209" s="25"/>
      <c r="B209" s="25"/>
      <c r="C209" s="25"/>
      <c r="D209" s="26"/>
      <c r="E209" s="26"/>
      <c r="F209" s="26"/>
      <c r="G209" s="26"/>
      <c r="H209" s="26"/>
      <c r="I209" s="41"/>
      <c r="J209" s="26"/>
      <c r="K209" s="26"/>
      <c r="L209" s="26"/>
      <c r="M209" s="26"/>
      <c r="N209" s="26"/>
      <c r="X209" s="18">
        <f>X208-H208</f>
        <v>358989.636</v>
      </c>
      <c r="Z209" s="18">
        <f>H208-Z205</f>
        <v>-282702.75167999999</v>
      </c>
    </row>
    <row r="210" spans="1:26" s="18" customFormat="1" ht="24" customHeight="1" x14ac:dyDescent="0.3">
      <c r="A210" s="25"/>
      <c r="B210" s="25"/>
      <c r="C210" s="25"/>
      <c r="D210" s="26"/>
      <c r="E210" s="26"/>
      <c r="F210" s="26"/>
      <c r="G210" s="26"/>
      <c r="H210" s="63"/>
      <c r="I210" s="41"/>
      <c r="J210" s="26"/>
      <c r="K210" s="26"/>
      <c r="L210" s="26"/>
      <c r="M210" s="26"/>
      <c r="N210" s="26"/>
    </row>
    <row r="211" spans="1:26" s="18" customFormat="1" ht="24" customHeight="1" x14ac:dyDescent="0.3">
      <c r="A211" s="25"/>
      <c r="B211" s="25"/>
      <c r="C211" s="25"/>
      <c r="D211" s="26"/>
      <c r="E211" s="26"/>
      <c r="F211" s="26"/>
      <c r="G211" s="26"/>
      <c r="H211" s="26"/>
      <c r="I211" s="41"/>
      <c r="J211" s="26"/>
      <c r="K211" s="26"/>
      <c r="L211" s="26"/>
      <c r="M211" s="26"/>
      <c r="N211" s="26"/>
    </row>
    <row r="212" spans="1:26" s="18" customFormat="1" ht="24" customHeight="1" x14ac:dyDescent="0.3">
      <c r="A212" s="25"/>
      <c r="B212" s="25"/>
      <c r="C212" s="25"/>
      <c r="D212" s="26"/>
      <c r="E212" s="26"/>
      <c r="F212" s="26"/>
      <c r="G212" s="26"/>
      <c r="H212" s="26"/>
      <c r="I212" s="41"/>
      <c r="J212" s="26"/>
      <c r="K212" s="26"/>
      <c r="L212" s="26"/>
      <c r="M212" s="26"/>
      <c r="N212" s="26"/>
    </row>
    <row r="213" spans="1:26" s="18" customFormat="1" ht="24" customHeight="1" x14ac:dyDescent="0.3">
      <c r="A213" s="25"/>
      <c r="B213" s="25"/>
      <c r="C213" s="25"/>
      <c r="D213" s="26"/>
      <c r="E213" s="26"/>
      <c r="F213" s="26"/>
      <c r="G213" s="26"/>
      <c r="H213" s="26"/>
      <c r="I213" s="41"/>
      <c r="J213" s="26"/>
      <c r="K213" s="26"/>
      <c r="L213" s="26"/>
      <c r="M213" s="26"/>
      <c r="N213" s="26"/>
    </row>
    <row r="214" spans="1:26" s="18" customFormat="1" ht="35.25" customHeight="1" x14ac:dyDescent="0.3">
      <c r="A214" s="25"/>
      <c r="B214" s="25"/>
      <c r="C214" s="25"/>
      <c r="D214" s="26"/>
      <c r="E214" s="26"/>
      <c r="F214" s="26"/>
      <c r="G214" s="26"/>
      <c r="H214" s="26"/>
      <c r="I214" s="41"/>
      <c r="J214" s="26"/>
      <c r="K214" s="26"/>
      <c r="L214" s="26"/>
      <c r="M214" s="26"/>
      <c r="N214" s="26"/>
    </row>
    <row r="215" spans="1:26" s="18" customFormat="1" ht="24" customHeight="1" x14ac:dyDescent="0.3">
      <c r="A215" s="25"/>
      <c r="B215" s="25"/>
      <c r="C215" s="25"/>
      <c r="D215" s="26"/>
      <c r="E215" s="26"/>
      <c r="F215" s="26"/>
      <c r="G215" s="26"/>
      <c r="H215" s="26"/>
      <c r="I215" s="41"/>
      <c r="J215" s="26"/>
      <c r="K215" s="26"/>
      <c r="L215" s="26"/>
      <c r="M215" s="26"/>
      <c r="N215" s="26"/>
    </row>
    <row r="216" spans="1:26" s="18" customFormat="1" ht="24" customHeight="1" x14ac:dyDescent="0.3">
      <c r="A216" s="25"/>
      <c r="B216" s="25"/>
      <c r="C216" s="25"/>
      <c r="D216" s="26"/>
      <c r="E216" s="26"/>
      <c r="F216" s="26"/>
      <c r="G216" s="26"/>
      <c r="H216" s="26"/>
      <c r="I216" s="41"/>
      <c r="J216" s="26"/>
      <c r="K216" s="26"/>
      <c r="L216" s="26"/>
      <c r="M216" s="26"/>
      <c r="N216" s="26"/>
    </row>
    <row r="217" spans="1:26" s="18" customFormat="1" ht="34.5" customHeight="1" x14ac:dyDescent="0.3">
      <c r="A217" s="25"/>
      <c r="B217" s="25"/>
      <c r="C217" s="25"/>
      <c r="D217" s="26"/>
      <c r="E217" s="26"/>
      <c r="F217" s="26"/>
      <c r="G217" s="26"/>
      <c r="H217" s="26"/>
      <c r="I217" s="41"/>
      <c r="J217" s="26"/>
      <c r="K217" s="26"/>
      <c r="L217" s="26"/>
      <c r="M217" s="26"/>
      <c r="N217" s="26"/>
    </row>
    <row r="218" spans="1:26" s="18" customFormat="1" ht="24" customHeight="1" x14ac:dyDescent="0.3">
      <c r="A218" s="25"/>
      <c r="B218" s="25"/>
      <c r="C218" s="25"/>
      <c r="D218" s="26"/>
      <c r="E218" s="26"/>
      <c r="F218" s="26"/>
      <c r="G218" s="26"/>
      <c r="H218" s="26"/>
      <c r="I218" s="41"/>
      <c r="J218" s="26"/>
      <c r="K218" s="26"/>
      <c r="L218" s="26"/>
      <c r="M218" s="26"/>
      <c r="N218" s="26"/>
    </row>
    <row r="219" spans="1:26" s="18" customFormat="1" ht="24" customHeight="1" x14ac:dyDescent="0.3">
      <c r="A219" s="25"/>
      <c r="B219" s="25"/>
      <c r="C219" s="25"/>
      <c r="D219" s="26"/>
      <c r="E219" s="26"/>
      <c r="F219" s="26"/>
      <c r="G219" s="26"/>
      <c r="H219" s="26"/>
      <c r="I219" s="41"/>
      <c r="J219" s="26"/>
      <c r="K219" s="26"/>
      <c r="L219" s="26"/>
      <c r="M219" s="26"/>
      <c r="N219" s="26"/>
    </row>
    <row r="220" spans="1:26" s="18" customFormat="1" ht="35.25" customHeight="1" x14ac:dyDescent="0.3">
      <c r="A220" s="25"/>
      <c r="B220" s="25"/>
      <c r="C220" s="25"/>
      <c r="D220" s="26"/>
      <c r="E220" s="26"/>
      <c r="F220" s="26"/>
      <c r="G220" s="26"/>
      <c r="H220" s="26"/>
      <c r="I220" s="41"/>
      <c r="J220" s="26"/>
      <c r="K220" s="26"/>
      <c r="L220" s="26"/>
      <c r="M220" s="26"/>
      <c r="N220" s="26"/>
    </row>
    <row r="221" spans="1:26" s="18" customFormat="1" ht="24" customHeight="1" x14ac:dyDescent="0.3">
      <c r="A221" s="25"/>
      <c r="B221" s="25"/>
      <c r="C221" s="25"/>
      <c r="D221" s="26"/>
      <c r="E221" s="26"/>
      <c r="F221" s="26"/>
      <c r="G221" s="26"/>
      <c r="H221" s="26"/>
      <c r="I221" s="41"/>
      <c r="J221" s="26"/>
      <c r="K221" s="26"/>
      <c r="L221" s="26"/>
      <c r="M221" s="26"/>
      <c r="N221" s="26"/>
    </row>
    <row r="222" spans="1:26" s="18" customFormat="1" ht="24" customHeight="1" x14ac:dyDescent="0.3">
      <c r="A222" s="25"/>
      <c r="B222" s="25"/>
      <c r="C222" s="25"/>
      <c r="D222" s="26"/>
      <c r="E222" s="26"/>
      <c r="F222" s="26"/>
      <c r="G222" s="26"/>
      <c r="H222" s="26"/>
      <c r="I222" s="41"/>
      <c r="J222" s="26"/>
      <c r="K222" s="26"/>
      <c r="L222" s="26"/>
      <c r="M222" s="26"/>
      <c r="N222" s="26"/>
    </row>
    <row r="223" spans="1:26" s="18" customFormat="1" ht="36" customHeight="1" x14ac:dyDescent="0.3">
      <c r="A223" s="25"/>
      <c r="B223" s="25"/>
      <c r="C223" s="25"/>
      <c r="D223" s="26"/>
      <c r="E223" s="26"/>
      <c r="F223" s="26"/>
      <c r="G223" s="26"/>
      <c r="H223" s="26"/>
      <c r="I223" s="41"/>
      <c r="J223" s="26"/>
      <c r="K223" s="26"/>
      <c r="L223" s="26"/>
      <c r="M223" s="26"/>
      <c r="N223" s="26"/>
    </row>
    <row r="224" spans="1:26" s="18" customFormat="1" ht="24" customHeight="1" x14ac:dyDescent="0.3">
      <c r="A224" s="25"/>
      <c r="B224" s="25"/>
      <c r="C224" s="25"/>
      <c r="D224" s="26"/>
      <c r="E224" s="26"/>
      <c r="F224" s="26"/>
      <c r="G224" s="26"/>
      <c r="H224" s="26"/>
      <c r="I224" s="41"/>
      <c r="J224" s="26"/>
      <c r="K224" s="26"/>
      <c r="L224" s="26"/>
      <c r="M224" s="26"/>
      <c r="N224" s="26"/>
    </row>
    <row r="225" spans="1:14" s="18" customFormat="1" ht="24" customHeight="1" x14ac:dyDescent="0.3">
      <c r="A225" s="25"/>
      <c r="B225" s="25"/>
      <c r="C225" s="25"/>
      <c r="D225" s="26"/>
      <c r="E225" s="26"/>
      <c r="F225" s="26"/>
      <c r="G225" s="26"/>
      <c r="H225" s="26"/>
      <c r="I225" s="41"/>
      <c r="J225" s="26"/>
      <c r="K225" s="26"/>
      <c r="L225" s="26"/>
      <c r="M225" s="26"/>
      <c r="N225" s="26"/>
    </row>
    <row r="226" spans="1:14" s="18" customFormat="1" ht="35.25" customHeight="1" x14ac:dyDescent="0.3">
      <c r="A226" s="25"/>
      <c r="B226" s="25"/>
      <c r="C226" s="25"/>
      <c r="D226" s="26"/>
      <c r="E226" s="26"/>
      <c r="F226" s="26"/>
      <c r="G226" s="26"/>
      <c r="H226" s="26"/>
      <c r="I226" s="41"/>
      <c r="J226" s="26"/>
      <c r="K226" s="26"/>
      <c r="L226" s="26"/>
      <c r="M226" s="26"/>
      <c r="N226" s="26"/>
    </row>
    <row r="227" spans="1:14" s="18" customFormat="1" ht="24" customHeight="1" x14ac:dyDescent="0.3">
      <c r="A227" s="25"/>
      <c r="B227" s="25"/>
      <c r="C227" s="25"/>
      <c r="D227" s="26"/>
      <c r="E227" s="26"/>
      <c r="F227" s="26"/>
      <c r="G227" s="26"/>
      <c r="H227" s="26"/>
      <c r="I227" s="41"/>
      <c r="J227" s="26"/>
      <c r="K227" s="26"/>
      <c r="L227" s="26"/>
      <c r="M227" s="26"/>
      <c r="N227" s="26"/>
    </row>
    <row r="228" spans="1:14" s="18" customFormat="1" ht="24" customHeight="1" x14ac:dyDescent="0.3">
      <c r="A228" s="25"/>
      <c r="B228" s="25"/>
      <c r="C228" s="25"/>
      <c r="D228" s="26"/>
      <c r="E228" s="26"/>
      <c r="F228" s="26"/>
      <c r="G228" s="26"/>
      <c r="H228" s="26"/>
      <c r="I228" s="41"/>
      <c r="J228" s="26"/>
      <c r="K228" s="26"/>
      <c r="L228" s="26"/>
      <c r="M228" s="26"/>
      <c r="N228" s="26"/>
    </row>
    <row r="229" spans="1:14" s="18" customFormat="1" ht="27.75" customHeight="1" x14ac:dyDescent="0.3">
      <c r="A229" s="25"/>
      <c r="B229" s="25"/>
      <c r="C229" s="25"/>
      <c r="D229" s="26"/>
      <c r="E229" s="26"/>
      <c r="F229" s="26"/>
      <c r="G229" s="26"/>
      <c r="H229" s="26"/>
      <c r="I229" s="41"/>
      <c r="J229" s="26"/>
      <c r="K229" s="26"/>
      <c r="L229" s="26"/>
      <c r="M229" s="26"/>
      <c r="N229" s="26"/>
    </row>
    <row r="230" spans="1:14" s="18" customFormat="1" ht="24" customHeight="1" x14ac:dyDescent="0.3">
      <c r="A230" s="25"/>
      <c r="B230" s="25"/>
      <c r="C230" s="25"/>
      <c r="D230" s="26"/>
      <c r="E230" s="26"/>
      <c r="F230" s="26"/>
      <c r="G230" s="26"/>
      <c r="H230" s="26"/>
      <c r="I230" s="41"/>
      <c r="J230" s="26"/>
      <c r="K230" s="26"/>
      <c r="L230" s="26"/>
      <c r="M230" s="26"/>
      <c r="N230" s="26"/>
    </row>
    <row r="231" spans="1:14" s="18" customFormat="1" ht="24" customHeight="1" x14ac:dyDescent="0.3">
      <c r="A231" s="25"/>
      <c r="B231" s="25"/>
      <c r="C231" s="25"/>
      <c r="D231" s="26"/>
      <c r="E231" s="26"/>
      <c r="F231" s="26"/>
      <c r="G231" s="26"/>
      <c r="H231" s="26"/>
      <c r="I231" s="41"/>
      <c r="J231" s="26"/>
      <c r="K231" s="26"/>
      <c r="L231" s="26"/>
      <c r="M231" s="26"/>
      <c r="N231" s="26"/>
    </row>
    <row r="232" spans="1:14" s="18" customFormat="1" ht="35.25" customHeight="1" x14ac:dyDescent="0.3">
      <c r="A232" s="25"/>
      <c r="B232" s="25"/>
      <c r="C232" s="25"/>
      <c r="D232" s="26"/>
      <c r="E232" s="26"/>
      <c r="F232" s="26"/>
      <c r="G232" s="26"/>
      <c r="H232" s="26"/>
      <c r="I232" s="41"/>
      <c r="J232" s="26"/>
      <c r="K232" s="26"/>
      <c r="L232" s="26"/>
      <c r="M232" s="26"/>
      <c r="N232" s="26"/>
    </row>
    <row r="233" spans="1:14" s="18" customFormat="1" ht="24" customHeight="1" x14ac:dyDescent="0.3">
      <c r="A233" s="25"/>
      <c r="B233" s="25"/>
      <c r="C233" s="25"/>
      <c r="D233" s="26"/>
      <c r="E233" s="26"/>
      <c r="F233" s="26"/>
      <c r="G233" s="26"/>
      <c r="H233" s="26"/>
      <c r="I233" s="41"/>
      <c r="J233" s="26"/>
      <c r="K233" s="26"/>
      <c r="L233" s="26"/>
      <c r="M233" s="26"/>
      <c r="N233" s="26"/>
    </row>
    <row r="234" spans="1:14" s="18" customFormat="1" ht="24" customHeight="1" x14ac:dyDescent="0.3">
      <c r="A234" s="25"/>
      <c r="B234" s="25"/>
      <c r="C234" s="25"/>
      <c r="D234" s="26"/>
      <c r="E234" s="26"/>
      <c r="F234" s="26"/>
      <c r="G234" s="26"/>
      <c r="H234" s="26"/>
      <c r="I234" s="41"/>
      <c r="J234" s="26"/>
      <c r="K234" s="26"/>
      <c r="L234" s="26"/>
      <c r="M234" s="26"/>
      <c r="N234" s="26"/>
    </row>
    <row r="235" spans="1:14" s="18" customFormat="1" ht="35.25" customHeight="1" x14ac:dyDescent="0.3">
      <c r="A235" s="25"/>
      <c r="B235" s="25"/>
      <c r="C235" s="25"/>
      <c r="D235" s="26"/>
      <c r="E235" s="26"/>
      <c r="F235" s="26"/>
      <c r="G235" s="26"/>
      <c r="H235" s="26"/>
      <c r="I235" s="41"/>
      <c r="J235" s="26"/>
      <c r="K235" s="26"/>
      <c r="L235" s="26"/>
      <c r="M235" s="26"/>
      <c r="N235" s="26"/>
    </row>
    <row r="236" spans="1:14" s="18" customFormat="1" ht="24" customHeight="1" x14ac:dyDescent="0.3">
      <c r="A236" s="25"/>
      <c r="B236" s="25"/>
      <c r="C236" s="25"/>
      <c r="D236" s="26"/>
      <c r="E236" s="26"/>
      <c r="F236" s="26"/>
      <c r="G236" s="26"/>
      <c r="H236" s="26"/>
      <c r="I236" s="41"/>
      <c r="J236" s="26"/>
      <c r="K236" s="26"/>
      <c r="L236" s="26"/>
      <c r="M236" s="26"/>
      <c r="N236" s="26"/>
    </row>
    <row r="237" spans="1:14" s="18" customFormat="1" ht="24" customHeight="1" x14ac:dyDescent="0.3">
      <c r="A237" s="25"/>
      <c r="B237" s="25"/>
      <c r="C237" s="25"/>
      <c r="D237" s="26"/>
      <c r="E237" s="26"/>
      <c r="F237" s="26"/>
      <c r="G237" s="26"/>
      <c r="H237" s="26"/>
      <c r="I237" s="41"/>
      <c r="J237" s="26"/>
      <c r="K237" s="26"/>
      <c r="L237" s="26"/>
      <c r="M237" s="26"/>
      <c r="N237" s="26"/>
    </row>
    <row r="238" spans="1:14" s="18" customFormat="1" ht="35.25" customHeight="1" x14ac:dyDescent="0.3">
      <c r="A238" s="25"/>
      <c r="B238" s="25"/>
      <c r="C238" s="25"/>
      <c r="D238" s="26"/>
      <c r="E238" s="26"/>
      <c r="F238" s="26"/>
      <c r="G238" s="26"/>
      <c r="H238" s="26"/>
      <c r="I238" s="41"/>
      <c r="J238" s="26"/>
      <c r="K238" s="26"/>
      <c r="L238" s="26"/>
      <c r="M238" s="26"/>
      <c r="N238" s="26"/>
    </row>
    <row r="239" spans="1:14" s="18" customFormat="1" ht="24" customHeight="1" x14ac:dyDescent="0.3">
      <c r="A239" s="25"/>
      <c r="B239" s="25"/>
      <c r="C239" s="25"/>
      <c r="D239" s="26"/>
      <c r="E239" s="26"/>
      <c r="F239" s="26"/>
      <c r="G239" s="26"/>
      <c r="H239" s="26"/>
      <c r="I239" s="41"/>
      <c r="J239" s="26"/>
      <c r="K239" s="26"/>
      <c r="L239" s="26"/>
      <c r="M239" s="26"/>
      <c r="N239" s="26"/>
    </row>
    <row r="240" spans="1:14" s="18" customFormat="1" ht="24" customHeight="1" x14ac:dyDescent="0.3">
      <c r="A240" s="25"/>
      <c r="B240" s="25"/>
      <c r="C240" s="25"/>
      <c r="D240" s="26"/>
      <c r="E240" s="26"/>
      <c r="F240" s="26"/>
      <c r="G240" s="26"/>
      <c r="H240" s="26"/>
      <c r="I240" s="41"/>
      <c r="J240" s="26"/>
      <c r="K240" s="26"/>
      <c r="L240" s="26"/>
      <c r="M240" s="26"/>
      <c r="N240" s="26"/>
    </row>
    <row r="241" spans="1:14" s="18" customFormat="1" ht="35.25" customHeight="1" x14ac:dyDescent="0.3">
      <c r="A241" s="25"/>
      <c r="B241" s="25"/>
      <c r="C241" s="25"/>
      <c r="D241" s="26"/>
      <c r="E241" s="26"/>
      <c r="F241" s="26"/>
      <c r="G241" s="26"/>
      <c r="H241" s="26"/>
      <c r="I241" s="41"/>
      <c r="J241" s="26"/>
      <c r="K241" s="26"/>
      <c r="L241" s="26"/>
      <c r="M241" s="26"/>
      <c r="N241" s="26"/>
    </row>
    <row r="242" spans="1:14" s="18" customFormat="1" ht="24" customHeight="1" x14ac:dyDescent="0.3">
      <c r="A242" s="25"/>
      <c r="B242" s="25"/>
      <c r="C242" s="25"/>
      <c r="D242" s="26"/>
      <c r="E242" s="26"/>
      <c r="F242" s="26"/>
      <c r="G242" s="26"/>
      <c r="H242" s="26"/>
      <c r="I242" s="41"/>
      <c r="J242" s="26"/>
      <c r="K242" s="26"/>
      <c r="L242" s="26"/>
      <c r="M242" s="26"/>
      <c r="N242" s="26"/>
    </row>
    <row r="243" spans="1:14" s="18" customFormat="1" ht="24" customHeight="1" x14ac:dyDescent="0.3">
      <c r="A243" s="25"/>
      <c r="B243" s="25"/>
      <c r="C243" s="25"/>
      <c r="D243" s="26"/>
      <c r="E243" s="26"/>
      <c r="F243" s="26"/>
      <c r="G243" s="26"/>
      <c r="H243" s="26"/>
      <c r="I243" s="41"/>
      <c r="J243" s="26"/>
      <c r="K243" s="26"/>
      <c r="L243" s="26"/>
      <c r="M243" s="26"/>
      <c r="N243" s="26"/>
    </row>
    <row r="244" spans="1:14" s="18" customFormat="1" ht="35.25" customHeight="1" x14ac:dyDescent="0.3">
      <c r="A244" s="25"/>
      <c r="B244" s="25"/>
      <c r="C244" s="25"/>
      <c r="D244" s="26"/>
      <c r="E244" s="26"/>
      <c r="F244" s="26"/>
      <c r="G244" s="26"/>
      <c r="H244" s="26"/>
      <c r="I244" s="41"/>
      <c r="J244" s="26"/>
      <c r="K244" s="26"/>
      <c r="L244" s="26"/>
      <c r="M244" s="26"/>
      <c r="N244" s="26"/>
    </row>
    <row r="245" spans="1:14" s="18" customFormat="1" ht="24" customHeight="1" x14ac:dyDescent="0.3">
      <c r="A245" s="25"/>
      <c r="B245" s="25"/>
      <c r="C245" s="25"/>
      <c r="D245" s="26"/>
      <c r="E245" s="26"/>
      <c r="F245" s="26"/>
      <c r="G245" s="26"/>
      <c r="H245" s="26"/>
      <c r="I245" s="41"/>
      <c r="J245" s="26"/>
      <c r="K245" s="26"/>
      <c r="L245" s="26"/>
      <c r="M245" s="26"/>
      <c r="N245" s="26"/>
    </row>
    <row r="246" spans="1:14" s="18" customFormat="1" ht="24" customHeight="1" x14ac:dyDescent="0.3">
      <c r="A246" s="25"/>
      <c r="B246" s="25"/>
      <c r="C246" s="25"/>
      <c r="D246" s="26"/>
      <c r="E246" s="26"/>
      <c r="F246" s="26"/>
      <c r="G246" s="26"/>
      <c r="H246" s="26"/>
      <c r="I246" s="41"/>
      <c r="J246" s="26"/>
      <c r="K246" s="26"/>
      <c r="L246" s="26"/>
      <c r="M246" s="26"/>
      <c r="N246" s="26"/>
    </row>
    <row r="247" spans="1:14" s="18" customFormat="1" ht="24" customHeight="1" x14ac:dyDescent="0.3">
      <c r="A247" s="25"/>
      <c r="B247" s="25"/>
      <c r="C247" s="25"/>
      <c r="D247" s="26"/>
      <c r="E247" s="26"/>
      <c r="F247" s="26"/>
      <c r="G247" s="26"/>
      <c r="H247" s="26"/>
      <c r="I247" s="41"/>
      <c r="J247" s="26"/>
      <c r="K247" s="26"/>
      <c r="L247" s="26"/>
      <c r="M247" s="26"/>
      <c r="N247" s="26"/>
    </row>
    <row r="248" spans="1:14" s="18" customFormat="1" ht="24" customHeight="1" x14ac:dyDescent="0.3">
      <c r="A248" s="25"/>
      <c r="B248" s="25"/>
      <c r="C248" s="25"/>
      <c r="D248" s="26"/>
      <c r="E248" s="26"/>
      <c r="F248" s="26"/>
      <c r="G248" s="26"/>
      <c r="H248" s="26"/>
      <c r="I248" s="41"/>
      <c r="J248" s="26"/>
      <c r="K248" s="26"/>
      <c r="L248" s="26"/>
      <c r="M248" s="26"/>
      <c r="N248" s="26"/>
    </row>
    <row r="249" spans="1:14" s="18" customFormat="1" ht="24" customHeight="1" x14ac:dyDescent="0.3">
      <c r="A249" s="25"/>
      <c r="B249" s="25"/>
      <c r="C249" s="25"/>
      <c r="D249" s="26"/>
      <c r="E249" s="26"/>
      <c r="F249" s="26"/>
      <c r="G249" s="26"/>
      <c r="H249" s="26"/>
      <c r="I249" s="41"/>
      <c r="J249" s="26"/>
      <c r="K249" s="26"/>
      <c r="L249" s="26"/>
      <c r="M249" s="26"/>
      <c r="N249" s="26"/>
    </row>
    <row r="250" spans="1:14" s="19" customFormat="1" ht="20.100000000000001" customHeight="1" x14ac:dyDescent="0.3">
      <c r="A250" s="25"/>
      <c r="B250" s="25"/>
      <c r="C250" s="25"/>
      <c r="D250" s="26"/>
      <c r="E250" s="26"/>
      <c r="F250" s="26"/>
      <c r="G250" s="26"/>
      <c r="H250" s="26"/>
      <c r="I250" s="41"/>
      <c r="J250" s="26"/>
      <c r="K250" s="26"/>
      <c r="L250" s="26"/>
      <c r="M250" s="26"/>
      <c r="N250" s="26"/>
    </row>
    <row r="251" spans="1:14" s="18" customFormat="1" ht="35.25" customHeight="1" x14ac:dyDescent="0.3">
      <c r="A251" s="25"/>
      <c r="B251" s="25"/>
      <c r="C251" s="25"/>
      <c r="D251" s="26"/>
      <c r="E251" s="26"/>
      <c r="F251" s="26"/>
      <c r="G251" s="26"/>
      <c r="H251" s="26"/>
      <c r="I251" s="41"/>
      <c r="J251" s="26"/>
      <c r="K251" s="26"/>
      <c r="L251" s="26"/>
      <c r="M251" s="26"/>
      <c r="N251" s="26"/>
    </row>
    <row r="252" spans="1:14" s="18" customFormat="1" ht="24" customHeight="1" x14ac:dyDescent="0.3">
      <c r="A252" s="25"/>
      <c r="B252" s="25"/>
      <c r="C252" s="25"/>
      <c r="D252" s="26"/>
      <c r="E252" s="26"/>
      <c r="F252" s="26"/>
      <c r="G252" s="26"/>
      <c r="H252" s="26"/>
      <c r="I252" s="41"/>
      <c r="J252" s="26"/>
      <c r="K252" s="26"/>
      <c r="L252" s="26"/>
      <c r="M252" s="26"/>
      <c r="N252" s="26"/>
    </row>
    <row r="253" spans="1:14" s="18" customFormat="1" ht="24" customHeight="1" x14ac:dyDescent="0.3">
      <c r="A253" s="25"/>
      <c r="B253" s="25"/>
      <c r="C253" s="25"/>
      <c r="D253" s="26"/>
      <c r="E253" s="26"/>
      <c r="F253" s="26"/>
      <c r="G253" s="26"/>
      <c r="H253" s="26"/>
      <c r="I253" s="41"/>
      <c r="J253" s="26"/>
      <c r="K253" s="26"/>
      <c r="L253" s="26"/>
      <c r="M253" s="26"/>
      <c r="N253" s="26"/>
    </row>
    <row r="254" spans="1:14" s="18" customFormat="1" ht="34.5" customHeight="1" x14ac:dyDescent="0.3">
      <c r="A254" s="25"/>
      <c r="B254" s="25"/>
      <c r="C254" s="25"/>
      <c r="D254" s="26"/>
      <c r="E254" s="26"/>
      <c r="F254" s="26"/>
      <c r="G254" s="26"/>
      <c r="H254" s="26"/>
      <c r="I254" s="41"/>
      <c r="J254" s="26"/>
      <c r="K254" s="26"/>
      <c r="L254" s="26"/>
      <c r="M254" s="26"/>
      <c r="N254" s="26"/>
    </row>
    <row r="255" spans="1:14" s="18" customFormat="1" ht="24" customHeight="1" x14ac:dyDescent="0.3">
      <c r="A255" s="25"/>
      <c r="B255" s="25"/>
      <c r="C255" s="25"/>
      <c r="D255" s="26"/>
      <c r="E255" s="26"/>
      <c r="F255" s="26"/>
      <c r="G255" s="26"/>
      <c r="H255" s="26"/>
      <c r="I255" s="41"/>
      <c r="J255" s="26"/>
      <c r="K255" s="26"/>
      <c r="L255" s="26"/>
      <c r="M255" s="26"/>
      <c r="N255" s="26"/>
    </row>
    <row r="256" spans="1:14" s="18" customFormat="1" ht="24" customHeight="1" x14ac:dyDescent="0.3">
      <c r="A256" s="25"/>
      <c r="B256" s="25"/>
      <c r="C256" s="25"/>
      <c r="D256" s="26"/>
      <c r="E256" s="26"/>
      <c r="F256" s="26"/>
      <c r="G256" s="26"/>
      <c r="H256" s="26"/>
      <c r="I256" s="41"/>
      <c r="J256" s="26"/>
      <c r="K256" s="26"/>
      <c r="L256" s="26"/>
      <c r="M256" s="26"/>
      <c r="N256" s="26"/>
    </row>
    <row r="257" spans="1:22" s="18" customFormat="1" ht="37.5" customHeight="1" x14ac:dyDescent="0.3">
      <c r="A257" s="25"/>
      <c r="B257" s="25"/>
      <c r="C257" s="25"/>
      <c r="D257" s="26"/>
      <c r="E257" s="26"/>
      <c r="F257" s="26"/>
      <c r="G257" s="26"/>
      <c r="H257" s="26"/>
      <c r="I257" s="41"/>
      <c r="J257" s="26"/>
      <c r="K257" s="26"/>
      <c r="L257" s="26"/>
      <c r="M257" s="26"/>
      <c r="N257" s="26"/>
    </row>
    <row r="258" spans="1:22" s="18" customFormat="1" ht="24" customHeight="1" x14ac:dyDescent="0.3">
      <c r="A258" s="25"/>
      <c r="B258" s="25"/>
      <c r="C258" s="25"/>
      <c r="D258" s="26"/>
      <c r="E258" s="26"/>
      <c r="F258" s="26"/>
      <c r="G258" s="26"/>
      <c r="H258" s="26"/>
      <c r="I258" s="41"/>
      <c r="J258" s="26"/>
      <c r="K258" s="26"/>
      <c r="L258" s="26"/>
      <c r="M258" s="26"/>
      <c r="N258" s="26"/>
    </row>
    <row r="259" spans="1:22" s="18" customFormat="1" ht="24" customHeight="1" x14ac:dyDescent="0.3">
      <c r="A259" s="25"/>
      <c r="B259" s="25"/>
      <c r="C259" s="25"/>
      <c r="D259" s="26"/>
      <c r="E259" s="26"/>
      <c r="F259" s="26"/>
      <c r="G259" s="26"/>
      <c r="H259" s="26"/>
      <c r="I259" s="41"/>
      <c r="J259" s="26"/>
      <c r="K259" s="26"/>
      <c r="L259" s="26"/>
      <c r="M259" s="26"/>
      <c r="N259" s="26"/>
    </row>
    <row r="260" spans="1:22" s="18" customFormat="1" ht="35.25" customHeight="1" x14ac:dyDescent="0.3">
      <c r="A260" s="25"/>
      <c r="B260" s="25"/>
      <c r="C260" s="25"/>
      <c r="D260" s="26"/>
      <c r="E260" s="26"/>
      <c r="F260" s="26"/>
      <c r="G260" s="26"/>
      <c r="H260" s="26"/>
      <c r="I260" s="41"/>
      <c r="J260" s="26"/>
      <c r="K260" s="26"/>
      <c r="L260" s="26"/>
      <c r="M260" s="26"/>
      <c r="N260" s="26"/>
    </row>
    <row r="261" spans="1:22" s="18" customFormat="1" ht="24" customHeight="1" x14ac:dyDescent="0.3">
      <c r="A261" s="25"/>
      <c r="B261" s="25"/>
      <c r="C261" s="25"/>
      <c r="D261" s="26"/>
      <c r="E261" s="26"/>
      <c r="F261" s="26"/>
      <c r="G261" s="26"/>
      <c r="H261" s="26"/>
      <c r="I261" s="41"/>
      <c r="J261" s="26"/>
      <c r="K261" s="26"/>
      <c r="L261" s="26"/>
      <c r="M261" s="26"/>
      <c r="N261" s="26"/>
    </row>
    <row r="262" spans="1:22" s="18" customFormat="1" ht="24" customHeight="1" x14ac:dyDescent="0.3">
      <c r="A262" s="25"/>
      <c r="B262" s="25"/>
      <c r="C262" s="25"/>
      <c r="D262" s="26"/>
      <c r="E262" s="26"/>
      <c r="F262" s="26"/>
      <c r="G262" s="26"/>
      <c r="H262" s="26"/>
      <c r="I262" s="41"/>
      <c r="J262" s="26"/>
      <c r="K262" s="26"/>
      <c r="L262" s="26"/>
      <c r="M262" s="26"/>
      <c r="N262" s="26"/>
    </row>
    <row r="263" spans="1:22" s="18" customFormat="1" ht="24" customHeight="1" x14ac:dyDescent="0.3">
      <c r="A263" s="25"/>
      <c r="B263" s="25"/>
      <c r="C263" s="25"/>
      <c r="D263" s="26"/>
      <c r="E263" s="26"/>
      <c r="F263" s="26"/>
      <c r="G263" s="26"/>
      <c r="H263" s="26"/>
      <c r="I263" s="41"/>
      <c r="J263" s="26"/>
      <c r="K263" s="26"/>
      <c r="L263" s="26"/>
      <c r="M263" s="26"/>
      <c r="N263" s="26"/>
    </row>
    <row r="264" spans="1:22" s="18" customFormat="1" ht="24" customHeight="1" x14ac:dyDescent="0.3">
      <c r="A264" s="25"/>
      <c r="B264" s="25"/>
      <c r="C264" s="25"/>
      <c r="D264" s="26"/>
      <c r="E264" s="26"/>
      <c r="F264" s="26"/>
      <c r="G264" s="26"/>
      <c r="H264" s="26"/>
      <c r="I264" s="41"/>
      <c r="J264" s="26"/>
      <c r="K264" s="26"/>
      <c r="L264" s="26"/>
      <c r="M264" s="26"/>
      <c r="N264" s="26"/>
    </row>
    <row r="265" spans="1:22" s="18" customFormat="1" ht="24" customHeight="1" x14ac:dyDescent="0.3">
      <c r="A265" s="25"/>
      <c r="B265" s="25"/>
      <c r="C265" s="25"/>
      <c r="D265" s="26"/>
      <c r="E265" s="26"/>
      <c r="F265" s="26"/>
      <c r="G265" s="26"/>
      <c r="H265" s="26"/>
      <c r="I265" s="41"/>
      <c r="J265" s="26"/>
      <c r="K265" s="26"/>
      <c r="L265" s="26"/>
      <c r="M265" s="26"/>
      <c r="N265" s="26"/>
    </row>
    <row r="266" spans="1:22" s="18" customFormat="1" ht="24" customHeight="1" x14ac:dyDescent="0.3">
      <c r="A266" s="25"/>
      <c r="B266" s="25"/>
      <c r="C266" s="25"/>
      <c r="D266" s="26"/>
      <c r="E266" s="26"/>
      <c r="F266" s="26"/>
      <c r="G266" s="26"/>
      <c r="H266" s="26"/>
      <c r="I266" s="41"/>
      <c r="J266" s="26"/>
      <c r="K266" s="26"/>
      <c r="L266" s="26"/>
      <c r="M266" s="26"/>
      <c r="N266" s="26"/>
    </row>
    <row r="267" spans="1:22" s="18" customFormat="1" ht="24" customHeight="1" x14ac:dyDescent="0.3">
      <c r="A267" s="25"/>
      <c r="B267" s="25"/>
      <c r="C267" s="25"/>
      <c r="D267" s="26"/>
      <c r="E267" s="26"/>
      <c r="F267" s="26"/>
      <c r="G267" s="26"/>
      <c r="H267" s="26"/>
      <c r="I267" s="41"/>
      <c r="J267" s="26"/>
      <c r="K267" s="26"/>
      <c r="L267" s="26"/>
      <c r="M267" s="26"/>
      <c r="N267" s="26"/>
    </row>
    <row r="268" spans="1:22" s="18" customFormat="1" ht="24" customHeight="1" x14ac:dyDescent="0.3">
      <c r="A268" s="25"/>
      <c r="B268" s="25"/>
      <c r="C268" s="25"/>
      <c r="D268" s="26"/>
      <c r="E268" s="26"/>
      <c r="F268" s="26"/>
      <c r="G268" s="26"/>
      <c r="H268" s="26"/>
      <c r="I268" s="41"/>
      <c r="J268" s="26"/>
      <c r="K268" s="26"/>
      <c r="L268" s="26"/>
      <c r="M268" s="26"/>
      <c r="N268" s="26"/>
    </row>
    <row r="269" spans="1:22" s="18" customFormat="1" ht="24" customHeight="1" x14ac:dyDescent="0.3">
      <c r="A269" s="25"/>
      <c r="B269" s="25"/>
      <c r="C269" s="25"/>
      <c r="D269" s="26"/>
      <c r="E269" s="26"/>
      <c r="F269" s="26"/>
      <c r="G269" s="26"/>
      <c r="H269" s="26"/>
      <c r="I269" s="41"/>
      <c r="J269" s="26"/>
      <c r="K269" s="26"/>
      <c r="L269" s="26"/>
      <c r="M269" s="26"/>
      <c r="N269" s="26"/>
    </row>
    <row r="270" spans="1:22" s="18" customFormat="1" ht="24" customHeight="1" x14ac:dyDescent="0.3">
      <c r="A270" s="25"/>
      <c r="B270" s="25"/>
      <c r="C270" s="25"/>
      <c r="D270" s="26"/>
      <c r="E270" s="26"/>
      <c r="F270" s="26"/>
      <c r="G270" s="26"/>
      <c r="H270" s="26"/>
      <c r="I270" s="41"/>
      <c r="J270" s="26"/>
      <c r="K270" s="26"/>
      <c r="L270" s="26"/>
      <c r="M270" s="26"/>
      <c r="N270" s="26"/>
    </row>
    <row r="271" spans="1:22" s="18" customFormat="1" ht="24" customHeight="1" x14ac:dyDescent="0.3">
      <c r="A271" s="25"/>
      <c r="B271" s="25"/>
      <c r="C271" s="25"/>
      <c r="D271" s="26"/>
      <c r="E271" s="26"/>
      <c r="F271" s="26"/>
      <c r="G271" s="26"/>
      <c r="H271" s="26"/>
      <c r="I271" s="41"/>
      <c r="J271" s="26"/>
      <c r="K271" s="26"/>
      <c r="L271" s="26"/>
      <c r="M271" s="26"/>
      <c r="N271" s="26"/>
    </row>
    <row r="272" spans="1:22" s="18" customFormat="1" ht="24" customHeight="1" x14ac:dyDescent="0.3">
      <c r="A272" s="25"/>
      <c r="B272" s="25"/>
      <c r="C272" s="25"/>
      <c r="D272" s="26"/>
      <c r="E272" s="26"/>
      <c r="F272" s="26"/>
      <c r="G272" s="26"/>
      <c r="H272" s="26"/>
      <c r="I272" s="41"/>
      <c r="J272" s="26"/>
      <c r="K272" s="26"/>
      <c r="L272" s="26"/>
      <c r="M272" s="26"/>
      <c r="N272" s="26"/>
      <c r="V272" s="18" t="s">
        <v>83</v>
      </c>
    </row>
    <row r="273" spans="1:15" s="18" customFormat="1" ht="30" customHeight="1" x14ac:dyDescent="0.3">
      <c r="A273" s="25"/>
      <c r="B273" s="25"/>
      <c r="C273" s="25"/>
      <c r="D273" s="26"/>
      <c r="E273" s="26"/>
      <c r="F273" s="26"/>
      <c r="G273" s="26"/>
      <c r="H273" s="26"/>
      <c r="I273" s="41"/>
      <c r="J273" s="26"/>
      <c r="K273" s="26"/>
      <c r="L273" s="26"/>
      <c r="M273" s="26"/>
      <c r="N273" s="26"/>
    </row>
    <row r="274" spans="1:15" s="18" customFormat="1" ht="29.4" customHeight="1" x14ac:dyDescent="0.3">
      <c r="A274" s="25"/>
      <c r="B274" s="25"/>
      <c r="C274" s="25"/>
      <c r="D274" s="26"/>
      <c r="E274" s="26"/>
      <c r="F274" s="26"/>
      <c r="G274" s="26"/>
      <c r="H274" s="26"/>
      <c r="I274" s="41"/>
      <c r="J274" s="26"/>
      <c r="K274" s="26"/>
      <c r="L274" s="26"/>
      <c r="M274" s="26"/>
      <c r="N274" s="26"/>
    </row>
    <row r="275" spans="1:15" s="33" customFormat="1" ht="23.4" customHeight="1" x14ac:dyDescent="0.3">
      <c r="A275" s="25"/>
      <c r="B275" s="25"/>
      <c r="C275" s="25"/>
      <c r="D275" s="26"/>
      <c r="E275" s="26"/>
      <c r="F275" s="26"/>
      <c r="G275" s="26"/>
      <c r="H275" s="26"/>
      <c r="I275" s="41"/>
      <c r="J275" s="26"/>
      <c r="K275" s="26"/>
      <c r="L275" s="26"/>
      <c r="M275" s="26"/>
      <c r="N275" s="26"/>
    </row>
    <row r="276" spans="1:15" s="33" customFormat="1" ht="23.4" customHeight="1" x14ac:dyDescent="0.3">
      <c r="A276" s="25"/>
      <c r="B276" s="25"/>
      <c r="C276" s="25"/>
      <c r="D276" s="26"/>
      <c r="E276" s="26"/>
      <c r="F276" s="26"/>
      <c r="G276" s="26"/>
      <c r="H276" s="26"/>
      <c r="I276" s="41"/>
      <c r="J276" s="26"/>
      <c r="K276" s="26"/>
      <c r="L276" s="26"/>
      <c r="M276" s="26"/>
      <c r="N276" s="26"/>
    </row>
    <row r="277" spans="1:15" s="33" customFormat="1" ht="32.25" customHeight="1" x14ac:dyDescent="0.3">
      <c r="A277" s="25"/>
      <c r="B277" s="25"/>
      <c r="C277" s="25"/>
      <c r="D277" s="26"/>
      <c r="E277" s="26"/>
      <c r="F277" s="26"/>
      <c r="G277" s="26"/>
      <c r="H277" s="26"/>
      <c r="I277" s="41"/>
      <c r="J277" s="26"/>
      <c r="K277" s="26"/>
      <c r="L277" s="26"/>
      <c r="M277" s="26"/>
      <c r="N277" s="26"/>
    </row>
    <row r="279" spans="1:15" x14ac:dyDescent="0.3">
      <c r="O279" s="25" t="s">
        <v>82</v>
      </c>
    </row>
  </sheetData>
  <mergeCells count="9">
    <mergeCell ref="A206:E206"/>
    <mergeCell ref="A207:E207"/>
    <mergeCell ref="B208:C208"/>
    <mergeCell ref="A1:I1"/>
    <mergeCell ref="L1:N1"/>
    <mergeCell ref="A2:O2"/>
    <mergeCell ref="A3:O3"/>
    <mergeCell ref="A204:C204"/>
    <mergeCell ref="A205:E205"/>
  </mergeCells>
  <conditionalFormatting sqref="B24:B38 A154:A163 A184:G192 I184:I192 I174:K183 A175:G182 I154:K163 A199:G203 I199:K203 B40:B44 A46:G51 I46:K51 A54:G59 I53:K63 A66:G67 I66:K67 A95:G98 I95:K98 I121:K124 A121:G124 A128:G133 I128:K137 A165:A166 I164:J164 L164 A194:G197 A174 A183 A9:G16 A8 C8:G8 A53:D53 A61:G63 A60:D60 A135:G137 A134:D134">
    <cfRule type="cellIs" dxfId="173" priority="174" operator="equal">
      <formula>0</formula>
    </cfRule>
  </conditionalFormatting>
  <conditionalFormatting sqref="I36:I38 I42:I44 I40 I46">
    <cfRule type="cellIs" dxfId="172" priority="170" operator="equal">
      <formula>0</formula>
    </cfRule>
  </conditionalFormatting>
  <conditionalFormatting sqref="C24:G27 C29:G30 C28:D28">
    <cfRule type="cellIs" dxfId="171" priority="168" operator="equal">
      <formula>0</formula>
    </cfRule>
  </conditionalFormatting>
  <conditionalFormatting sqref="B6">
    <cfRule type="cellIs" dxfId="170" priority="173" operator="equal">
      <formula>0</formula>
    </cfRule>
  </conditionalFormatting>
  <conditionalFormatting sqref="A20:D20 A22:G27 A155:G163 A154 D154:G154 A40:G40 A165:G166 E164:G164 A42:G44 A41:D41 A29:G34 A28:D28 A36:G38 A35:D35">
    <cfRule type="cellIs" dxfId="169" priority="169" operator="equal">
      <formula>0</formula>
    </cfRule>
  </conditionalFormatting>
  <conditionalFormatting sqref="B19">
    <cfRule type="cellIs" dxfId="168" priority="166" operator="equal">
      <formula>0</formula>
    </cfRule>
  </conditionalFormatting>
  <conditionalFormatting sqref="I31:I34">
    <cfRule type="cellIs" dxfId="167" priority="171" operator="equal">
      <formula>0</formula>
    </cfRule>
  </conditionalFormatting>
  <conditionalFormatting sqref="A19 C19:G19 I19:K19">
    <cfRule type="cellIs" dxfId="166" priority="165" operator="equal">
      <formula>0</formula>
    </cfRule>
  </conditionalFormatting>
  <conditionalFormatting sqref="A24:A30 J20:K20 I22:K38 I40:K44">
    <cfRule type="cellIs" dxfId="165" priority="172" operator="equal">
      <formula>0</formula>
    </cfRule>
  </conditionalFormatting>
  <conditionalFormatting sqref="I20">
    <cfRule type="cellIs" dxfId="164" priority="167" operator="equal">
      <formula>0</formula>
    </cfRule>
  </conditionalFormatting>
  <conditionalFormatting sqref="B155:B163 B165:B166">
    <cfRule type="cellIs" dxfId="163" priority="164" operator="equal">
      <formula>0</formula>
    </cfRule>
  </conditionalFormatting>
  <conditionalFormatting sqref="C155:G163 D154:G154 C165:G166 E164:G164">
    <cfRule type="cellIs" dxfId="162" priority="163" operator="equal">
      <formula>0</formula>
    </cfRule>
  </conditionalFormatting>
  <conditionalFormatting sqref="I21:K21">
    <cfRule type="cellIs" dxfId="161" priority="162" operator="equal">
      <formula>0</formula>
    </cfRule>
  </conditionalFormatting>
  <conditionalFormatting sqref="A21:G21">
    <cfRule type="cellIs" dxfId="160" priority="161" operator="equal">
      <formula>0</formula>
    </cfRule>
  </conditionalFormatting>
  <conditionalFormatting sqref="A52 C52:G52 I52:K52">
    <cfRule type="cellIs" dxfId="159" priority="160" operator="equal">
      <formula>0</formula>
    </cfRule>
  </conditionalFormatting>
  <conditionalFormatting sqref="B99">
    <cfRule type="cellIs" dxfId="158" priority="158" operator="equal">
      <formula>0</formula>
    </cfRule>
  </conditionalFormatting>
  <conditionalFormatting sqref="A99 C99:G99 I99:K99">
    <cfRule type="cellIs" dxfId="157" priority="157" operator="equal">
      <formula>0</formula>
    </cfRule>
  </conditionalFormatting>
  <conditionalFormatting sqref="A68 C68:G68 I68:K68">
    <cfRule type="cellIs" dxfId="156" priority="159" operator="equal">
      <formula>0</formula>
    </cfRule>
  </conditionalFormatting>
  <conditionalFormatting sqref="A114 C114:G114 I114:K114">
    <cfRule type="cellIs" dxfId="155" priority="152" operator="equal">
      <formula>0</formula>
    </cfRule>
  </conditionalFormatting>
  <conditionalFormatting sqref="B52">
    <cfRule type="cellIs" dxfId="154" priority="156" operator="equal">
      <formula>0</formula>
    </cfRule>
  </conditionalFormatting>
  <conditionalFormatting sqref="B68">
    <cfRule type="cellIs" dxfId="153" priority="155" operator="equal">
      <formula>0</formula>
    </cfRule>
  </conditionalFormatting>
  <conditionalFormatting sqref="A100 C100:G100 I100:K100">
    <cfRule type="cellIs" dxfId="152" priority="153" operator="equal">
      <formula>0</formula>
    </cfRule>
  </conditionalFormatting>
  <conditionalFormatting sqref="B100">
    <cfRule type="cellIs" dxfId="151" priority="154" operator="equal">
      <formula>0</formula>
    </cfRule>
  </conditionalFormatting>
  <conditionalFormatting sqref="B153">
    <cfRule type="cellIs" dxfId="150" priority="146" operator="equal">
      <formula>0</formula>
    </cfRule>
  </conditionalFormatting>
  <conditionalFormatting sqref="A174 D174:G174 A183 D183:G183">
    <cfRule type="cellIs" dxfId="149" priority="141" operator="equal">
      <formula>0</formula>
    </cfRule>
  </conditionalFormatting>
  <conditionalFormatting sqref="A125 C125:G125 I125:K125">
    <cfRule type="cellIs" dxfId="148" priority="151" operator="equal">
      <formula>0</formula>
    </cfRule>
  </conditionalFormatting>
  <conditionalFormatting sqref="B114">
    <cfRule type="cellIs" dxfId="147" priority="150" operator="equal">
      <formula>0</formula>
    </cfRule>
  </conditionalFormatting>
  <conditionalFormatting sqref="B125">
    <cfRule type="cellIs" dxfId="146" priority="149" operator="equal">
      <formula>0</formula>
    </cfRule>
  </conditionalFormatting>
  <conditionalFormatting sqref="B154">
    <cfRule type="cellIs" dxfId="145" priority="144" operator="equal">
      <formula>0</formula>
    </cfRule>
  </conditionalFormatting>
  <conditionalFormatting sqref="A153 C153:G153 I153:K153">
    <cfRule type="cellIs" dxfId="144" priority="145" operator="equal">
      <formula>0</formula>
    </cfRule>
  </conditionalFormatting>
  <conditionalFormatting sqref="A152 C152:G152 I152:K152">
    <cfRule type="cellIs" dxfId="143" priority="147" operator="equal">
      <formula>0</formula>
    </cfRule>
  </conditionalFormatting>
  <conditionalFormatting sqref="B152">
    <cfRule type="cellIs" dxfId="142" priority="148" operator="equal">
      <formula>0</formula>
    </cfRule>
  </conditionalFormatting>
  <conditionalFormatting sqref="B154">
    <cfRule type="cellIs" dxfId="141" priority="143" operator="equal">
      <formula>0</formula>
    </cfRule>
  </conditionalFormatting>
  <conditionalFormatting sqref="C154">
    <cfRule type="cellIs" dxfId="140" priority="142" operator="equal">
      <formula>0</formula>
    </cfRule>
  </conditionalFormatting>
  <conditionalFormatting sqref="D174:G174 D183:G183">
    <cfRule type="cellIs" dxfId="139" priority="140" operator="equal">
      <formula>0</formula>
    </cfRule>
  </conditionalFormatting>
  <conditionalFormatting sqref="I168:K173">
    <cfRule type="cellIs" dxfId="138" priority="135" operator="equal">
      <formula>0</formula>
    </cfRule>
  </conditionalFormatting>
  <conditionalFormatting sqref="A168:G173">
    <cfRule type="cellIs" dxfId="137" priority="134" operator="equal">
      <formula>0</formula>
    </cfRule>
  </conditionalFormatting>
  <conditionalFormatting sqref="A167 C167:G167 I167:K167">
    <cfRule type="cellIs" dxfId="136" priority="138" operator="equal">
      <formula>0</formula>
    </cfRule>
  </conditionalFormatting>
  <conditionalFormatting sqref="B168:B173">
    <cfRule type="cellIs" dxfId="135" priority="137" operator="equal">
      <formula>0</formula>
    </cfRule>
  </conditionalFormatting>
  <conditionalFormatting sqref="B167">
    <cfRule type="cellIs" dxfId="134" priority="139" operator="equal">
      <formula>0</formula>
    </cfRule>
  </conditionalFormatting>
  <conditionalFormatting sqref="E168:G168">
    <cfRule type="cellIs" dxfId="133" priority="136" operator="equal">
      <formula>0</formula>
    </cfRule>
  </conditionalFormatting>
  <conditionalFormatting sqref="B174">
    <cfRule type="cellIs" dxfId="132" priority="132" operator="equal">
      <formula>0</formula>
    </cfRule>
  </conditionalFormatting>
  <conditionalFormatting sqref="B174">
    <cfRule type="cellIs" dxfId="131" priority="133" operator="equal">
      <formula>0</formula>
    </cfRule>
  </conditionalFormatting>
  <conditionalFormatting sqref="C174">
    <cfRule type="cellIs" dxfId="130" priority="131" operator="equal">
      <formula>0</formula>
    </cfRule>
  </conditionalFormatting>
  <conditionalFormatting sqref="B183">
    <cfRule type="cellIs" dxfId="129" priority="130" operator="equal">
      <formula>0</formula>
    </cfRule>
  </conditionalFormatting>
  <conditionalFormatting sqref="B183">
    <cfRule type="cellIs" dxfId="128" priority="129" operator="equal">
      <formula>0</formula>
    </cfRule>
  </conditionalFormatting>
  <conditionalFormatting sqref="C183">
    <cfRule type="cellIs" dxfId="127" priority="128" operator="equal">
      <formula>0</formula>
    </cfRule>
  </conditionalFormatting>
  <conditionalFormatting sqref="A198 C198:G198 I198:K198">
    <cfRule type="cellIs" dxfId="126" priority="126" operator="equal">
      <formula>0</formula>
    </cfRule>
  </conditionalFormatting>
  <conditionalFormatting sqref="B198">
    <cfRule type="cellIs" dxfId="125" priority="127" operator="equal">
      <formula>0</formula>
    </cfRule>
  </conditionalFormatting>
  <conditionalFormatting sqref="E199:G199">
    <cfRule type="cellIs" dxfId="124" priority="125" operator="equal">
      <formula>0</formula>
    </cfRule>
  </conditionalFormatting>
  <conditionalFormatting sqref="B18">
    <cfRule type="cellIs" dxfId="123" priority="124" operator="equal">
      <formula>0</formula>
    </cfRule>
  </conditionalFormatting>
  <conditionalFormatting sqref="A18:G18">
    <cfRule type="cellIs" dxfId="122" priority="122" operator="equal">
      <formula>0</formula>
    </cfRule>
  </conditionalFormatting>
  <conditionalFormatting sqref="I8:K8">
    <cfRule type="cellIs" dxfId="121" priority="123" operator="equal">
      <formula>0</formula>
    </cfRule>
  </conditionalFormatting>
  <conditionalFormatting sqref="I16:K16">
    <cfRule type="cellIs" dxfId="120" priority="121" operator="equal">
      <formula>0</formula>
    </cfRule>
  </conditionalFormatting>
  <conditionalFormatting sqref="J18">
    <cfRule type="cellIs" dxfId="119" priority="115" operator="equal">
      <formula>0</formula>
    </cfRule>
  </conditionalFormatting>
  <conditionalFormatting sqref="B17">
    <cfRule type="cellIs" dxfId="118" priority="120" operator="equal">
      <formula>0</formula>
    </cfRule>
  </conditionalFormatting>
  <conditionalFormatting sqref="A17:G17">
    <cfRule type="cellIs" dxfId="117" priority="118" operator="equal">
      <formula>0</formula>
    </cfRule>
  </conditionalFormatting>
  <conditionalFormatting sqref="I17:K17">
    <cfRule type="cellIs" dxfId="116" priority="119" operator="equal">
      <formula>0</formula>
    </cfRule>
  </conditionalFormatting>
  <conditionalFormatting sqref="K18">
    <cfRule type="cellIs" dxfId="115" priority="117" operator="equal">
      <formula>0</formula>
    </cfRule>
  </conditionalFormatting>
  <conditionalFormatting sqref="I18">
    <cfRule type="cellIs" dxfId="114" priority="116" operator="equal">
      <formula>0</formula>
    </cfRule>
  </conditionalFormatting>
  <conditionalFormatting sqref="B39">
    <cfRule type="cellIs" dxfId="113" priority="114" operator="equal">
      <formula>0</formula>
    </cfRule>
  </conditionalFormatting>
  <conditionalFormatting sqref="A39:G39">
    <cfRule type="cellIs" dxfId="112" priority="111" operator="equal">
      <formula>0</formula>
    </cfRule>
  </conditionalFormatting>
  <conditionalFormatting sqref="I39">
    <cfRule type="cellIs" dxfId="111" priority="112" operator="equal">
      <formula>0</formula>
    </cfRule>
  </conditionalFormatting>
  <conditionalFormatting sqref="I39:K39">
    <cfRule type="cellIs" dxfId="110" priority="113" operator="equal">
      <formula>0</formula>
    </cfRule>
  </conditionalFormatting>
  <conditionalFormatting sqref="B45">
    <cfRule type="cellIs" dxfId="109" priority="110" operator="equal">
      <formula>0</formula>
    </cfRule>
  </conditionalFormatting>
  <conditionalFormatting sqref="A45:G45">
    <cfRule type="cellIs" dxfId="108" priority="107" operator="equal">
      <formula>0</formula>
    </cfRule>
  </conditionalFormatting>
  <conditionalFormatting sqref="I45">
    <cfRule type="cellIs" dxfId="107" priority="108" operator="equal">
      <formula>0</formula>
    </cfRule>
  </conditionalFormatting>
  <conditionalFormatting sqref="I45:K45">
    <cfRule type="cellIs" dxfId="106" priority="109" operator="equal">
      <formula>0</formula>
    </cfRule>
  </conditionalFormatting>
  <conditionalFormatting sqref="B65">
    <cfRule type="cellIs" dxfId="105" priority="106" operator="equal">
      <formula>0</formula>
    </cfRule>
  </conditionalFormatting>
  <conditionalFormatting sqref="I61:I63 I65">
    <cfRule type="cellIs" dxfId="104" priority="103" operator="equal">
      <formula>0</formula>
    </cfRule>
  </conditionalFormatting>
  <conditionalFormatting sqref="A65:G65">
    <cfRule type="cellIs" dxfId="103" priority="102" operator="equal">
      <formula>0</formula>
    </cfRule>
  </conditionalFormatting>
  <conditionalFormatting sqref="I56:I59">
    <cfRule type="cellIs" dxfId="102" priority="104" operator="equal">
      <formula>0</formula>
    </cfRule>
  </conditionalFormatting>
  <conditionalFormatting sqref="I65:K65">
    <cfRule type="cellIs" dxfId="101" priority="105" operator="equal">
      <formula>0</formula>
    </cfRule>
  </conditionalFormatting>
  <conditionalFormatting sqref="B64">
    <cfRule type="cellIs" dxfId="100" priority="101" operator="equal">
      <formula>0</formula>
    </cfRule>
  </conditionalFormatting>
  <conditionalFormatting sqref="A64:G64">
    <cfRule type="cellIs" dxfId="99" priority="98" operator="equal">
      <formula>0</formula>
    </cfRule>
  </conditionalFormatting>
  <conditionalFormatting sqref="I64">
    <cfRule type="cellIs" dxfId="98" priority="99" operator="equal">
      <formula>0</formula>
    </cfRule>
  </conditionalFormatting>
  <conditionalFormatting sqref="I64:K64">
    <cfRule type="cellIs" dxfId="97" priority="100" operator="equal">
      <formula>0</formula>
    </cfRule>
  </conditionalFormatting>
  <conditionalFormatting sqref="B73:B87 B89:B93">
    <cfRule type="cellIs" dxfId="96" priority="97" operator="equal">
      <formula>0</formula>
    </cfRule>
  </conditionalFormatting>
  <conditionalFormatting sqref="I85:I87 I91:I93 I89 I95">
    <cfRule type="cellIs" dxfId="95" priority="94" operator="equal">
      <formula>0</formula>
    </cfRule>
  </conditionalFormatting>
  <conditionalFormatting sqref="C73:G76 C78:G79 C77:D77">
    <cfRule type="cellIs" dxfId="94" priority="92" operator="equal">
      <formula>0</formula>
    </cfRule>
  </conditionalFormatting>
  <conditionalFormatting sqref="A69:D69 A71:G76 A89:G89 A91:G93 A90:D90 A78:G83 A77:D77 A85:G87 A84:D84">
    <cfRule type="cellIs" dxfId="93" priority="93" operator="equal">
      <formula>0</formula>
    </cfRule>
  </conditionalFormatting>
  <conditionalFormatting sqref="I80:I83">
    <cfRule type="cellIs" dxfId="92" priority="95" operator="equal">
      <formula>0</formula>
    </cfRule>
  </conditionalFormatting>
  <conditionalFormatting sqref="A73:A79 J69:K69 I71:K87 I89:K93">
    <cfRule type="cellIs" dxfId="91" priority="96" operator="equal">
      <formula>0</formula>
    </cfRule>
  </conditionalFormatting>
  <conditionalFormatting sqref="I69">
    <cfRule type="cellIs" dxfId="90" priority="91" operator="equal">
      <formula>0</formula>
    </cfRule>
  </conditionalFormatting>
  <conditionalFormatting sqref="I70:K70">
    <cfRule type="cellIs" dxfId="89" priority="90" operator="equal">
      <formula>0</formula>
    </cfRule>
  </conditionalFormatting>
  <conditionalFormatting sqref="A70:G70">
    <cfRule type="cellIs" dxfId="88" priority="89" operator="equal">
      <formula>0</formula>
    </cfRule>
  </conditionalFormatting>
  <conditionalFormatting sqref="B88">
    <cfRule type="cellIs" dxfId="87" priority="88" operator="equal">
      <formula>0</formula>
    </cfRule>
  </conditionalFormatting>
  <conditionalFormatting sqref="A88:G88">
    <cfRule type="cellIs" dxfId="86" priority="85" operator="equal">
      <formula>0</formula>
    </cfRule>
  </conditionalFormatting>
  <conditionalFormatting sqref="I88">
    <cfRule type="cellIs" dxfId="85" priority="86" operator="equal">
      <formula>0</formula>
    </cfRule>
  </conditionalFormatting>
  <conditionalFormatting sqref="I88:K88">
    <cfRule type="cellIs" dxfId="84" priority="87" operator="equal">
      <formula>0</formula>
    </cfRule>
  </conditionalFormatting>
  <conditionalFormatting sqref="B94">
    <cfRule type="cellIs" dxfId="83" priority="84" operator="equal">
      <formula>0</formula>
    </cfRule>
  </conditionalFormatting>
  <conditionalFormatting sqref="A94:G94">
    <cfRule type="cellIs" dxfId="82" priority="81" operator="equal">
      <formula>0</formula>
    </cfRule>
  </conditionalFormatting>
  <conditionalFormatting sqref="I94">
    <cfRule type="cellIs" dxfId="81" priority="82" operator="equal">
      <formula>0</formula>
    </cfRule>
  </conditionalFormatting>
  <conditionalFormatting sqref="I94:K94">
    <cfRule type="cellIs" dxfId="80" priority="83" operator="equal">
      <formula>0</formula>
    </cfRule>
  </conditionalFormatting>
  <conditionalFormatting sqref="B101:B111 B113">
    <cfRule type="cellIs" dxfId="79" priority="80" operator="equal">
      <formula>0</formula>
    </cfRule>
  </conditionalFormatting>
  <conditionalFormatting sqref="I109:I111 I113">
    <cfRule type="cellIs" dxfId="78" priority="77" operator="equal">
      <formula>0</formula>
    </cfRule>
  </conditionalFormatting>
  <conditionalFormatting sqref="C102:G103 C101:D101">
    <cfRule type="cellIs" dxfId="77" priority="75" operator="equal">
      <formula>0</formula>
    </cfRule>
  </conditionalFormatting>
  <conditionalFormatting sqref="A102:G107 A113:G113 A101:D101 A109:G111 A108:D108">
    <cfRule type="cellIs" dxfId="76" priority="76" operator="equal">
      <formula>0</formula>
    </cfRule>
  </conditionalFormatting>
  <conditionalFormatting sqref="I104:I107">
    <cfRule type="cellIs" dxfId="75" priority="78" operator="equal">
      <formula>0</formula>
    </cfRule>
  </conditionalFormatting>
  <conditionalFormatting sqref="A101:A103 I101:K111 I113:K113">
    <cfRule type="cellIs" dxfId="74" priority="79" operator="equal">
      <formula>0</formula>
    </cfRule>
  </conditionalFormatting>
  <conditionalFormatting sqref="B112">
    <cfRule type="cellIs" dxfId="73" priority="74" operator="equal">
      <formula>0</formula>
    </cfRule>
  </conditionalFormatting>
  <conditionalFormatting sqref="A112:G112">
    <cfRule type="cellIs" dxfId="72" priority="71" operator="equal">
      <formula>0</formula>
    </cfRule>
  </conditionalFormatting>
  <conditionalFormatting sqref="I112">
    <cfRule type="cellIs" dxfId="71" priority="72" operator="equal">
      <formula>0</formula>
    </cfRule>
  </conditionalFormatting>
  <conditionalFormatting sqref="I112:K112">
    <cfRule type="cellIs" dxfId="70" priority="73" operator="equal">
      <formula>0</formula>
    </cfRule>
  </conditionalFormatting>
  <conditionalFormatting sqref="B115:B118 B120">
    <cfRule type="cellIs" dxfId="69" priority="70" operator="equal">
      <formula>0</formula>
    </cfRule>
  </conditionalFormatting>
  <conditionalFormatting sqref="I116:I118 I120">
    <cfRule type="cellIs" dxfId="68" priority="68" operator="equal">
      <formula>0</formula>
    </cfRule>
  </conditionalFormatting>
  <conditionalFormatting sqref="A116:G118 A120:G120 A115:D115">
    <cfRule type="cellIs" dxfId="67" priority="67" operator="equal">
      <formula>0</formula>
    </cfRule>
  </conditionalFormatting>
  <conditionalFormatting sqref="I115:K118 I120:K120">
    <cfRule type="cellIs" dxfId="66" priority="69" operator="equal">
      <formula>0</formula>
    </cfRule>
  </conditionalFormatting>
  <conditionalFormatting sqref="B119">
    <cfRule type="cellIs" dxfId="65" priority="66" operator="equal">
      <formula>0</formula>
    </cfRule>
  </conditionalFormatting>
  <conditionalFormatting sqref="A119:G119">
    <cfRule type="cellIs" dxfId="64" priority="63" operator="equal">
      <formula>0</formula>
    </cfRule>
  </conditionalFormatting>
  <conditionalFormatting sqref="I119">
    <cfRule type="cellIs" dxfId="63" priority="64" operator="equal">
      <formula>0</formula>
    </cfRule>
  </conditionalFormatting>
  <conditionalFormatting sqref="I119:K119">
    <cfRule type="cellIs" dxfId="62" priority="65" operator="equal">
      <formula>0</formula>
    </cfRule>
  </conditionalFormatting>
  <conditionalFormatting sqref="A145:G151 I145:K146 I150:K151 J147:K148">
    <cfRule type="cellIs" dxfId="61" priority="62" operator="equal">
      <formula>0</formula>
    </cfRule>
  </conditionalFormatting>
  <conditionalFormatting sqref="B139:B143">
    <cfRule type="cellIs" dxfId="60" priority="61" operator="equal">
      <formula>0</formula>
    </cfRule>
  </conditionalFormatting>
  <conditionalFormatting sqref="I135:I137 I141:I143 I139 I145">
    <cfRule type="cellIs" dxfId="59" priority="59" operator="equal">
      <formula>0</formula>
    </cfRule>
  </conditionalFormatting>
  <conditionalFormatting sqref="C130:G133">
    <cfRule type="cellIs" dxfId="58" priority="57" operator="equal">
      <formula>0</formula>
    </cfRule>
  </conditionalFormatting>
  <conditionalFormatting sqref="A126:D126 A139:G139 A141:G143 A140:D140">
    <cfRule type="cellIs" dxfId="57" priority="58" operator="equal">
      <formula>0</formula>
    </cfRule>
  </conditionalFormatting>
  <conditionalFormatting sqref="A130:A133 J126:K126 I139:K143">
    <cfRule type="cellIs" dxfId="56" priority="60" operator="equal">
      <formula>0</formula>
    </cfRule>
  </conditionalFormatting>
  <conditionalFormatting sqref="I126">
    <cfRule type="cellIs" dxfId="55" priority="56" operator="equal">
      <formula>0</formula>
    </cfRule>
  </conditionalFormatting>
  <conditionalFormatting sqref="I127:K127">
    <cfRule type="cellIs" dxfId="54" priority="55" operator="equal">
      <formula>0</formula>
    </cfRule>
  </conditionalFormatting>
  <conditionalFormatting sqref="A127:G127">
    <cfRule type="cellIs" dxfId="53" priority="54" operator="equal">
      <formula>0</formula>
    </cfRule>
  </conditionalFormatting>
  <conditionalFormatting sqref="B138">
    <cfRule type="cellIs" dxfId="52" priority="53" operator="equal">
      <formula>0</formula>
    </cfRule>
  </conditionalFormatting>
  <conditionalFormatting sqref="A138:G138">
    <cfRule type="cellIs" dxfId="51" priority="50" operator="equal">
      <formula>0</formula>
    </cfRule>
  </conditionalFormatting>
  <conditionalFormatting sqref="I138">
    <cfRule type="cellIs" dxfId="50" priority="51" operator="equal">
      <formula>0</formula>
    </cfRule>
  </conditionalFormatting>
  <conditionalFormatting sqref="I138:K138">
    <cfRule type="cellIs" dxfId="49" priority="52" operator="equal">
      <formula>0</formula>
    </cfRule>
  </conditionalFormatting>
  <conditionalFormatting sqref="B144">
    <cfRule type="cellIs" dxfId="48" priority="49" operator="equal">
      <formula>0</formula>
    </cfRule>
  </conditionalFormatting>
  <conditionalFormatting sqref="A144:G144">
    <cfRule type="cellIs" dxfId="47" priority="46" operator="equal">
      <formula>0</formula>
    </cfRule>
  </conditionalFormatting>
  <conditionalFormatting sqref="I144">
    <cfRule type="cellIs" dxfId="46" priority="47" operator="equal">
      <formula>0</formula>
    </cfRule>
  </conditionalFormatting>
  <conditionalFormatting sqref="I144:K144">
    <cfRule type="cellIs" dxfId="45" priority="48" operator="equal">
      <formula>0</formula>
    </cfRule>
  </conditionalFormatting>
  <conditionalFormatting sqref="I147">
    <cfRule type="cellIs" dxfId="44" priority="45" operator="equal">
      <formula>0</formula>
    </cfRule>
  </conditionalFormatting>
  <conditionalFormatting sqref="J149:K149">
    <cfRule type="cellIs" dxfId="43" priority="42" operator="equal">
      <formula>0</formula>
    </cfRule>
  </conditionalFormatting>
  <conditionalFormatting sqref="I148">
    <cfRule type="cellIs" dxfId="42" priority="44" operator="equal">
      <formula>0</formula>
    </cfRule>
  </conditionalFormatting>
  <conditionalFormatting sqref="I149">
    <cfRule type="cellIs" dxfId="41" priority="43" operator="equal">
      <formula>0</formula>
    </cfRule>
  </conditionalFormatting>
  <conditionalFormatting sqref="A164:D164">
    <cfRule type="cellIs" dxfId="40" priority="41" operator="equal">
      <formula>0</formula>
    </cfRule>
  </conditionalFormatting>
  <conditionalFormatting sqref="I165:J166 L165:L166">
    <cfRule type="cellIs" dxfId="39" priority="40" operator="equal">
      <formula>0</formula>
    </cfRule>
  </conditionalFormatting>
  <conditionalFormatting sqref="K165:K166">
    <cfRule type="cellIs" dxfId="38" priority="39" operator="equal">
      <formula>0</formula>
    </cfRule>
  </conditionalFormatting>
  <conditionalFormatting sqref="I193:J193 L193">
    <cfRule type="cellIs" dxfId="37" priority="38" operator="equal">
      <formula>0</formula>
    </cfRule>
  </conditionalFormatting>
  <conditionalFormatting sqref="E193:G193">
    <cfRule type="cellIs" dxfId="36" priority="37" operator="equal">
      <formula>0</formula>
    </cfRule>
  </conditionalFormatting>
  <conditionalFormatting sqref="E193:G193">
    <cfRule type="cellIs" dxfId="35" priority="36" operator="equal">
      <formula>0</formula>
    </cfRule>
  </conditionalFormatting>
  <conditionalFormatting sqref="A193:D193">
    <cfRule type="cellIs" dxfId="34" priority="35" operator="equal">
      <formula>0</formula>
    </cfRule>
  </conditionalFormatting>
  <conditionalFormatting sqref="I194">
    <cfRule type="cellIs" dxfId="33" priority="34" operator="equal">
      <formula>0</formula>
    </cfRule>
  </conditionalFormatting>
  <conditionalFormatting sqref="I195">
    <cfRule type="cellIs" dxfId="32" priority="33" operator="equal">
      <formula>0</formula>
    </cfRule>
  </conditionalFormatting>
  <conditionalFormatting sqref="I196:J197 L196:L197">
    <cfRule type="cellIs" dxfId="31" priority="32" operator="equal">
      <formula>0</formula>
    </cfRule>
  </conditionalFormatting>
  <conditionalFormatting sqref="B7">
    <cfRule type="cellIs" dxfId="30" priority="31" operator="equal">
      <formula>0</formula>
    </cfRule>
  </conditionalFormatting>
  <conditionalFormatting sqref="I9:I15">
    <cfRule type="cellIs" dxfId="29" priority="30" operator="equal">
      <formula>0</formula>
    </cfRule>
  </conditionalFormatting>
  <conditionalFormatting sqref="B8">
    <cfRule type="cellIs" dxfId="28" priority="29" operator="equal">
      <formula>0</formula>
    </cfRule>
  </conditionalFormatting>
  <conditionalFormatting sqref="B8">
    <cfRule type="cellIs" dxfId="27" priority="28" operator="equal">
      <formula>0</formula>
    </cfRule>
  </conditionalFormatting>
  <conditionalFormatting sqref="E126 G126">
    <cfRule type="cellIs" dxfId="26" priority="27" operator="equal">
      <formula>0</formula>
    </cfRule>
  </conditionalFormatting>
  <conditionalFormatting sqref="E28:G28">
    <cfRule type="cellIs" dxfId="25" priority="26" operator="equal">
      <formula>0</formula>
    </cfRule>
  </conditionalFormatting>
  <conditionalFormatting sqref="E28:G28">
    <cfRule type="cellIs" dxfId="24" priority="25" operator="equal">
      <formula>0</formula>
    </cfRule>
  </conditionalFormatting>
  <conditionalFormatting sqref="E90 G90">
    <cfRule type="cellIs" dxfId="23" priority="24" operator="equal">
      <formula>0</formula>
    </cfRule>
  </conditionalFormatting>
  <conditionalFormatting sqref="E69:G69 F126">
    <cfRule type="cellIs" dxfId="22" priority="23" operator="equal">
      <formula>0</formula>
    </cfRule>
  </conditionalFormatting>
  <conditionalFormatting sqref="E41:G41 F90">
    <cfRule type="cellIs" dxfId="21" priority="22" operator="equal">
      <formula>0</formula>
    </cfRule>
  </conditionalFormatting>
  <conditionalFormatting sqref="E20:G20">
    <cfRule type="cellIs" dxfId="20" priority="21" operator="equal">
      <formula>0</formula>
    </cfRule>
  </conditionalFormatting>
  <conditionalFormatting sqref="E35:G35">
    <cfRule type="cellIs" dxfId="19" priority="20" operator="equal">
      <formula>0</formula>
    </cfRule>
  </conditionalFormatting>
  <conditionalFormatting sqref="E35:G35">
    <cfRule type="cellIs" dxfId="18" priority="19" operator="equal">
      <formula>0</formula>
    </cfRule>
  </conditionalFormatting>
  <conditionalFormatting sqref="E53:G53">
    <cfRule type="cellIs" dxfId="17" priority="18" operator="equal">
      <formula>0</formula>
    </cfRule>
  </conditionalFormatting>
  <conditionalFormatting sqref="E53:G53">
    <cfRule type="cellIs" dxfId="16" priority="17" operator="equal">
      <formula>0</formula>
    </cfRule>
  </conditionalFormatting>
  <conditionalFormatting sqref="E60:G60">
    <cfRule type="cellIs" dxfId="15" priority="16" operator="equal">
      <formula>0</formula>
    </cfRule>
  </conditionalFormatting>
  <conditionalFormatting sqref="E60:G60">
    <cfRule type="cellIs" dxfId="14" priority="15" operator="equal">
      <formula>0</formula>
    </cfRule>
  </conditionalFormatting>
  <conditionalFormatting sqref="E77:G77 F101">
    <cfRule type="cellIs" dxfId="13" priority="14" operator="equal">
      <formula>0</formula>
    </cfRule>
  </conditionalFormatting>
  <conditionalFormatting sqref="E77:G77 F101">
    <cfRule type="cellIs" dxfId="12" priority="13" operator="equal">
      <formula>0</formula>
    </cfRule>
  </conditionalFormatting>
  <conditionalFormatting sqref="E84:G84">
    <cfRule type="cellIs" dxfId="11" priority="12" operator="equal">
      <formula>0</formula>
    </cfRule>
  </conditionalFormatting>
  <conditionalFormatting sqref="E84:G84">
    <cfRule type="cellIs" dxfId="10" priority="11" operator="equal">
      <formula>0</formula>
    </cfRule>
  </conditionalFormatting>
  <conditionalFormatting sqref="E101 G101">
    <cfRule type="cellIs" dxfId="9" priority="10" operator="equal">
      <formula>0</formula>
    </cfRule>
  </conditionalFormatting>
  <conditionalFormatting sqref="E101 G101">
    <cfRule type="cellIs" dxfId="8" priority="9" operator="equal">
      <formula>0</formula>
    </cfRule>
  </conditionalFormatting>
  <conditionalFormatting sqref="E108:G108">
    <cfRule type="cellIs" dxfId="7" priority="8" operator="equal">
      <formula>0</formula>
    </cfRule>
  </conditionalFormatting>
  <conditionalFormatting sqref="E108:G108">
    <cfRule type="cellIs" dxfId="6" priority="7" operator="equal">
      <formula>0</formula>
    </cfRule>
  </conditionalFormatting>
  <conditionalFormatting sqref="E115:G115">
    <cfRule type="cellIs" dxfId="5" priority="6" operator="equal">
      <formula>0</formula>
    </cfRule>
  </conditionalFormatting>
  <conditionalFormatting sqref="E115:G115">
    <cfRule type="cellIs" dxfId="4" priority="5" operator="equal">
      <formula>0</formula>
    </cfRule>
  </conditionalFormatting>
  <conditionalFormatting sqref="E134:G134">
    <cfRule type="cellIs" dxfId="3" priority="4" operator="equal">
      <formula>0</formula>
    </cfRule>
  </conditionalFormatting>
  <conditionalFormatting sqref="E134:G134">
    <cfRule type="cellIs" dxfId="2" priority="3" operator="equal">
      <formula>0</formula>
    </cfRule>
  </conditionalFormatting>
  <conditionalFormatting sqref="E140:G140">
    <cfRule type="cellIs" dxfId="1" priority="2" operator="equal">
      <formula>0</formula>
    </cfRule>
  </conditionalFormatting>
  <conditionalFormatting sqref="E140:G140">
    <cfRule type="cellIs" dxfId="0" priority="1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876c338-7c54-462b-ae9c-6e0db3d188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C1F33ACB48C145B369753A890392C8" ma:contentTypeVersion="16" ma:contentTypeDescription="Створення нового документа." ma:contentTypeScope="" ma:versionID="7e9428617571a161b39f82a1acf6e659">
  <xsd:schema xmlns:xsd="http://www.w3.org/2001/XMLSchema" xmlns:xs="http://www.w3.org/2001/XMLSchema" xmlns:p="http://schemas.microsoft.com/office/2006/metadata/properties" xmlns:ns3="9cd3efc3-a919-415a-a207-0e0c46458aa7" xmlns:ns4="0876c338-7c54-462b-ae9c-6e0db3d188b1" targetNamespace="http://schemas.microsoft.com/office/2006/metadata/properties" ma:root="true" ma:fieldsID="8e6630f3eb0fa6aaf5ec724e5ea129fb" ns3:_="" ns4:_="">
    <xsd:import namespace="9cd3efc3-a919-415a-a207-0e0c46458aa7"/>
    <xsd:import namespace="0876c338-7c54-462b-ae9c-6e0db3d188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efc3-a919-415a-a207-0e0c46458a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6c338-7c54-462b-ae9c-6e0db3d188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F145D-58CC-4346-8F5E-D6069D718A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27ADD4-1A6E-4A62-B6BE-E282967CA741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cd3efc3-a919-415a-a207-0e0c46458aa7"/>
    <ds:schemaRef ds:uri="0876c338-7c54-462b-ae9c-6e0db3d188b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1EC687-F28C-46A8-951A-86F40CC72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efc3-a919-415a-a207-0e0c46458aa7"/>
    <ds:schemaRef ds:uri="0876c338-7c54-462b-ae9c-6e0db3d188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ДЦ3_пропозиція МБІ1</vt:lpstr>
      <vt:lpstr>ДЦ3_пропозиція2</vt:lpstr>
      <vt:lpstr>1</vt:lpstr>
      <vt:lpstr>Лист1</vt:lpstr>
      <vt:lpstr>Лист2</vt:lpstr>
      <vt:lpstr>'1'!Область_друку</vt:lpstr>
      <vt:lpstr>ДЦ3_пропозиція2!Область_друку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Бойко Андрій</dc:creator>
  <cp:keywords/>
  <dc:description/>
  <cp:lastModifiedBy>pto</cp:lastModifiedBy>
  <cp:revision/>
  <cp:lastPrinted>2025-07-15T08:31:06Z</cp:lastPrinted>
  <dcterms:created xsi:type="dcterms:W3CDTF">2015-06-05T18:19:34Z</dcterms:created>
  <dcterms:modified xsi:type="dcterms:W3CDTF">2025-10-16T10:58:19Z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0x01010019C1F33ACB48C145B369753A890392C8</vt:lpwstr>
  </property>
</Properties>
</file>